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9.xml" ContentType="application/vnd.openxmlformats-officedocument.drawing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0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1.xml" ContentType="application/vnd.openxmlformats-officedocument.drawing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2.xml" ContentType="application/vnd.openxmlformats-officedocument.drawing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3.xml" ContentType="application/vnd.openxmlformats-officedocument.drawing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4.xml" ContentType="application/vnd.openxmlformats-officedocument.drawing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5.xml" ContentType="application/vnd.openxmlformats-officedocument.drawing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6.xml" ContentType="application/vnd.openxmlformats-officedocument.drawing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7.xml" ContentType="application/vnd.openxmlformats-officedocument.drawing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8.xml" ContentType="application/vnd.openxmlformats-officedocument.drawing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vio.araujo\Documents\Censo SUAS 2017\"/>
    </mc:Choice>
  </mc:AlternateContent>
  <bookViews>
    <workbookView xWindow="0" yWindow="60" windowWidth="24000" windowHeight="8085" tabRatio="837" firstSheet="40" activeTab="40"/>
  </bookViews>
  <sheets>
    <sheet name="Apresentação" sheetId="2" r:id="rId1"/>
    <sheet name="GE Gráfico 1" sheetId="9" r:id="rId2"/>
    <sheet name="GE Gráfico 2" sheetId="10" r:id="rId3"/>
    <sheet name="GE Grafico3" sheetId="45" r:id="rId4"/>
    <sheet name="GE Gráfico 4" sheetId="11" r:id="rId5"/>
    <sheet name="GE Gráfico _5" sheetId="12" r:id="rId6"/>
    <sheet name="GM Gráfico 1" sheetId="3" r:id="rId7"/>
    <sheet name="GM Gráfico 2" sheetId="4" r:id="rId8"/>
    <sheet name="GM Gráfico 3" sheetId="5" r:id="rId9"/>
    <sheet name="GM Grafico 4" sheetId="46" r:id="rId10"/>
    <sheet name="GM Gráfico_5 " sheetId="6" r:id="rId11"/>
    <sheet name="GM Gráfico 6" sheetId="8" r:id="rId12"/>
    <sheet name="CRAS Gráfico 1" sheetId="14" r:id="rId13"/>
    <sheet name="CRAS Gráfico 2" sheetId="15" r:id="rId14"/>
    <sheet name="CRAS Grafico 3" sheetId="47" r:id="rId15"/>
    <sheet name="CRAS Gráfico 4" sheetId="16" r:id="rId16"/>
    <sheet name="CRAS Gráfico 5" sheetId="17" r:id="rId17"/>
    <sheet name="CRAS Gráfico 6" sheetId="18" r:id="rId18"/>
    <sheet name="CREAS Gráfico 1" sheetId="24" r:id="rId19"/>
    <sheet name="CREAS Gráfico 2_OK" sheetId="25" r:id="rId20"/>
    <sheet name="CREAS Grafico 3_OK" sheetId="49" r:id="rId21"/>
    <sheet name="CREAS Gráfico 4_OK" sheetId="26" r:id="rId22"/>
    <sheet name="CREAS Gráfico 5_OK" sheetId="27" r:id="rId23"/>
    <sheet name="CREAS Gráfico 6_OK" sheetId="28" r:id="rId24"/>
    <sheet name="CPOP Gráfico 1_OK" sheetId="29" r:id="rId25"/>
    <sheet name="CPOP Gráfico 2_OK" sheetId="30" r:id="rId26"/>
    <sheet name="CPOP Grafico 3_OK" sheetId="50" r:id="rId27"/>
    <sheet name="CPOP Gráfico 4_OK" sheetId="31" r:id="rId28"/>
    <sheet name="CPOP Gráfico 5_OK" sheetId="32" r:id="rId29"/>
    <sheet name="CPOP Gráfico 6_OK" sheetId="33" r:id="rId30"/>
    <sheet name="CCONV Gráfico 1_OK" sheetId="19" r:id="rId31"/>
    <sheet name="CCONV Gráfico 2_OK" sheetId="20" r:id="rId32"/>
    <sheet name="CCONV Grafico 3_OK" sheetId="48" r:id="rId33"/>
    <sheet name="CCONV Gráfico 4" sheetId="21" r:id="rId34"/>
    <sheet name="CCONV Gráfico 5_OK" sheetId="22" r:id="rId35"/>
    <sheet name="CCONV Gráfico 6_OK" sheetId="23" r:id="rId36"/>
    <sheet name="CDIA Gráfico 1_OK" sheetId="34" r:id="rId37"/>
    <sheet name="CDIA Gráfico 2_OK" sheetId="35" r:id="rId38"/>
    <sheet name="CDIA Grafico 3_OK" sheetId="51" r:id="rId39"/>
    <sheet name="CDIA Gráfico 4_OK" sheetId="36" r:id="rId40"/>
    <sheet name="CDIA Gráfico 5_OK" sheetId="37" r:id="rId41"/>
    <sheet name="CDIA Gráfico 6_OK" sheetId="38" r:id="rId42"/>
    <sheet name="UNACOL Gráfico 1_OK" sheetId="39" r:id="rId43"/>
    <sheet name="UNACOL Gráfico 2_OK" sheetId="40" r:id="rId44"/>
    <sheet name="UNACOL GRafico 3_OK" sheetId="52" r:id="rId45"/>
    <sheet name="UNACOL Gráfico 4_OK" sheetId="41" r:id="rId46"/>
    <sheet name="UNACOL Gráfico 5_OK" sheetId="42" r:id="rId47"/>
    <sheet name="UNACOL Gráfico 6_OK" sheetId="43" r:id="rId48"/>
    <sheet name="COMP Gráfico 41_OK" sheetId="44" r:id="rId49"/>
  </sheets>
  <definedNames>
    <definedName name="_xlnm.Print_Area" localSheetId="14">'CRAS Grafico 3'!$A$1:$S$42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37" l="1"/>
  <c r="D5" i="37"/>
  <c r="D6" i="37"/>
  <c r="D7" i="37"/>
  <c r="D8" i="37"/>
  <c r="D9" i="37"/>
  <c r="D10" i="37"/>
  <c r="D11" i="37"/>
  <c r="D12" i="37"/>
  <c r="D13" i="37"/>
  <c r="D14" i="37"/>
  <c r="D15" i="37"/>
  <c r="D18" i="37" s="1"/>
  <c r="D16" i="37"/>
  <c r="D4" i="37"/>
  <c r="D18" i="21"/>
  <c r="D17" i="21"/>
  <c r="D16" i="21"/>
  <c r="F7" i="21"/>
  <c r="F9" i="21"/>
  <c r="F13" i="21"/>
  <c r="E4" i="21"/>
  <c r="D5" i="21"/>
  <c r="D6" i="21"/>
  <c r="D7" i="21"/>
  <c r="D8" i="21"/>
  <c r="D9" i="21"/>
  <c r="D10" i="21"/>
  <c r="D11" i="21"/>
  <c r="D12" i="21"/>
  <c r="D13" i="21"/>
  <c r="D4" i="21"/>
  <c r="B7" i="44" l="1"/>
  <c r="C7" i="44"/>
  <c r="B5" i="44"/>
  <c r="C5" i="44"/>
  <c r="B8" i="44"/>
  <c r="C8" i="44"/>
  <c r="C6" i="44"/>
  <c r="B6" i="44"/>
  <c r="B9" i="44"/>
  <c r="C9" i="44"/>
  <c r="B10" i="44"/>
  <c r="C10" i="44"/>
  <c r="D19" i="43"/>
  <c r="D18" i="43"/>
  <c r="D7" i="43"/>
  <c r="D8" i="43"/>
  <c r="D9" i="43"/>
  <c r="D10" i="43"/>
  <c r="D11" i="43"/>
  <c r="D12" i="43"/>
  <c r="D13" i="43"/>
  <c r="D14" i="43"/>
  <c r="D15" i="43"/>
  <c r="D16" i="43"/>
  <c r="D17" i="43"/>
  <c r="D6" i="43"/>
  <c r="C53" i="43"/>
  <c r="C48" i="43"/>
  <c r="B52" i="43"/>
  <c r="C44" i="43" s="1"/>
  <c r="E5" i="42"/>
  <c r="E6" i="42"/>
  <c r="E7" i="42"/>
  <c r="E8" i="42"/>
  <c r="E9" i="42"/>
  <c r="E10" i="42"/>
  <c r="E4" i="42"/>
  <c r="C49" i="42"/>
  <c r="C43" i="42"/>
  <c r="C44" i="42"/>
  <c r="C45" i="42"/>
  <c r="C46" i="42"/>
  <c r="C47" i="42"/>
  <c r="C48" i="42"/>
  <c r="C42" i="42"/>
  <c r="B44" i="42"/>
  <c r="B62" i="42"/>
  <c r="F5" i="41"/>
  <c r="F6" i="41"/>
  <c r="F4" i="41"/>
  <c r="D29" i="41"/>
  <c r="D28" i="41"/>
  <c r="D27" i="41"/>
  <c r="D26" i="41"/>
  <c r="D6" i="52"/>
  <c r="D14" i="52" s="1"/>
  <c r="D7" i="52"/>
  <c r="D8" i="52"/>
  <c r="D9" i="52"/>
  <c r="D10" i="52"/>
  <c r="D11" i="52"/>
  <c r="D12" i="52"/>
  <c r="D13" i="52"/>
  <c r="D5" i="52"/>
  <c r="C14" i="52"/>
  <c r="C6" i="52"/>
  <c r="C7" i="52"/>
  <c r="C8" i="52"/>
  <c r="C9" i="52"/>
  <c r="C10" i="52"/>
  <c r="C11" i="52"/>
  <c r="C12" i="52"/>
  <c r="C13" i="52"/>
  <c r="C5" i="52"/>
  <c r="B6" i="52"/>
  <c r="B7" i="52"/>
  <c r="B8" i="52"/>
  <c r="B14" i="52" s="1"/>
  <c r="B9" i="52"/>
  <c r="B10" i="52"/>
  <c r="B11" i="52"/>
  <c r="B12" i="52"/>
  <c r="B13" i="52"/>
  <c r="B5" i="52"/>
  <c r="D14" i="40"/>
  <c r="C14" i="40"/>
  <c r="B14" i="40"/>
  <c r="D5" i="40"/>
  <c r="D6" i="40"/>
  <c r="D7" i="40"/>
  <c r="D8" i="40"/>
  <c r="D9" i="40"/>
  <c r="D10" i="40"/>
  <c r="D11" i="40"/>
  <c r="D12" i="40"/>
  <c r="D13" i="40"/>
  <c r="D4" i="40"/>
  <c r="C5" i="40"/>
  <c r="C6" i="40"/>
  <c r="C7" i="40"/>
  <c r="C8" i="40"/>
  <c r="C9" i="40"/>
  <c r="C10" i="40"/>
  <c r="C11" i="40"/>
  <c r="C12" i="40"/>
  <c r="C13" i="40"/>
  <c r="C4" i="40"/>
  <c r="A46" i="40"/>
  <c r="B5" i="40"/>
  <c r="B6" i="40"/>
  <c r="B7" i="40"/>
  <c r="B8" i="40"/>
  <c r="B9" i="40"/>
  <c r="B10" i="40"/>
  <c r="B11" i="40"/>
  <c r="B12" i="40"/>
  <c r="B13" i="40"/>
  <c r="B4" i="40"/>
  <c r="R5" i="40"/>
  <c r="R6" i="40"/>
  <c r="R7" i="40"/>
  <c r="R8" i="40"/>
  <c r="R9" i="40"/>
  <c r="R10" i="40"/>
  <c r="R11" i="40"/>
  <c r="R12" i="40"/>
  <c r="R4" i="40"/>
  <c r="B9" i="39"/>
  <c r="C7" i="38"/>
  <c r="D7" i="38"/>
  <c r="C8" i="38"/>
  <c r="D8" i="38"/>
  <c r="C9" i="38"/>
  <c r="D9" i="38"/>
  <c r="C10" i="38"/>
  <c r="D10" i="38"/>
  <c r="C11" i="38"/>
  <c r="D11" i="38"/>
  <c r="C12" i="38"/>
  <c r="D12" i="38"/>
  <c r="C13" i="38"/>
  <c r="D13" i="38"/>
  <c r="C14" i="38"/>
  <c r="D14" i="38"/>
  <c r="D6" i="38"/>
  <c r="C6" i="38"/>
  <c r="B7" i="38"/>
  <c r="B8" i="38"/>
  <c r="B9" i="38"/>
  <c r="B10" i="38"/>
  <c r="B11" i="38"/>
  <c r="B12" i="38"/>
  <c r="B13" i="38"/>
  <c r="B14" i="38"/>
  <c r="B6" i="38"/>
  <c r="B57" i="38"/>
  <c r="C57" i="38"/>
  <c r="D5" i="36"/>
  <c r="D6" i="36"/>
  <c r="D4" i="36"/>
  <c r="D12" i="36"/>
  <c r="D11" i="36"/>
  <c r="D10" i="36"/>
  <c r="D9" i="36"/>
  <c r="C43" i="36"/>
  <c r="C37" i="36"/>
  <c r="C31" i="36"/>
  <c r="J68" i="51"/>
  <c r="J69" i="51"/>
  <c r="J70" i="51"/>
  <c r="J71" i="51"/>
  <c r="J72" i="51"/>
  <c r="J73" i="51"/>
  <c r="J74" i="51"/>
  <c r="W64" i="51"/>
  <c r="W65" i="51"/>
  <c r="W71" i="51" s="1"/>
  <c r="W66" i="51"/>
  <c r="W67" i="51"/>
  <c r="W68" i="51"/>
  <c r="W69" i="51"/>
  <c r="W70" i="51"/>
  <c r="J67" i="51"/>
  <c r="V66" i="51"/>
  <c r="V72" i="51"/>
  <c r="W63" i="51"/>
  <c r="I68" i="51"/>
  <c r="I69" i="51"/>
  <c r="I70" i="51"/>
  <c r="I71" i="51"/>
  <c r="I72" i="51"/>
  <c r="I73" i="51"/>
  <c r="I74" i="51"/>
  <c r="I67" i="51"/>
  <c r="W56" i="51"/>
  <c r="W49" i="51"/>
  <c r="W50" i="51"/>
  <c r="W51" i="51"/>
  <c r="W52" i="51"/>
  <c r="W53" i="51"/>
  <c r="W54" i="51"/>
  <c r="W55" i="51"/>
  <c r="V51" i="51"/>
  <c r="V57" i="51"/>
  <c r="W48" i="51"/>
  <c r="H68" i="51"/>
  <c r="H69" i="51"/>
  <c r="H70" i="51"/>
  <c r="H71" i="51"/>
  <c r="H72" i="51"/>
  <c r="H73" i="51"/>
  <c r="H74" i="51"/>
  <c r="W33" i="51"/>
  <c r="W34" i="51"/>
  <c r="W35" i="51"/>
  <c r="W36" i="51"/>
  <c r="W37" i="51"/>
  <c r="W38" i="51"/>
  <c r="W39" i="51"/>
  <c r="H67" i="51"/>
  <c r="V35" i="51"/>
  <c r="C58" i="51"/>
  <c r="D6" i="51" s="1"/>
  <c r="C59" i="51"/>
  <c r="D7" i="51" s="1"/>
  <c r="C57" i="51"/>
  <c r="D5" i="51" s="1"/>
  <c r="B66" i="51"/>
  <c r="B60" i="51"/>
  <c r="C60" i="51" s="1"/>
  <c r="C61" i="51" s="1"/>
  <c r="V41" i="51"/>
  <c r="W32" i="51"/>
  <c r="C44" i="51"/>
  <c r="C45" i="51"/>
  <c r="C7" i="51" s="1"/>
  <c r="C43" i="51"/>
  <c r="C5" i="51" s="1"/>
  <c r="B52" i="51"/>
  <c r="B46" i="51" s="1"/>
  <c r="C46" i="51" s="1"/>
  <c r="C8" i="51" s="1"/>
  <c r="C28" i="51"/>
  <c r="B6" i="51" s="1"/>
  <c r="C29" i="51"/>
  <c r="B7" i="51" s="1"/>
  <c r="C27" i="51"/>
  <c r="B5" i="51" s="1"/>
  <c r="B36" i="51"/>
  <c r="B30" i="51" s="1"/>
  <c r="C30" i="51" s="1"/>
  <c r="D6" i="35"/>
  <c r="D7" i="35"/>
  <c r="D8" i="35"/>
  <c r="D9" i="35"/>
  <c r="D10" i="35"/>
  <c r="D11" i="35"/>
  <c r="D12" i="35"/>
  <c r="D5" i="35"/>
  <c r="D41" i="35"/>
  <c r="D34" i="35"/>
  <c r="D35" i="35"/>
  <c r="D36" i="35"/>
  <c r="D37" i="35"/>
  <c r="D38" i="35"/>
  <c r="D39" i="35"/>
  <c r="D40" i="35"/>
  <c r="D33" i="35"/>
  <c r="D5" i="34"/>
  <c r="D6" i="34"/>
  <c r="D7" i="34"/>
  <c r="D8" i="34"/>
  <c r="D4" i="34"/>
  <c r="C9" i="34"/>
  <c r="B4" i="23"/>
  <c r="B5" i="23"/>
  <c r="B6" i="23"/>
  <c r="B7" i="23"/>
  <c r="B8" i="23"/>
  <c r="B9" i="23"/>
  <c r="B3" i="23"/>
  <c r="D32" i="23"/>
  <c r="D33" i="23"/>
  <c r="D34" i="23"/>
  <c r="D35" i="23"/>
  <c r="D36" i="23"/>
  <c r="D37" i="23"/>
  <c r="D31" i="23"/>
  <c r="R13" i="40" l="1"/>
  <c r="W40" i="51"/>
  <c r="C47" i="51"/>
  <c r="D8" i="51"/>
  <c r="D9" i="51" s="1"/>
  <c r="C6" i="51"/>
  <c r="C9" i="51" s="1"/>
  <c r="C31" i="51"/>
  <c r="B8" i="51"/>
  <c r="B9" i="51"/>
  <c r="D6" i="48"/>
  <c r="D7" i="48"/>
  <c r="D8" i="48"/>
  <c r="D5" i="48"/>
  <c r="C6" i="48"/>
  <c r="C7" i="48"/>
  <c r="C8" i="48"/>
  <c r="C5" i="48"/>
  <c r="B6" i="48"/>
  <c r="B7" i="48"/>
  <c r="B8" i="48"/>
  <c r="B5" i="48"/>
  <c r="C36" i="48"/>
  <c r="E36" i="48"/>
  <c r="G36" i="48"/>
  <c r="G33" i="48"/>
  <c r="G34" i="48"/>
  <c r="G35" i="48"/>
  <c r="G32" i="48"/>
  <c r="E33" i="48"/>
  <c r="E34" i="48"/>
  <c r="E35" i="48"/>
  <c r="E32" i="48"/>
  <c r="C33" i="48"/>
  <c r="C34" i="48"/>
  <c r="C35" i="48"/>
  <c r="C32" i="48"/>
  <c r="D12" i="20"/>
  <c r="D5" i="20"/>
  <c r="D6" i="20"/>
  <c r="D7" i="20"/>
  <c r="D8" i="20"/>
  <c r="D9" i="20"/>
  <c r="D10" i="20"/>
  <c r="D11" i="20"/>
  <c r="D4" i="20"/>
  <c r="B8" i="19"/>
  <c r="D24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5" i="22"/>
  <c r="C7" i="19"/>
  <c r="G7" i="33"/>
  <c r="G8" i="33"/>
  <c r="G9" i="33"/>
  <c r="G10" i="33"/>
  <c r="G11" i="33"/>
  <c r="G12" i="33"/>
  <c r="G13" i="33"/>
  <c r="G14" i="33"/>
  <c r="G6" i="33"/>
  <c r="F16" i="33"/>
  <c r="G5" i="32"/>
  <c r="G6" i="32"/>
  <c r="G7" i="32"/>
  <c r="G8" i="32"/>
  <c r="G9" i="32"/>
  <c r="G10" i="32"/>
  <c r="G4" i="32"/>
  <c r="B43" i="32"/>
  <c r="B57" i="32"/>
  <c r="F11" i="32"/>
  <c r="G5" i="31"/>
  <c r="G6" i="31"/>
  <c r="G4" i="31"/>
  <c r="E29" i="31"/>
  <c r="E27" i="31"/>
  <c r="E26" i="31"/>
  <c r="E25" i="31"/>
  <c r="D30" i="31"/>
  <c r="D6" i="50"/>
  <c r="D7" i="50"/>
  <c r="D5" i="50"/>
  <c r="C6" i="50"/>
  <c r="C7" i="50"/>
  <c r="C5" i="50"/>
  <c r="B6" i="50"/>
  <c r="B7" i="50"/>
  <c r="B5" i="50"/>
  <c r="G31" i="50"/>
  <c r="G32" i="50"/>
  <c r="G30" i="50"/>
  <c r="E31" i="50"/>
  <c r="E32" i="50"/>
  <c r="E30" i="50"/>
  <c r="C31" i="50"/>
  <c r="C32" i="50"/>
  <c r="C30" i="50"/>
  <c r="G5" i="30"/>
  <c r="G6" i="30"/>
  <c r="G7" i="30"/>
  <c r="G8" i="30"/>
  <c r="G9" i="30"/>
  <c r="G10" i="30"/>
  <c r="G11" i="30"/>
  <c r="G12" i="30"/>
  <c r="G4" i="30"/>
  <c r="I5" i="30"/>
  <c r="I6" i="30"/>
  <c r="I7" i="30"/>
  <c r="I8" i="30"/>
  <c r="I9" i="30"/>
  <c r="I10" i="30"/>
  <c r="I11" i="30"/>
  <c r="I12" i="30"/>
  <c r="I4" i="30"/>
  <c r="C41" i="30"/>
  <c r="C33" i="30"/>
  <c r="C34" i="30"/>
  <c r="C35" i="30"/>
  <c r="C36" i="30"/>
  <c r="C37" i="30"/>
  <c r="C38" i="30"/>
  <c r="C39" i="30"/>
  <c r="C40" i="30"/>
  <c r="C32" i="30"/>
  <c r="G4" i="29"/>
  <c r="G14" i="28"/>
  <c r="G6" i="28"/>
  <c r="G7" i="28"/>
  <c r="G8" i="28"/>
  <c r="G9" i="28"/>
  <c r="G10" i="28"/>
  <c r="G11" i="28"/>
  <c r="G12" i="28"/>
  <c r="G5" i="28"/>
  <c r="G13" i="27"/>
  <c r="F13" i="27"/>
  <c r="B55" i="27"/>
  <c r="B40" i="27"/>
  <c r="G9" i="27" s="1"/>
  <c r="G5" i="27"/>
  <c r="G6" i="27"/>
  <c r="G7" i="27"/>
  <c r="G8" i="27"/>
  <c r="G10" i="27"/>
  <c r="G11" i="27"/>
  <c r="G4" i="27"/>
  <c r="G33" i="50" l="1"/>
  <c r="E33" i="50"/>
  <c r="C33" i="50"/>
  <c r="G12" i="26"/>
  <c r="G11" i="26"/>
  <c r="G10" i="26"/>
  <c r="E27" i="26"/>
  <c r="C28" i="26" s="1"/>
  <c r="D6" i="49"/>
  <c r="D7" i="49"/>
  <c r="D8" i="49"/>
  <c r="D5" i="49"/>
  <c r="D9" i="49" s="1"/>
  <c r="C6" i="49"/>
  <c r="C7" i="49"/>
  <c r="C8" i="49"/>
  <c r="E31" i="49"/>
  <c r="E34" i="49" s="1"/>
  <c r="E32" i="49"/>
  <c r="E33" i="49"/>
  <c r="C5" i="49"/>
  <c r="B6" i="49"/>
  <c r="B7" i="49"/>
  <c r="B9" i="49" s="1"/>
  <c r="B8" i="49"/>
  <c r="B5" i="49"/>
  <c r="G34" i="49"/>
  <c r="G31" i="49"/>
  <c r="G32" i="49"/>
  <c r="G33" i="49"/>
  <c r="G30" i="49"/>
  <c r="E30" i="49"/>
  <c r="C31" i="49"/>
  <c r="C32" i="49"/>
  <c r="C33" i="49"/>
  <c r="C30" i="49"/>
  <c r="C9" i="49"/>
  <c r="B28" i="26" l="1"/>
  <c r="D28" i="26"/>
  <c r="C34" i="49"/>
  <c r="C28" i="16"/>
  <c r="G14" i="25"/>
  <c r="G11" i="17"/>
  <c r="B30" i="16"/>
  <c r="C29" i="16" s="1"/>
  <c r="E28" i="26" l="1"/>
  <c r="C27" i="16"/>
  <c r="B32" i="47"/>
  <c r="D32" i="47"/>
  <c r="C32" i="47"/>
  <c r="C28" i="15"/>
  <c r="C27" i="15"/>
  <c r="C26" i="15"/>
  <c r="C25" i="15"/>
  <c r="I8" i="46"/>
  <c r="C22" i="12"/>
  <c r="I8" i="11"/>
  <c r="H8" i="46" l="1"/>
  <c r="G8" i="46"/>
  <c r="F8" i="46"/>
  <c r="E8" i="46"/>
  <c r="D8" i="46"/>
  <c r="C8" i="46"/>
  <c r="B8" i="46"/>
  <c r="J7" i="46"/>
  <c r="J6" i="46"/>
  <c r="J5" i="46"/>
  <c r="G4" i="41" l="1"/>
  <c r="G6" i="41"/>
  <c r="G5" i="41"/>
  <c r="D8" i="39" l="1"/>
  <c r="I5" i="37" l="1"/>
  <c r="I6" i="37"/>
  <c r="I7" i="37"/>
  <c r="I8" i="37"/>
  <c r="I9" i="37"/>
  <c r="I10" i="37"/>
  <c r="I11" i="37"/>
  <c r="I12" i="37"/>
  <c r="I13" i="37"/>
  <c r="I14" i="37"/>
  <c r="I15" i="37"/>
  <c r="I16" i="37"/>
  <c r="I4" i="37"/>
  <c r="G11" i="36"/>
  <c r="F11" i="36"/>
  <c r="D9" i="34"/>
  <c r="B9" i="34"/>
  <c r="J5" i="30"/>
  <c r="J6" i="30"/>
  <c r="J7" i="30"/>
  <c r="J8" i="30"/>
  <c r="J9" i="30"/>
  <c r="J10" i="30"/>
  <c r="J11" i="30"/>
  <c r="J12" i="30"/>
  <c r="J4" i="30"/>
  <c r="E5" i="21"/>
  <c r="E6" i="21"/>
  <c r="E7" i="21"/>
  <c r="E8" i="21"/>
  <c r="E9" i="21"/>
  <c r="E10" i="21"/>
  <c r="E11" i="21"/>
  <c r="E12" i="21"/>
  <c r="E13" i="21"/>
  <c r="H5" i="15" l="1"/>
  <c r="H6" i="15"/>
  <c r="H7" i="15"/>
  <c r="H4" i="15"/>
  <c r="D6" i="44"/>
  <c r="B14" i="44" s="1"/>
  <c r="D7" i="44"/>
  <c r="B15" i="44" s="1"/>
  <c r="D8" i="44"/>
  <c r="B16" i="44" s="1"/>
  <c r="D9" i="44"/>
  <c r="B17" i="44" s="1"/>
  <c r="D10" i="44"/>
  <c r="B18" i="44" s="1"/>
  <c r="D5" i="44"/>
  <c r="C13" i="44" s="1"/>
  <c r="J6" i="11"/>
  <c r="J7" i="11"/>
  <c r="J5" i="11"/>
  <c r="B8" i="11"/>
  <c r="C8" i="9"/>
  <c r="C9" i="9"/>
  <c r="B13" i="44" l="1"/>
  <c r="C18" i="44"/>
  <c r="C17" i="44"/>
  <c r="C16" i="44"/>
  <c r="C15" i="44"/>
  <c r="C14" i="44"/>
  <c r="K4" i="4" l="1"/>
  <c r="E11" i="36" l="1"/>
  <c r="E10" i="36"/>
  <c r="G10" i="24" l="1"/>
  <c r="F10" i="24"/>
  <c r="E10" i="24"/>
  <c r="E6" i="22"/>
  <c r="E5" i="22"/>
  <c r="F22" i="22"/>
  <c r="C9" i="14" l="1"/>
  <c r="C8" i="14"/>
  <c r="C4" i="14"/>
  <c r="C21" i="6" l="1"/>
  <c r="J5" i="4" l="1"/>
  <c r="J6" i="4"/>
  <c r="J7" i="4"/>
  <c r="J4" i="4"/>
  <c r="E6" i="35" l="1"/>
  <c r="E5" i="35"/>
  <c r="G22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D7" i="19" l="1"/>
  <c r="C6" i="19"/>
  <c r="C8" i="19"/>
  <c r="B19" i="43" l="1"/>
  <c r="C19" i="43"/>
  <c r="E6" i="43"/>
  <c r="E13" i="43"/>
  <c r="E14" i="43"/>
  <c r="E16" i="43"/>
  <c r="E17" i="43"/>
  <c r="E7" i="43"/>
  <c r="E15" i="43"/>
  <c r="E18" i="43"/>
  <c r="E9" i="43"/>
  <c r="E10" i="43"/>
  <c r="E11" i="43"/>
  <c r="E8" i="43"/>
  <c r="E12" i="43"/>
  <c r="C15" i="38"/>
  <c r="B15" i="38"/>
  <c r="F13" i="37"/>
  <c r="C18" i="37"/>
  <c r="B18" i="37"/>
  <c r="F7" i="37" s="1"/>
  <c r="G5" i="37" l="1"/>
  <c r="G15" i="37"/>
  <c r="G12" i="37"/>
  <c r="F12" i="37"/>
  <c r="G11" i="37"/>
  <c r="F11" i="37"/>
  <c r="G10" i="37"/>
  <c r="F6" i="37"/>
  <c r="G9" i="37"/>
  <c r="F5" i="37"/>
  <c r="G8" i="37"/>
  <c r="F16" i="37"/>
  <c r="G4" i="37"/>
  <c r="F14" i="37"/>
  <c r="G16" i="37"/>
  <c r="F14" i="43"/>
  <c r="F13" i="43"/>
  <c r="F12" i="43"/>
  <c r="F6" i="43"/>
  <c r="F11" i="43"/>
  <c r="F18" i="43"/>
  <c r="F10" i="43"/>
  <c r="F17" i="43"/>
  <c r="F9" i="43"/>
  <c r="F16" i="43"/>
  <c r="F8" i="43"/>
  <c r="F15" i="43"/>
  <c r="F7" i="43"/>
  <c r="D15" i="38"/>
  <c r="F10" i="37"/>
  <c r="F9" i="37"/>
  <c r="G7" i="37"/>
  <c r="H7" i="37" s="1"/>
  <c r="F4" i="37"/>
  <c r="F8" i="37"/>
  <c r="G14" i="37"/>
  <c r="G6" i="37"/>
  <c r="F15" i="37"/>
  <c r="G13" i="37"/>
  <c r="H13" i="37" s="1"/>
  <c r="G16" i="33"/>
  <c r="B16" i="33"/>
  <c r="C16" i="33"/>
  <c r="D16" i="33"/>
  <c r="E16" i="33"/>
  <c r="F14" i="28"/>
  <c r="E14" i="28"/>
  <c r="D14" i="28"/>
  <c r="B14" i="28"/>
  <c r="C14" i="28"/>
  <c r="H9" i="37" l="1"/>
  <c r="H16" i="37"/>
  <c r="H10" i="37"/>
  <c r="H8" i="37"/>
  <c r="H12" i="37"/>
  <c r="E44" i="28"/>
  <c r="E46" i="28"/>
  <c r="E50" i="28"/>
  <c r="E43" i="28"/>
  <c r="E45" i="28"/>
  <c r="E47" i="28"/>
  <c r="E49" i="28"/>
  <c r="E48" i="28"/>
  <c r="H4" i="37"/>
  <c r="H11" i="37"/>
  <c r="H15" i="37"/>
  <c r="F46" i="28"/>
  <c r="F45" i="28"/>
  <c r="F47" i="28"/>
  <c r="F49" i="28"/>
  <c r="F48" i="28"/>
  <c r="F43" i="28"/>
  <c r="F44" i="28"/>
  <c r="F50" i="28"/>
  <c r="H6" i="37"/>
  <c r="H5" i="37"/>
  <c r="C43" i="28"/>
  <c r="C45" i="28"/>
  <c r="C47" i="28"/>
  <c r="C49" i="28"/>
  <c r="C44" i="28"/>
  <c r="C46" i="28"/>
  <c r="C48" i="28"/>
  <c r="C50" i="28"/>
  <c r="B44" i="28"/>
  <c r="B45" i="28"/>
  <c r="B48" i="28"/>
  <c r="B43" i="28"/>
  <c r="B46" i="28"/>
  <c r="B47" i="28"/>
  <c r="B49" i="28"/>
  <c r="B50" i="28"/>
  <c r="D43" i="28"/>
  <c r="D45" i="28"/>
  <c r="D47" i="28"/>
  <c r="D49" i="28"/>
  <c r="D46" i="28"/>
  <c r="D48" i="28"/>
  <c r="D44" i="28"/>
  <c r="D50" i="28"/>
  <c r="H14" i="37"/>
  <c r="B11" i="17"/>
  <c r="C11" i="17"/>
  <c r="D11" i="17"/>
  <c r="E11" i="17"/>
  <c r="F11" i="17"/>
  <c r="G8" i="11" l="1"/>
  <c r="B14" i="42" l="1"/>
  <c r="B16" i="42" s="1"/>
  <c r="H5" i="42" s="1"/>
  <c r="D14" i="42"/>
  <c r="F4" i="42" s="1"/>
  <c r="C14" i="42"/>
  <c r="G6" i="42" s="1"/>
  <c r="G4" i="42" l="1"/>
  <c r="G10" i="42"/>
  <c r="G9" i="42"/>
  <c r="G8" i="42"/>
  <c r="G7" i="42"/>
  <c r="G5" i="42"/>
  <c r="H4" i="42"/>
  <c r="H10" i="42"/>
  <c r="H9" i="42"/>
  <c r="H8" i="42"/>
  <c r="H7" i="42"/>
  <c r="H6" i="42"/>
  <c r="F8" i="42"/>
  <c r="F9" i="42"/>
  <c r="F10" i="42"/>
  <c r="F5" i="42"/>
  <c r="F7" i="42"/>
  <c r="F6" i="42"/>
  <c r="E14" i="42" l="1"/>
  <c r="C8" i="39"/>
  <c r="E4" i="36"/>
  <c r="E5" i="36"/>
  <c r="E6" i="36"/>
  <c r="E7" i="35"/>
  <c r="E9" i="34"/>
  <c r="G9" i="34" s="1"/>
  <c r="F9" i="34" l="1"/>
  <c r="B11" i="32"/>
  <c r="F12" i="32"/>
  <c r="E11" i="32"/>
  <c r="G11" i="32"/>
  <c r="H4" i="32" s="1"/>
  <c r="H9" i="32" l="1"/>
  <c r="H10" i="32"/>
  <c r="H8" i="32"/>
  <c r="H7" i="32"/>
  <c r="H6" i="32"/>
  <c r="H5" i="32"/>
  <c r="C11" i="32"/>
  <c r="D11" i="32"/>
  <c r="C6" i="29" l="1"/>
  <c r="D6" i="29"/>
  <c r="E6" i="29"/>
  <c r="F6" i="29"/>
  <c r="B6" i="29"/>
  <c r="D5" i="29"/>
  <c r="F5" i="29"/>
  <c r="C13" i="27" l="1"/>
  <c r="D13" i="27"/>
  <c r="E13" i="27"/>
  <c r="H8" i="27"/>
  <c r="B13" i="27"/>
  <c r="F7" i="26"/>
  <c r="E7" i="26"/>
  <c r="E11" i="26" s="1"/>
  <c r="D7" i="26"/>
  <c r="D10" i="26" s="1"/>
  <c r="C7" i="26"/>
  <c r="C12" i="26" s="1"/>
  <c r="B7" i="26"/>
  <c r="B11" i="26" s="1"/>
  <c r="F17" i="25"/>
  <c r="H4" i="25"/>
  <c r="D15" i="25"/>
  <c r="E16" i="25"/>
  <c r="B10" i="23"/>
  <c r="C8" i="23" s="1"/>
  <c r="F12" i="26" l="1"/>
  <c r="F11" i="26"/>
  <c r="F10" i="26"/>
  <c r="C7" i="23"/>
  <c r="H6" i="27"/>
  <c r="H4" i="27"/>
  <c r="H7" i="27"/>
  <c r="H5" i="27"/>
  <c r="H11" i="27"/>
  <c r="H10" i="27"/>
  <c r="H9" i="27"/>
  <c r="C10" i="26"/>
  <c r="D12" i="26"/>
  <c r="D11" i="26"/>
  <c r="E10" i="26"/>
  <c r="E12" i="26"/>
  <c r="B12" i="26"/>
  <c r="B10" i="26"/>
  <c r="H17" i="25"/>
  <c r="C6" i="23"/>
  <c r="C5" i="23"/>
  <c r="C4" i="23"/>
  <c r="C3" i="23"/>
  <c r="C9" i="23"/>
  <c r="C11" i="26"/>
  <c r="F16" i="25"/>
  <c r="F14" i="25"/>
  <c r="C14" i="25"/>
  <c r="D14" i="25"/>
  <c r="E14" i="25"/>
  <c r="F15" i="25"/>
  <c r="E15" i="25"/>
  <c r="F4" i="20"/>
  <c r="F5" i="20"/>
  <c r="F6" i="20"/>
  <c r="F7" i="20"/>
  <c r="F8" i="20"/>
  <c r="F9" i="20"/>
  <c r="F10" i="20"/>
  <c r="F11" i="20"/>
  <c r="B12" i="20"/>
  <c r="C12" i="20"/>
  <c r="E9" i="20" s="1"/>
  <c r="E4" i="20" l="1"/>
  <c r="E8" i="20"/>
  <c r="E7" i="20"/>
  <c r="E5" i="20"/>
  <c r="E12" i="20"/>
  <c r="G4" i="20" s="1"/>
  <c r="E6" i="20"/>
  <c r="E11" i="20"/>
  <c r="E10" i="20"/>
  <c r="C6" i="18"/>
  <c r="G9" i="20" l="1"/>
  <c r="G10" i="20"/>
  <c r="G5" i="20"/>
  <c r="G11" i="20"/>
  <c r="G6" i="20"/>
  <c r="G7" i="20"/>
  <c r="G8" i="20"/>
  <c r="C5" i="18"/>
  <c r="C3" i="18"/>
  <c r="C4" i="18"/>
  <c r="C11" i="18"/>
  <c r="C10" i="18"/>
  <c r="C9" i="18"/>
  <c r="C8" i="18"/>
  <c r="C7" i="18"/>
  <c r="D10" i="24"/>
  <c r="C10" i="24"/>
  <c r="C5" i="6"/>
  <c r="C6" i="12" l="1"/>
  <c r="C8" i="12"/>
  <c r="C13" i="12"/>
  <c r="C12" i="12"/>
  <c r="C11" i="12"/>
  <c r="C21" i="12"/>
  <c r="C19" i="12"/>
  <c r="C18" i="12"/>
  <c r="C9" i="12"/>
  <c r="C16" i="12"/>
  <c r="C15" i="12"/>
  <c r="C7" i="12"/>
  <c r="C20" i="12"/>
  <c r="C10" i="12"/>
  <c r="C17" i="12"/>
  <c r="C5" i="12"/>
  <c r="C14" i="12"/>
  <c r="H8" i="11"/>
  <c r="C8" i="11"/>
  <c r="D8" i="11"/>
  <c r="E8" i="11"/>
  <c r="F8" i="11"/>
  <c r="J5" i="10"/>
  <c r="J6" i="10"/>
  <c r="J7" i="10"/>
  <c r="J4" i="10"/>
  <c r="C12" i="6"/>
  <c r="C20" i="6"/>
  <c r="C19" i="6" l="1"/>
  <c r="C18" i="6"/>
  <c r="C17" i="6"/>
  <c r="C7" i="6"/>
  <c r="C6" i="6"/>
  <c r="C11" i="6"/>
  <c r="C10" i="6"/>
  <c r="C9" i="6"/>
  <c r="C16" i="6"/>
  <c r="C8" i="6"/>
  <c r="C15" i="6"/>
  <c r="C14" i="6"/>
  <c r="C4" i="6"/>
  <c r="C13" i="6"/>
</calcChain>
</file>

<file path=xl/sharedStrings.xml><?xml version="1.0" encoding="utf-8"?>
<sst xmlns="http://schemas.openxmlformats.org/spreadsheetml/2006/main" count="1113" uniqueCount="275">
  <si>
    <t>Quantidade de trabalhadores</t>
  </si>
  <si>
    <t>%</t>
  </si>
  <si>
    <t>Mulheres</t>
  </si>
  <si>
    <t>Homens</t>
  </si>
  <si>
    <t>Servidor Estatutário</t>
  </si>
  <si>
    <t>Empregado Público (CLT)</t>
  </si>
  <si>
    <t>Outro vínculo não permanente</t>
  </si>
  <si>
    <t>Voluntário</t>
  </si>
  <si>
    <t>Servidor Temporário</t>
  </si>
  <si>
    <t>Sem Vínculo</t>
  </si>
  <si>
    <t>Comissionado</t>
  </si>
  <si>
    <t>Terceirizado</t>
  </si>
  <si>
    <t>Sem Escolaridade</t>
  </si>
  <si>
    <t>Fundamental Incompleto</t>
  </si>
  <si>
    <t>Fundamental Completo</t>
  </si>
  <si>
    <t>Médio Incompleto</t>
  </si>
  <si>
    <t>Médio Completo</t>
  </si>
  <si>
    <t>Superior Incompleto</t>
  </si>
  <si>
    <t>Superior Completo</t>
  </si>
  <si>
    <t>Especialização</t>
  </si>
  <si>
    <t>Mestrado</t>
  </si>
  <si>
    <t>Doutorado</t>
  </si>
  <si>
    <t>Total</t>
  </si>
  <si>
    <t>Nível Fundamental</t>
  </si>
  <si>
    <t>Nível Médio</t>
  </si>
  <si>
    <t>Nível Superior</t>
  </si>
  <si>
    <t>Advogado</t>
  </si>
  <si>
    <t>Terapeuta Ocupacional</t>
  </si>
  <si>
    <t>Antropólogo</t>
  </si>
  <si>
    <t xml:space="preserve">Assistente social </t>
  </si>
  <si>
    <t>Administrador</t>
  </si>
  <si>
    <t>Psicólogo</t>
  </si>
  <si>
    <t>Economista</t>
  </si>
  <si>
    <t>Pedagogo</t>
  </si>
  <si>
    <t>Outra formação de nível superior</t>
  </si>
  <si>
    <t>Profissional de nível médio</t>
  </si>
  <si>
    <t>Outras formações de nível superior</t>
  </si>
  <si>
    <t>Sem formação profissional</t>
  </si>
  <si>
    <t>Analista de Sistema</t>
  </si>
  <si>
    <t>Programador</t>
  </si>
  <si>
    <t>Assistente Social</t>
  </si>
  <si>
    <t>Sociólogo</t>
  </si>
  <si>
    <t>Fisioterapeuta</t>
  </si>
  <si>
    <t>Nutricionista</t>
  </si>
  <si>
    <t>Enfermeiro</t>
  </si>
  <si>
    <t>Médico</t>
  </si>
  <si>
    <t>Cientista Político</t>
  </si>
  <si>
    <t>Apoio Administrativo</t>
  </si>
  <si>
    <t>Coordenador(a)</t>
  </si>
  <si>
    <t>Educador(a) Social</t>
  </si>
  <si>
    <t>Estagiário(a)</t>
  </si>
  <si>
    <t>Serviços Gerais</t>
  </si>
  <si>
    <t>Cadastrador(a)</t>
  </si>
  <si>
    <t>Técnico(a) de Nível Superior</t>
  </si>
  <si>
    <t>Técnico(a) de Nível Médio</t>
  </si>
  <si>
    <t>Outros</t>
  </si>
  <si>
    <t>Empregado Público Celetista - CLT</t>
  </si>
  <si>
    <t>Empregado Celetista do Setor Privado</t>
  </si>
  <si>
    <t>Ano</t>
  </si>
  <si>
    <t>Qtd Trabalhadores</t>
  </si>
  <si>
    <t>Masculino</t>
  </si>
  <si>
    <t>Quantidade</t>
  </si>
  <si>
    <t>Servidor Estatuário</t>
  </si>
  <si>
    <t>Outro Vínculo Não Permanente</t>
  </si>
  <si>
    <t>Empregador Público (CLT)</t>
  </si>
  <si>
    <t>CLT</t>
  </si>
  <si>
    <t>Estatuário</t>
  </si>
  <si>
    <t>Sem vínculo</t>
  </si>
  <si>
    <t>Cuidador(a)</t>
  </si>
  <si>
    <t>Auxiliar de Cuidador(a)</t>
  </si>
  <si>
    <t>Cuidador(a) Residente</t>
  </si>
  <si>
    <t>Cozinheiro(a)</t>
  </si>
  <si>
    <t>Motorista</t>
  </si>
  <si>
    <t>Gestão Municipal</t>
  </si>
  <si>
    <t>Gestão Estadual</t>
  </si>
  <si>
    <t>Contador</t>
  </si>
  <si>
    <t>Economista Doméstico</t>
  </si>
  <si>
    <t>Estatístico</t>
  </si>
  <si>
    <t>Musicoterapeuta</t>
  </si>
  <si>
    <t>Geógrafo</t>
  </si>
  <si>
    <t>Profissional de Educação Física</t>
  </si>
  <si>
    <t>Ensino Fundamental</t>
  </si>
  <si>
    <t>Ensino Médio</t>
  </si>
  <si>
    <t>Ensino Superior</t>
  </si>
  <si>
    <t>Comissionados</t>
  </si>
  <si>
    <t>Outros vínculos</t>
  </si>
  <si>
    <t>Fonte: MDS, Censo SUAS.</t>
  </si>
  <si>
    <t>Estatuários</t>
  </si>
  <si>
    <t>Administrador público/Gestão pública</t>
  </si>
  <si>
    <t>Nº</t>
  </si>
  <si>
    <t>Norte</t>
  </si>
  <si>
    <t>Nordeste</t>
  </si>
  <si>
    <t>Sudeste</t>
  </si>
  <si>
    <t>Sul</t>
  </si>
  <si>
    <t>Centro-Oeste</t>
  </si>
  <si>
    <t>Celetistas</t>
  </si>
  <si>
    <t>Trabalhador de Empresa, Cooperativa ou Entidade Prestadora de Serviços</t>
  </si>
  <si>
    <t>Nível fundamental</t>
  </si>
  <si>
    <t>Técnico(a) de nível superior</t>
  </si>
  <si>
    <t>Outra formação de nível superior*</t>
  </si>
  <si>
    <t>Técnico(a) de nível médio</t>
  </si>
  <si>
    <t>Serviços Gerais (limpeza, conservação, motoristas, etc.)</t>
  </si>
  <si>
    <t>Trabalhador de Empresa / Cooperativa / Entidade Prestadora de Serviços</t>
  </si>
  <si>
    <t>Sem formação profissional/ sem informação</t>
  </si>
  <si>
    <t>Outro Profissional de nível superior*</t>
  </si>
  <si>
    <t>Apoio administrativo</t>
  </si>
  <si>
    <t xml:space="preserve">Feminino </t>
  </si>
  <si>
    <t>Empregado Celetista do setor privado - CLT</t>
  </si>
  <si>
    <t>Não informado</t>
  </si>
  <si>
    <t>Orientador/Educador(a) Social</t>
  </si>
  <si>
    <t>Servidor/Estatutário</t>
  </si>
  <si>
    <t>Empregado Público Celetista</t>
  </si>
  <si>
    <t>Trabalhador de empresa/cooperativa/entidade prestadora de serviço</t>
  </si>
  <si>
    <t>Diretor(a)</t>
  </si>
  <si>
    <t>Outras formações de nível superior*</t>
  </si>
  <si>
    <t>Gráfico 3: Percentual de trabalhadores nas Secretarias Municipais de Assistência Social, segundo tipo de vínculo e escolaridade – Brasil, 2016</t>
  </si>
  <si>
    <t>Fonte: MDS, Censo SUAS.
(*) A categoria engloba os outros profissionais de nível superior, incluindo terapeuta ocupacional, antropólogo, economista, analista de sistema, programador, sociólogo, fisioterapeuta, nutricionista, enfermeiro, médico e cientista político.</t>
  </si>
  <si>
    <t>Fonte: MDS, Censo SUAS.
(*) A categoria engloba os outros profissionais de nível superior, incluindo terapeuta ocupacional, antropólogo, administrador, economista, analista de sistema, programador, sociólogo, fisioterapeuta, nutricionista, enfermeiro, médico e cientista político.</t>
  </si>
  <si>
    <t>Fonte: MDS, Censo SUAS.
(*) A categoria "Outra formação de nível superior" inclui advogados, antropólogos, economistas, analistas de sistemas, programadores, sociólogos, cientistas políticos,  e profissionais de outras formações de nível superior.</t>
  </si>
  <si>
    <t>CRAS</t>
  </si>
  <si>
    <t>Centros de Convivência</t>
  </si>
  <si>
    <t>CREAS</t>
  </si>
  <si>
    <t>Centros POP</t>
  </si>
  <si>
    <t>Centros-Dia</t>
  </si>
  <si>
    <t>Unidades de Acolhimento</t>
  </si>
  <si>
    <t>Brasil</t>
  </si>
  <si>
    <r>
      <t xml:space="preserve">A qualidade da oferta de serviços, programas e benefícios da assistência social está diretamente ligada a uma adequada gestão do trabalho no âmbito do SUAS. O dimensionamento das equipes, a capacitação dos profissionais e a estruturação das condições de trabalho são fundamentais nesse sentido. 
Um importante normativo para a gestão do trabalho é </t>
    </r>
    <r>
      <rPr>
        <sz val="11"/>
        <color rgb="FF00B0F0"/>
        <rFont val="Calibri"/>
        <family val="2"/>
        <scheme val="minor"/>
      </rPr>
      <t>Norma Operacional Básica de Recursos Humanos do SUAS (NOB-RH/SUAS)</t>
    </r>
    <r>
      <rPr>
        <sz val="11"/>
        <rFont val="Calibri"/>
        <family val="2"/>
        <scheme val="minor"/>
      </rPr>
      <t xml:space="preserve">, que traz orientações e diretrizes, além de detalhamentos importantes sobre as equipes de referência, planos de carreira, cargos e salários, cofinanciamento, educação permanente, entre outros aspectos relevantes.
Esta seção apresenta um panorama geral da situação das trabalhadoras e trabalhadores do SUAS tanto nos equipamentos da assistência social quanto nas gestões municipais e estaduais, apresentando informações sobre quantitativo, tipo de vínculo trabalhista, escolaridade, entre outros aspectos referentes à gestão do trabalho, e sua evolução ao longo dos anos. 
</t>
    </r>
  </si>
  <si>
    <t>Referências para inclusão de links: 
- NOB-RH/SUAS: Anotada e Comentada (http://www.mds.gov.br/webarquivos/publicacao/assistencia_social/Normativas/NOB-RH_SUAS_Anotada_Comentada.pdf)</t>
  </si>
  <si>
    <t>Gráfico 3: Percentual de trabalhadores nas Secretarias Estaduais de Assistência Social, segundo tipo de vínculo e escolaridade – Brasil, 2017</t>
  </si>
  <si>
    <t>Gráfico 1: Evolução da quantidade de trabalhadores nas Secretarias Municipais de Assistência Social - Brasil, 2010 a 2017</t>
  </si>
  <si>
    <t>Gráfico 7: Evolução da quantidade de trabalhadores nas Secretarias Estaduais de Assistência Social - Brasil, 2010 a 2017</t>
  </si>
  <si>
    <t>Gráfico 2:  Percentual de trabalhadores nas Secretarias Municipais de Assistência Social, segundo tipo de vínculo – Brasil,  2010 a 2017</t>
  </si>
  <si>
    <t>Gráfico 8:  Percentual de trabalhadores nas Secretarias Estaduais de Assistência Social, segundo tipo de vínculo – Brasil,  2010 a 2017</t>
  </si>
  <si>
    <t>Gráfico 3: Percentual de trabalhadores nas Secretarias Municipais de Assistência Social, segundo tipo de vínculo e escolaridade – Brasil, 2017</t>
  </si>
  <si>
    <t>Gráfico 9: Percentual de trabalhadores nas Secretarias Estaduais de Assistência Social, segundo escolaridade– Brasil, 2010 a 2017</t>
  </si>
  <si>
    <t>Gráfico 9: Percentual de trabalhadores nas Secretarias Municipais de Assistência Social, segundo escolaridade– Brasil, 2010 a 2017</t>
  </si>
  <si>
    <t>Gráfico 11: Evolução da quantidade de trabalhadores dos CRAS - Brasil, 2010 a 2017</t>
  </si>
  <si>
    <t>Gráfico 12:  Percentual de trabalhadores nos CRAS, segundo tipo de vínculo – Brasil,  2012 a 2017</t>
  </si>
  <si>
    <t>Gráfico 3: Percentual de trabalhadores nos CRAS, segundo tipo de vínculo e escolaridade – Brasil, 2017</t>
  </si>
  <si>
    <t>Gráfico 16: Evolução da quantidade de trabalhadores dos Centros de Convivência - Brasil, 2014 a 2017</t>
  </si>
  <si>
    <t>Gráfico 3: Percentual de trabalhadores nos  Centros de Convivência, segundo tipo de vínculo e escolaridade – Brasil, 2017</t>
  </si>
  <si>
    <t>Gráfico 21: Evolução da quantidade de trabalhadores dos CREAS - Brasil, 2010 a 2017</t>
  </si>
  <si>
    <t>Gráfico 22: Quantidade de trabalhadores nos CREAS, segundo tipo de vínculo - Brasil, 2012 a 2017</t>
  </si>
  <si>
    <t>Gráfico 3: Percentual de trabalhadores nos  CREAS, segundo tipo de vínculo e escolaridade – Brasil, 2017</t>
  </si>
  <si>
    <t>Gráfico 14: Quantidade de trabalhadores dos CRAS, segundo formação profissional -  Brasil, 2012 a 2017</t>
  </si>
  <si>
    <t>Gráfico 24: Quantidade de trabalhadores  dos CREAS, segundo formação profissional -  Brasil, 2012 a 2017</t>
  </si>
  <si>
    <r>
      <t>Gráfico 20: Quantidade de trabalhadores dos Centros de Convivência segundo a função exercida - Brasil,</t>
    </r>
    <r>
      <rPr>
        <b/>
        <sz val="11"/>
        <color rgb="FFFF0000"/>
        <rFont val="Calibri"/>
        <family val="2"/>
        <scheme val="minor"/>
      </rPr>
      <t xml:space="preserve"> 2015</t>
    </r>
    <r>
      <rPr>
        <b/>
        <sz val="11"/>
        <color theme="1"/>
        <rFont val="Calibri"/>
        <family val="2"/>
        <scheme val="minor"/>
      </rPr>
      <t xml:space="preserve"> a 2017</t>
    </r>
  </si>
  <si>
    <t>Gráfico 26: Evolução da quantidade de trabalhadores dos Centros POP - Brasil, 2011 a 2017</t>
  </si>
  <si>
    <t>Gráfico 27: Quantidade de trabalhadores nos Centros POP, segundo tipo de vínculo - Brasil, 2012 a 2017</t>
  </si>
  <si>
    <t>Gráfico 3: Percentual de trabalhadores nos Centros POP, segundo tipo de vínculo e escolaridade – Brasil, 2017</t>
  </si>
  <si>
    <t>Gráfico 28: Percentual de trabalhadores dos Centros POP segundo nível de escolaridade - Brasil, 2012 a 2017</t>
  </si>
  <si>
    <t>Gráfico 23: Percentual de trabalhadores dos CREAS segundo nível de escolaridade - Brasil, 2012 a 2017</t>
  </si>
  <si>
    <t>Gráfico 13: Percentual de trabalhadores nos CRAS, segundo nível de escolaridade– Brasil, 2012 a 2017</t>
  </si>
  <si>
    <t>Gráfico 29: Quantidade de trabalhadores dos Centros POP, segundo formação profissional – Brasil, 2012 a 2017</t>
  </si>
  <si>
    <t>Gráfico 30: Quantidade de trabalhadores dos Centros POP segundo a função exercida – Brasil, 2012 a 2017</t>
  </si>
  <si>
    <t>Gráfico 31: Evolução da quantidade de trabalhadores dos Centros-Dia - Brasil, 2015 e 2017</t>
  </si>
  <si>
    <t>Gráfico 32: Percentual de trabalhadores dos Centros-Dia segundo tipo de vínculo - Brasil, 2015 a 2017</t>
  </si>
  <si>
    <t>Gráfico 17: Percentual de trabalhadores  nos Centros de Convivência, segundo tipo de vínculo - Brasil, 2015 a 2017</t>
  </si>
  <si>
    <t>Gráfico 3: Percentual de trabalhadores nos  Centros-Dia, segundo tipo de vínculo e escolaridade – Brasil, 2017</t>
  </si>
  <si>
    <t>Gráfico 18: Percentual de trabalhadores dos Centros de Convivência segundo nível de escolaridade  - Brasil, 2015 a 2017</t>
  </si>
  <si>
    <t>Gráfico 34:  Quantidade de trabalhadores dos Centros-Dia, segundo formação profissional – Brasil, 2015 a 2017</t>
  </si>
  <si>
    <t>Gráfico 36: Evolução da quantidade de trabalhadores das Unidades de Acolhimento - Brasil, 2012 a 2017</t>
  </si>
  <si>
    <r>
      <t xml:space="preserve">Gráfico 37: Percentual de trabalhadores nas Unidades de Acolhimento segundo tipo de vínculo - Brasil, </t>
    </r>
    <r>
      <rPr>
        <b/>
        <sz val="11"/>
        <color rgb="FFFF0000"/>
        <rFont val="Calibri"/>
        <family val="2"/>
        <scheme val="minor"/>
      </rPr>
      <t>2015</t>
    </r>
    <r>
      <rPr>
        <b/>
        <sz val="11"/>
        <color theme="1"/>
        <rFont val="Calibri"/>
        <family val="2"/>
        <scheme val="minor"/>
      </rPr>
      <t xml:space="preserve"> a 2017</t>
    </r>
  </si>
  <si>
    <t>Gráfico 3: Percentual de trabalhadores nas Unidades de Acolhimento, segundo tipo de vínculo e escolaridade – Brasil, 2017</t>
  </si>
  <si>
    <t>Gráfico 38: Percentual de trabalhadores das Unidades de Acolhimento, segundo nível de escolaridade - Brasil, 2013 a 2017</t>
  </si>
  <si>
    <t>Gráfico 39:  Quantidade de trabalhadores das Unidades de Acolhimento, segundo formação profissional – Brasil, 2014 a 2017</t>
  </si>
  <si>
    <t>Gráfico 40: Quantidade de trabalhadores das Unidades de Acolhimento, segundo função – Brasil, 2015 e 2017</t>
  </si>
  <si>
    <t>Gráfico 10: Formação profissional dos trabalhadores de nível superior nas Secretarias Estaduais de Assistência Social – Brasil, 2017</t>
  </si>
  <si>
    <t>Gráfico 4: Formação profissional dos trabalhadores de nível superior nas Secretarias Municipais de Assistência Social – Brasil, 2017</t>
  </si>
  <si>
    <t>Gráfico 6: Municípios que utilizam recursos do cofinanciamento federal de serviços para pagamento de servidores públicos que integram as equipes de referência – Brasil, 2013 a 2017</t>
  </si>
  <si>
    <t>Gráfico 25: Quantidade de trabalhadores dos CREAS segundo a função exercida – Brasil, 2012 a 2017</t>
  </si>
  <si>
    <t>Gráfico 41: Percentual de profissionais dos equipamentos de assistência social segundo sexo – Brasil, 2017</t>
  </si>
  <si>
    <t>Ok</t>
  </si>
  <si>
    <t>OK</t>
  </si>
  <si>
    <t>Valores atualizados, mas o gráfico não fez atualização automática</t>
  </si>
  <si>
    <t>ok</t>
  </si>
  <si>
    <t>O Censo SUAS 2017 não contemplou essa questão. Retirar gráfico.</t>
  </si>
  <si>
    <t>Nível fundamental não bate nem em 2016 e 2015, qual a referência usada?</t>
  </si>
  <si>
    <r>
      <t>Gráfico 15: Quantidade de funcionários por CRAS segundo a função exercida -  Brasil,</t>
    </r>
    <r>
      <rPr>
        <b/>
        <sz val="11"/>
        <color theme="1"/>
        <rFont val="Calibri"/>
        <family val="2"/>
        <scheme val="minor"/>
      </rPr>
      <t xml:space="preserve"> 2017</t>
    </r>
  </si>
  <si>
    <t>Rótulos de Linha</t>
  </si>
  <si>
    <t>Contagem de q52.9</t>
  </si>
  <si>
    <t>(vazio)</t>
  </si>
  <si>
    <t>Total Geral</t>
  </si>
  <si>
    <t>fundamental</t>
  </si>
  <si>
    <t>Médio</t>
  </si>
  <si>
    <t>Superior</t>
  </si>
  <si>
    <t>(CLT)</t>
  </si>
  <si>
    <t xml:space="preserve">Outros vínculos </t>
  </si>
  <si>
    <t>Estatutário</t>
  </si>
  <si>
    <t>TOTAL</t>
  </si>
  <si>
    <t>Contagem de q62.7</t>
  </si>
  <si>
    <t>Contagem de q62.9</t>
  </si>
  <si>
    <t>Contagem de q44.8</t>
  </si>
  <si>
    <t>Analista de sistema</t>
  </si>
  <si>
    <t>Antropologo</t>
  </si>
  <si>
    <t>Cientista político</t>
  </si>
  <si>
    <t>Sociologo</t>
  </si>
  <si>
    <t>Contagem de q44.9</t>
  </si>
  <si>
    <t>Contagem de q44.9_2</t>
  </si>
  <si>
    <t>médio</t>
  </si>
  <si>
    <t>superior</t>
  </si>
  <si>
    <t>Contagem de D44.7bin1</t>
  </si>
  <si>
    <t>Contagem de D44.7bin2</t>
  </si>
  <si>
    <t>Contagem de D44.7bin3</t>
  </si>
  <si>
    <t>Outros vínculos não permanentes</t>
  </si>
  <si>
    <t>TOTAL PARCIAL</t>
  </si>
  <si>
    <t xml:space="preserve"> Fonte: MDS, Censo SUAS. (*) A categoria "Outro profissional de nível superior" inclui administradores, sociólogos, terapeutas ocupacionais, fisioterapeutas, enfermeiros, nutricionistas, economistas, analistas de sistemas, cientistas políticos, programadores, antropólogos e profissionais de outras formações de nível superior.</t>
  </si>
  <si>
    <t>Contagem de q44.10</t>
  </si>
  <si>
    <t>Educador Social</t>
  </si>
  <si>
    <t>Contagem de q31_prof</t>
  </si>
  <si>
    <t>Contagem de q31_vinc</t>
  </si>
  <si>
    <t>Contagem de d31_nv_fund</t>
  </si>
  <si>
    <t>Contagem de d31_nv_med</t>
  </si>
  <si>
    <t>Contagem de d31_nv_sup</t>
  </si>
  <si>
    <t>Contagem de q31_func</t>
  </si>
  <si>
    <t>Contagem de q31_func2</t>
  </si>
  <si>
    <t>Contagem de q35_prof</t>
  </si>
  <si>
    <t>Região Norte</t>
  </si>
  <si>
    <t>Região Nordeste</t>
  </si>
  <si>
    <t>Região Sudeste</t>
  </si>
  <si>
    <t>Região Sul</t>
  </si>
  <si>
    <t>Região Centro-Oeste</t>
  </si>
  <si>
    <t>Contagem de q35_vinc</t>
  </si>
  <si>
    <t>Contagem de q35_vinc2</t>
  </si>
  <si>
    <t>Contagem de d35_nv_fund</t>
  </si>
  <si>
    <t>Contagem de d35_nv_med</t>
  </si>
  <si>
    <t>Contagem de d35_nv_sup</t>
  </si>
  <si>
    <t>Rótulos de Coluna</t>
  </si>
  <si>
    <t>#NULO!</t>
  </si>
  <si>
    <t>total parcial</t>
  </si>
  <si>
    <t>Outros vínculos*</t>
  </si>
  <si>
    <t>Fonte: MDS, Censo SUAS. * Outros vínculos inclui Voluntário, Servidor temporário, Terceirizado e Empregado celetista do setor privado</t>
  </si>
  <si>
    <t>CLT setor privado</t>
  </si>
  <si>
    <r>
      <t xml:space="preserve">Fonte: MDS, Censo SUAS. * Outros vínculos </t>
    </r>
    <r>
      <rPr>
        <sz val="11"/>
        <color rgb="FFFF0000"/>
        <rFont val="Calibri"/>
        <family val="2"/>
        <scheme val="minor"/>
      </rPr>
      <t>(REFERENCIAR O QUE SIGNIFICA )</t>
    </r>
  </si>
  <si>
    <t>COMPARAR NOVA PROPOSTA ABAIXO ONDE APRESENTA TODOS OS VÍNCULOS E VERIFICAR QUAL A MELHOR</t>
  </si>
  <si>
    <r>
      <t xml:space="preserve">Gráfico 33: </t>
    </r>
    <r>
      <rPr>
        <b/>
        <sz val="11"/>
        <rFont val="Calibri"/>
        <family val="2"/>
        <scheme val="minor"/>
      </rPr>
      <t>Percentual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 trabalhadores nos Centros-Dia,  segundo nível de escolaridade  - Brasil, 2015 a 2017</t>
    </r>
  </si>
  <si>
    <t>Contagem de IBGE7</t>
  </si>
  <si>
    <t>Contagem de q35_func</t>
  </si>
  <si>
    <r>
      <t>Gráfico 35: Quantidade de trabalhadores dos Centros-Dia segundo função  – Br</t>
    </r>
    <r>
      <rPr>
        <b/>
        <sz val="11"/>
        <rFont val="Calibri"/>
        <family val="2"/>
        <scheme val="minor"/>
      </rPr>
      <t xml:space="preserve">asil, 2015 </t>
    </r>
    <r>
      <rPr>
        <b/>
        <sz val="11"/>
        <color theme="1"/>
        <rFont val="Calibri"/>
        <family val="2"/>
        <scheme val="minor"/>
      </rPr>
      <t>a 2017</t>
    </r>
  </si>
  <si>
    <t>Contagem de q42.10</t>
  </si>
  <si>
    <t>Contagem de q42.11</t>
  </si>
  <si>
    <t>O GRÁFICO NO FORMATO PIZZA NÃO É IDEAL PARA SÉRIE HISTÓRICA. SUGERIMOS ALTERAR E MANTER O FORMATO DOS ANTERIORES. O GRÁFICO PIZZA ESTÁ ATUALIZADO PARA 2017.</t>
  </si>
  <si>
    <t>Contagem de q42_9_vinc</t>
  </si>
  <si>
    <t>Contagem de q44_10</t>
  </si>
  <si>
    <t>Contagem de D42.9bin1</t>
  </si>
  <si>
    <t>Contagem de D42.9bin1_2</t>
  </si>
  <si>
    <t>Contagem de D42.9bin2</t>
  </si>
  <si>
    <t>Contagem de D42.9bin2_2</t>
  </si>
  <si>
    <t>Contagem de D42.9bin3</t>
  </si>
  <si>
    <t>Contagem de D42.9bin3_2</t>
  </si>
  <si>
    <t>Não</t>
  </si>
  <si>
    <t>Sim</t>
  </si>
  <si>
    <t xml:space="preserve">  </t>
  </si>
  <si>
    <t xml:space="preserve">Fonte: MDS, Censo SUAS. (*) A categoria "Outra formação de nível superior" inclui  advogados, administradores, analistas de sistemas, antropólogos, cientistas políticos, economistas, fisioterapeutas, médicos, nutricionistas, programadores, sociólogos, terapeutas ocupacionais  e profissionais de outras formações de nível superior.
</t>
  </si>
  <si>
    <t>Contagem de q42.12</t>
  </si>
  <si>
    <t>Cuidador</t>
  </si>
  <si>
    <t>Coordenador Diretor</t>
  </si>
  <si>
    <t>Equipe técnica</t>
  </si>
  <si>
    <t>Contagem de q42.3</t>
  </si>
  <si>
    <t>FEMININO</t>
  </si>
  <si>
    <t>MASCULINO</t>
  </si>
  <si>
    <t>ACOLHIMENTO</t>
  </si>
  <si>
    <t>CENTRO-DIA</t>
  </si>
  <si>
    <t>Contagem de q35_sexo</t>
  </si>
  <si>
    <t>Feminino</t>
  </si>
  <si>
    <t>CONVIVENCIA</t>
  </si>
  <si>
    <t>Contagem de q31_sexo</t>
  </si>
  <si>
    <t>F</t>
  </si>
  <si>
    <t>M</t>
  </si>
  <si>
    <t>Contagem de q44.3</t>
  </si>
  <si>
    <t>POP</t>
  </si>
  <si>
    <t>Contagem de q52.3</t>
  </si>
  <si>
    <t>Contagem de q62.3</t>
  </si>
  <si>
    <t>Contagem de q31_esc</t>
  </si>
  <si>
    <t>Gráfico 19:  Quantidade de trabalhadores  dos Centros de Convivência, segundo formação profissional -  Brasil, 2015 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</si>
</sst>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###0"/>
    <numFmt numFmtId="166" formatCode="&quot;R$&quot;\ #,##0.00"/>
    <numFmt numFmtId="167" formatCode="_-* #,##0_-;\-* #,##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43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164" fontId="0" fillId="0" borderId="1" xfId="1" applyNumberFormat="1" applyFont="1" applyBorder="1"/>
    <xf numFmtId="0" fontId="0" fillId="0" borderId="1" xfId="0" applyNumberFormat="1" applyBorder="1"/>
    <xf numFmtId="0" fontId="2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2" fillId="0" borderId="0" xfId="0" applyFont="1"/>
    <xf numFmtId="3" fontId="10" fillId="0" borderId="1" xfId="2" applyNumberFormat="1" applyFont="1" applyBorder="1" applyAlignment="1"/>
    <xf numFmtId="3" fontId="0" fillId="0" borderId="2" xfId="0" applyNumberFormat="1" applyBorder="1"/>
    <xf numFmtId="0" fontId="11" fillId="0" borderId="2" xfId="2" applyFont="1" applyBorder="1" applyAlignment="1">
      <alignment horizontal="left"/>
    </xf>
    <xf numFmtId="3" fontId="10" fillId="0" borderId="1" xfId="2" applyNumberFormat="1" applyFont="1" applyBorder="1" applyAlignment="1">
      <alignment horizontal="right"/>
    </xf>
    <xf numFmtId="0" fontId="2" fillId="0" borderId="1" xfId="0" applyFont="1" applyFill="1" applyBorder="1"/>
    <xf numFmtId="3" fontId="0" fillId="0" borderId="1" xfId="0" applyNumberFormat="1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165" fontId="0" fillId="0" borderId="0" xfId="0" applyNumberFormat="1"/>
    <xf numFmtId="0" fontId="2" fillId="0" borderId="0" xfId="0" applyFont="1" applyBorder="1"/>
    <xf numFmtId="164" fontId="0" fillId="0" borderId="0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1" xfId="0" applyNumberFormat="1" applyFill="1" applyBorder="1"/>
    <xf numFmtId="165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3" fontId="0" fillId="0" borderId="0" xfId="0" applyNumberFormat="1" applyBorder="1"/>
    <xf numFmtId="164" fontId="0" fillId="0" borderId="1" xfId="1" applyNumberFormat="1" applyFont="1" applyFill="1" applyBorder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>
      <alignment horizontal="center" vertical="center" wrapText="1"/>
    </xf>
    <xf numFmtId="0" fontId="0" fillId="0" borderId="1" xfId="1" applyNumberFormat="1" applyFont="1" applyBorder="1"/>
    <xf numFmtId="0" fontId="2" fillId="5" borderId="1" xfId="0" applyFont="1" applyFill="1" applyBorder="1"/>
    <xf numFmtId="0" fontId="2" fillId="0" borderId="3" xfId="0" applyFont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0" fillId="0" borderId="0" xfId="0" applyFill="1"/>
    <xf numFmtId="165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14" fillId="0" borderId="1" xfId="1" applyNumberFormat="1" applyFont="1" applyBorder="1" applyAlignment="1">
      <alignment horizontal="right" vertical="top"/>
    </xf>
    <xf numFmtId="3" fontId="0" fillId="0" borderId="0" xfId="0" applyNumberFormat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0" fillId="0" borderId="1" xfId="0" applyFont="1" applyBorder="1"/>
    <xf numFmtId="3" fontId="16" fillId="0" borderId="1" xfId="9" applyNumberFormat="1" applyFont="1" applyBorder="1" applyAlignment="1">
      <alignment horizontal="right" vertical="top"/>
    </xf>
    <xf numFmtId="0" fontId="5" fillId="0" borderId="0" xfId="0" applyFont="1" applyFill="1" applyAlignment="1">
      <alignment vertical="center"/>
    </xf>
    <xf numFmtId="0" fontId="16" fillId="0" borderId="1" xfId="10" applyFont="1" applyBorder="1" applyAlignment="1">
      <alignment horizontal="left" vertical="top" wrapText="1"/>
    </xf>
    <xf numFmtId="3" fontId="16" fillId="0" borderId="1" xfId="10" applyNumberFormat="1" applyFont="1" applyBorder="1" applyAlignment="1">
      <alignment horizontal="right" vertical="top"/>
    </xf>
    <xf numFmtId="0" fontId="6" fillId="0" borderId="0" xfId="11"/>
    <xf numFmtId="3" fontId="0" fillId="0" borderId="1" xfId="0" applyNumberFormat="1" applyFill="1" applyBorder="1"/>
    <xf numFmtId="164" fontId="0" fillId="0" borderId="0" xfId="1" applyNumberFormat="1" applyFont="1" applyFill="1" applyBorder="1"/>
    <xf numFmtId="0" fontId="0" fillId="0" borderId="0" xfId="0" applyFill="1" applyBorder="1"/>
    <xf numFmtId="3" fontId="0" fillId="8" borderId="0" xfId="0" applyNumberFormat="1" applyFill="1" applyBorder="1"/>
    <xf numFmtId="0" fontId="16" fillId="0" borderId="1" xfId="12" applyFont="1" applyBorder="1" applyAlignment="1">
      <alignment horizontal="left" vertical="top" wrapText="1"/>
    </xf>
    <xf numFmtId="0" fontId="16" fillId="0" borderId="2" xfId="12" applyFont="1" applyBorder="1" applyAlignment="1">
      <alignment horizontal="left" vertical="top" wrapText="1"/>
    </xf>
    <xf numFmtId="0" fontId="14" fillId="0" borderId="0" xfId="13" applyFont="1" applyBorder="1" applyAlignment="1">
      <alignment horizontal="left" vertical="top" wrapText="1"/>
    </xf>
    <xf numFmtId="0" fontId="3" fillId="0" borderId="1" xfId="0" applyFont="1" applyFill="1" applyBorder="1"/>
    <xf numFmtId="0" fontId="17" fillId="0" borderId="1" xfId="13" applyFont="1" applyFill="1" applyBorder="1" applyAlignment="1">
      <alignment horizontal="left" vertical="top" wrapText="1"/>
    </xf>
    <xf numFmtId="0" fontId="17" fillId="0" borderId="0" xfId="13" applyFont="1" applyFill="1" applyBorder="1" applyAlignment="1">
      <alignment horizontal="left" vertical="top" wrapText="1"/>
    </xf>
    <xf numFmtId="3" fontId="0" fillId="0" borderId="0" xfId="0" applyNumberFormat="1" applyFont="1" applyFill="1" applyBorder="1"/>
    <xf numFmtId="3" fontId="16" fillId="0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Border="1" applyAlignment="1"/>
    <xf numFmtId="164" fontId="0" fillId="0" borderId="1" xfId="1" applyNumberFormat="1" applyFont="1" applyBorder="1" applyAlignment="1">
      <alignment wrapText="1"/>
    </xf>
    <xf numFmtId="164" fontId="0" fillId="0" borderId="2" xfId="1" applyNumberFormat="1" applyFont="1" applyBorder="1" applyAlignment="1">
      <alignment vertical="center"/>
    </xf>
    <xf numFmtId="0" fontId="6" fillId="0" borderId="0" xfId="2" applyBorder="1" applyAlignment="1"/>
    <xf numFmtId="3" fontId="8" fillId="0" borderId="1" xfId="6" applyNumberFormat="1" applyFont="1" applyBorder="1" applyAlignment="1">
      <alignment horizontal="right" vertical="top" wrapText="1"/>
    </xf>
    <xf numFmtId="3" fontId="8" fillId="0" borderId="1" xfId="6" applyNumberFormat="1" applyFont="1" applyBorder="1" applyAlignment="1">
      <alignment horizontal="right" vertical="center"/>
    </xf>
    <xf numFmtId="0" fontId="8" fillId="0" borderId="0" xfId="6" applyFont="1" applyBorder="1" applyAlignment="1">
      <alignment horizontal="left" vertical="top" wrapText="1"/>
    </xf>
    <xf numFmtId="165" fontId="8" fillId="0" borderId="0" xfId="6" applyNumberFormat="1" applyFont="1" applyBorder="1" applyAlignment="1">
      <alignment horizontal="right" vertical="center"/>
    </xf>
    <xf numFmtId="0" fontId="6" fillId="0" borderId="0" xfId="2" applyFont="1" applyBorder="1" applyAlignment="1"/>
    <xf numFmtId="0" fontId="0" fillId="0" borderId="0" xfId="0" applyAlignment="1">
      <alignment vertical="top" wrapText="1"/>
    </xf>
    <xf numFmtId="3" fontId="9" fillId="0" borderId="1" xfId="0" applyNumberFormat="1" applyFont="1" applyBorder="1" applyAlignment="1">
      <alignment horizontal="right"/>
    </xf>
    <xf numFmtId="3" fontId="10" fillId="2" borderId="1" xfId="2" applyNumberFormat="1" applyFont="1" applyFill="1" applyBorder="1" applyAlignment="1">
      <alignment horizontal="right"/>
    </xf>
    <xf numFmtId="10" fontId="0" fillId="0" borderId="0" xfId="0" applyNumberFormat="1" applyBorder="1"/>
    <xf numFmtId="164" fontId="2" fillId="0" borderId="0" xfId="1" applyNumberFormat="1" applyFont="1" applyBorder="1"/>
    <xf numFmtId="14" fontId="0" fillId="0" borderId="0" xfId="0" applyNumberFormat="1"/>
    <xf numFmtId="166" fontId="0" fillId="0" borderId="0" xfId="0" applyNumberFormat="1"/>
    <xf numFmtId="0" fontId="13" fillId="0" borderId="1" xfId="15" applyFont="1" applyBorder="1" applyAlignment="1">
      <alignment horizontal="left" vertical="top" wrapText="1"/>
    </xf>
    <xf numFmtId="0" fontId="14" fillId="5" borderId="1" xfId="16" applyFont="1" applyFill="1" applyBorder="1" applyAlignment="1">
      <alignment horizontal="left" vertical="top" wrapText="1"/>
    </xf>
    <xf numFmtId="0" fontId="14" fillId="4" borderId="1" xfId="16" applyFont="1" applyFill="1" applyBorder="1" applyAlignment="1">
      <alignment horizontal="left" vertical="top" wrapText="1"/>
    </xf>
    <xf numFmtId="0" fontId="14" fillId="6" borderId="1" xfId="16" applyFont="1" applyFill="1" applyBorder="1" applyAlignment="1">
      <alignment horizontal="left" vertical="top" wrapText="1"/>
    </xf>
    <xf numFmtId="0" fontId="14" fillId="0" borderId="0" xfId="16" applyFont="1" applyFill="1" applyBorder="1" applyAlignment="1">
      <alignment horizontal="left" vertical="top" wrapText="1"/>
    </xf>
    <xf numFmtId="0" fontId="13" fillId="0" borderId="2" xfId="7" applyFont="1" applyFill="1" applyBorder="1" applyAlignment="1">
      <alignment horizontal="left" vertical="top" wrapText="1"/>
    </xf>
    <xf numFmtId="0" fontId="13" fillId="0" borderId="2" xfId="7" applyFont="1" applyBorder="1" applyAlignment="1">
      <alignment horizontal="left" vertical="top" wrapText="1"/>
    </xf>
    <xf numFmtId="0" fontId="2" fillId="0" borderId="3" xfId="0" applyFont="1" applyFill="1" applyBorder="1"/>
    <xf numFmtId="3" fontId="16" fillId="0" borderId="1" xfId="18" applyNumberFormat="1" applyFont="1" applyBorder="1" applyAlignment="1">
      <alignment horizontal="right" vertical="top"/>
    </xf>
    <xf numFmtId="0" fontId="2" fillId="0" borderId="9" xfId="0" applyFont="1" applyFill="1" applyBorder="1"/>
    <xf numFmtId="164" fontId="0" fillId="0" borderId="0" xfId="1" applyNumberFormat="1" applyFont="1" applyAlignment="1">
      <alignment wrapText="1"/>
    </xf>
    <xf numFmtId="0" fontId="6" fillId="0" borderId="0" xfId="19"/>
    <xf numFmtId="3" fontId="14" fillId="0" borderId="1" xfId="19" applyNumberFormat="1" applyFont="1" applyBorder="1" applyAlignment="1">
      <alignment horizontal="right" vertical="top"/>
    </xf>
    <xf numFmtId="164" fontId="0" fillId="0" borderId="1" xfId="0" applyNumberFormat="1" applyFill="1" applyBorder="1"/>
    <xf numFmtId="164" fontId="0" fillId="0" borderId="1" xfId="0" applyNumberFormat="1" applyFont="1" applyFill="1" applyBorder="1"/>
    <xf numFmtId="164" fontId="12" fillId="0" borderId="1" xfId="0" applyNumberFormat="1" applyFont="1" applyFill="1" applyBorder="1"/>
    <xf numFmtId="4" fontId="3" fillId="0" borderId="0" xfId="0" applyNumberFormat="1" applyFont="1" applyAlignment="1">
      <alignment vertical="center" wrapText="1"/>
    </xf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vertical="center"/>
    </xf>
    <xf numFmtId="0" fontId="17" fillId="0" borderId="2" xfId="14" applyFont="1" applyBorder="1" applyAlignment="1">
      <alignment horizontal="left" vertical="top" wrapText="1"/>
    </xf>
    <xf numFmtId="3" fontId="10" fillId="0" borderId="1" xfId="2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0" fontId="7" fillId="0" borderId="1" xfId="6" applyFont="1" applyBorder="1" applyAlignment="1">
      <alignment horizontal="left" vertical="top" wrapText="1"/>
    </xf>
    <xf numFmtId="0" fontId="7" fillId="0" borderId="1" xfId="6" applyFont="1" applyFill="1" applyBorder="1" applyAlignment="1">
      <alignment horizontal="left" vertical="top" wrapText="1"/>
    </xf>
    <xf numFmtId="0" fontId="7" fillId="0" borderId="1" xfId="6" applyFont="1" applyBorder="1" applyAlignment="1">
      <alignment horizontal="right" vertical="top" wrapText="1"/>
    </xf>
    <xf numFmtId="0" fontId="11" fillId="0" borderId="2" xfId="2" applyFont="1" applyBorder="1" applyAlignment="1">
      <alignment horizontal="right"/>
    </xf>
    <xf numFmtId="0" fontId="11" fillId="9" borderId="2" xfId="2" applyFont="1" applyFill="1" applyBorder="1" applyAlignment="1">
      <alignment horizontal="left"/>
    </xf>
    <xf numFmtId="165" fontId="0" fillId="9" borderId="1" xfId="0" applyNumberFormat="1" applyFill="1" applyBorder="1"/>
    <xf numFmtId="0" fontId="0" fillId="6" borderId="1" xfId="0" applyFill="1" applyBorder="1"/>
    <xf numFmtId="0" fontId="11" fillId="0" borderId="0" xfId="2" applyFont="1" applyBorder="1" applyAlignment="1">
      <alignment horizontal="left"/>
    </xf>
    <xf numFmtId="0" fontId="10" fillId="0" borderId="0" xfId="2" applyFont="1" applyFill="1" applyBorder="1" applyAlignment="1">
      <alignment horizontal="right"/>
    </xf>
    <xf numFmtId="165" fontId="10" fillId="0" borderId="0" xfId="2" applyNumberFormat="1" applyFont="1" applyBorder="1" applyAlignment="1">
      <alignment horizontal="right"/>
    </xf>
    <xf numFmtId="3" fontId="10" fillId="0" borderId="0" xfId="2" applyNumberFormat="1" applyFont="1" applyFill="1" applyBorder="1" applyAlignment="1">
      <alignment horizontal="right"/>
    </xf>
    <xf numFmtId="0" fontId="0" fillId="0" borderId="1" xfId="0" applyFill="1" applyBorder="1"/>
    <xf numFmtId="0" fontId="14" fillId="7" borderId="1" xfId="16" applyFont="1" applyFill="1" applyBorder="1" applyAlignment="1">
      <alignment horizontal="left" vertical="top" wrapText="1"/>
    </xf>
    <xf numFmtId="0" fontId="14" fillId="0" borderId="1" xfId="17" applyFont="1" applyBorder="1" applyAlignment="1">
      <alignment horizontal="center" wrapText="1"/>
    </xf>
    <xf numFmtId="3" fontId="14" fillId="0" borderId="1" xfId="17" applyNumberFormat="1" applyFont="1" applyBorder="1" applyAlignment="1">
      <alignment horizontal="right" vertical="top"/>
    </xf>
    <xf numFmtId="0" fontId="2" fillId="0" borderId="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13" fillId="0" borderId="2" xfId="19" applyFont="1" applyBorder="1" applyAlignment="1">
      <alignment horizontal="left" vertical="top" wrapText="1"/>
    </xf>
    <xf numFmtId="0" fontId="13" fillId="0" borderId="1" xfId="19" applyFont="1" applyBorder="1" applyAlignment="1">
      <alignment horizontal="left" vertical="top" wrapText="1"/>
    </xf>
    <xf numFmtId="0" fontId="13" fillId="0" borderId="0" xfId="19" applyFont="1" applyBorder="1" applyAlignment="1">
      <alignment horizontal="left" vertical="top" wrapText="1"/>
    </xf>
    <xf numFmtId="3" fontId="14" fillId="0" borderId="0" xfId="19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2" fillId="0" borderId="5" xfId="0" applyFont="1" applyBorder="1" applyAlignment="1"/>
    <xf numFmtId="0" fontId="6" fillId="0" borderId="0" xfId="8" applyBorder="1" applyAlignment="1">
      <alignment horizontal="center" vertical="center" wrapText="1"/>
    </xf>
    <xf numFmtId="0" fontId="14" fillId="0" borderId="0" xfId="8" applyFont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17" fillId="0" borderId="1" xfId="9" applyFont="1" applyBorder="1" applyAlignment="1">
      <alignment horizontal="left" vertical="top" wrapText="1"/>
    </xf>
    <xf numFmtId="3" fontId="0" fillId="0" borderId="1" xfId="0" applyNumberFormat="1" applyFont="1" applyFill="1" applyBorder="1" applyAlignment="1"/>
    <xf numFmtId="3" fontId="16" fillId="0" borderId="1" xfId="3" applyNumberFormat="1" applyFont="1" applyFill="1" applyBorder="1" applyAlignment="1">
      <alignment horizontal="right"/>
    </xf>
    <xf numFmtId="0" fontId="11" fillId="0" borderId="1" xfId="2" applyFont="1" applyBorder="1" applyAlignment="1">
      <alignment horizontal="right"/>
    </xf>
    <xf numFmtId="0" fontId="0" fillId="0" borderId="0" xfId="0" applyFill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6" fillId="0" borderId="1" xfId="7" applyFont="1" applyFill="1" applyBorder="1" applyAlignment="1">
      <alignment horizontal="left" vertical="top" wrapText="1"/>
    </xf>
    <xf numFmtId="0" fontId="16" fillId="0" borderId="1" xfId="7" applyFont="1" applyBorder="1" applyAlignment="1">
      <alignment horizontal="left" vertical="top" wrapText="1"/>
    </xf>
    <xf numFmtId="3" fontId="0" fillId="3" borderId="0" xfId="1" applyNumberFormat="1" applyFont="1" applyFill="1"/>
    <xf numFmtId="3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9" fillId="0" borderId="0" xfId="0" applyFont="1" applyFill="1"/>
    <xf numFmtId="0" fontId="19" fillId="0" borderId="0" xfId="0" applyFont="1"/>
    <xf numFmtId="164" fontId="0" fillId="0" borderId="0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/>
    <xf numFmtId="2" fontId="0" fillId="0" borderId="1" xfId="0" applyNumberFormat="1" applyBorder="1"/>
    <xf numFmtId="2" fontId="2" fillId="0" borderId="1" xfId="0" applyNumberFormat="1" applyFont="1" applyBorder="1"/>
    <xf numFmtId="3" fontId="1" fillId="0" borderId="1" xfId="0" applyNumberFormat="1" applyFont="1" applyBorder="1"/>
    <xf numFmtId="3" fontId="16" fillId="0" borderId="1" xfId="20" applyNumberFormat="1" applyFont="1" applyBorder="1" applyAlignment="1">
      <alignment horizontal="right" vertical="top"/>
    </xf>
    <xf numFmtId="0" fontId="2" fillId="0" borderId="1" xfId="0" applyNumberFormat="1" applyFont="1" applyBorder="1"/>
    <xf numFmtId="1" fontId="0" fillId="0" borderId="0" xfId="1" applyNumberFormat="1" applyFont="1"/>
    <xf numFmtId="166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164" fontId="18" fillId="0" borderId="1" xfId="1" applyNumberFormat="1" applyFont="1" applyBorder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2" fillId="0" borderId="1" xfId="1" applyFont="1" applyBorder="1"/>
    <xf numFmtId="0" fontId="13" fillId="0" borderId="1" xfId="7" applyFont="1" applyFill="1" applyBorder="1" applyAlignment="1">
      <alignment horizontal="left" vertical="top"/>
    </xf>
    <xf numFmtId="165" fontId="0" fillId="0" borderId="10" xfId="0" applyNumberFormat="1" applyFill="1" applyBorder="1"/>
    <xf numFmtId="0" fontId="13" fillId="0" borderId="1" xfId="7" applyFont="1" applyBorder="1" applyAlignment="1">
      <alignment horizontal="left" vertical="top"/>
    </xf>
    <xf numFmtId="0" fontId="23" fillId="0" borderId="0" xfId="0" applyFont="1"/>
    <xf numFmtId="0" fontId="24" fillId="10" borderId="1" xfId="0" applyFont="1" applyFill="1" applyBorder="1"/>
    <xf numFmtId="3" fontId="23" fillId="10" borderId="1" xfId="0" applyNumberFormat="1" applyFont="1" applyFill="1" applyBorder="1"/>
    <xf numFmtId="0" fontId="27" fillId="0" borderId="0" xfId="0" applyFont="1"/>
    <xf numFmtId="0" fontId="24" fillId="0" borderId="1" xfId="0" applyFont="1" applyBorder="1"/>
    <xf numFmtId="0" fontId="24" fillId="0" borderId="1" xfId="0" applyFont="1" applyFill="1" applyBorder="1"/>
    <xf numFmtId="164" fontId="23" fillId="0" borderId="1" xfId="0" applyNumberFormat="1" applyFont="1" applyFill="1" applyBorder="1"/>
    <xf numFmtId="164" fontId="23" fillId="0" borderId="1" xfId="0" applyNumberFormat="1" applyFont="1" applyBorder="1"/>
    <xf numFmtId="164" fontId="23" fillId="0" borderId="1" xfId="1" applyNumberFormat="1" applyFont="1" applyBorder="1"/>
    <xf numFmtId="0" fontId="24" fillId="0" borderId="1" xfId="0" applyFont="1" applyBorder="1" applyAlignment="1">
      <alignment wrapText="1"/>
    </xf>
    <xf numFmtId="0" fontId="23" fillId="0" borderId="0" xfId="0" applyFont="1" applyAlignment="1">
      <alignment wrapText="1"/>
    </xf>
    <xf numFmtId="164" fontId="23" fillId="0" borderId="0" xfId="0" applyNumberFormat="1" applyFont="1"/>
    <xf numFmtId="0" fontId="17" fillId="0" borderId="1" xfId="7" applyFont="1" applyFill="1" applyBorder="1" applyAlignment="1">
      <alignment horizontal="left" vertical="top" wrapText="1"/>
    </xf>
    <xf numFmtId="0" fontId="26" fillId="0" borderId="0" xfId="0" applyFont="1"/>
    <xf numFmtId="164" fontId="23" fillId="0" borderId="1" xfId="1" applyNumberFormat="1" applyFont="1" applyFill="1" applyBorder="1"/>
    <xf numFmtId="0" fontId="29" fillId="0" borderId="1" xfId="0" applyFont="1" applyBorder="1"/>
    <xf numFmtId="0" fontId="25" fillId="0" borderId="0" xfId="0" applyFont="1"/>
    <xf numFmtId="167" fontId="23" fillId="0" borderId="1" xfId="21" applyNumberFormat="1" applyFont="1" applyBorder="1"/>
    <xf numFmtId="167" fontId="0" fillId="0" borderId="0" xfId="0" applyNumberFormat="1"/>
    <xf numFmtId="9" fontId="23" fillId="0" borderId="1" xfId="1" applyNumberFormat="1" applyFont="1" applyBorder="1"/>
    <xf numFmtId="167" fontId="0" fillId="0" borderId="1" xfId="21" applyNumberFormat="1" applyFont="1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left"/>
    </xf>
    <xf numFmtId="9" fontId="0" fillId="0" borderId="0" xfId="1" applyFont="1"/>
    <xf numFmtId="0" fontId="0" fillId="0" borderId="0" xfId="0" applyAlignment="1">
      <alignment horizontal="right"/>
    </xf>
    <xf numFmtId="3" fontId="16" fillId="0" borderId="10" xfId="9" applyNumberFormat="1" applyFont="1" applyFill="1" applyBorder="1" applyAlignment="1">
      <alignment horizontal="right" vertical="top"/>
    </xf>
    <xf numFmtId="10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right"/>
    </xf>
    <xf numFmtId="10" fontId="14" fillId="0" borderId="1" xfId="1" applyNumberFormat="1" applyFont="1" applyBorder="1" applyAlignment="1">
      <alignment horizontal="right" vertical="top"/>
    </xf>
    <xf numFmtId="10" fontId="0" fillId="0" borderId="0" xfId="1" applyNumberFormat="1" applyFont="1"/>
    <xf numFmtId="10" fontId="0" fillId="0" borderId="0" xfId="1" applyNumberFormat="1" applyFont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4" fillId="0" borderId="5" xfId="0" applyFont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left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2" fillId="0" borderId="0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0" fillId="0" borderId="1" xfId="0" quotePrefix="1" applyNumberFormat="1" applyBorder="1" applyAlignment="1">
      <alignment vertical="center"/>
    </xf>
  </cellXfs>
  <cellStyles count="22">
    <cellStyle name="Normal" xfId="0" builtinId="0"/>
    <cellStyle name="Normal 2 2" xfId="2"/>
    <cellStyle name="Normal 2 2 2" xfId="5"/>
    <cellStyle name="Normal_CCONV Gráfico 4" xfId="9"/>
    <cellStyle name="Normal_CCONV Gráfico 5" xfId="10"/>
    <cellStyle name="Normal_CDIA Gráfico 1" xfId="20"/>
    <cellStyle name="Normal_CDIA Gráfico 2" xfId="15"/>
    <cellStyle name="Normal_CDIA Gráfico 4" xfId="16"/>
    <cellStyle name="Normal_CDIA Gráfico 5" xfId="17"/>
    <cellStyle name="Normal_CREAS Gráfico 2" xfId="11"/>
    <cellStyle name="Normal_CREAS Gráfico 3" xfId="12"/>
    <cellStyle name="Normal_CREAS Gráfico 4" xfId="13"/>
    <cellStyle name="Normal_CREAS Gráfico 5_1" xfId="14"/>
    <cellStyle name="Normal_GE Gráfico 2" xfId="8"/>
    <cellStyle name="Normal_Gráfico 57" xfId="6"/>
    <cellStyle name="Normal_Gráfico 82" xfId="3"/>
    <cellStyle name="Normal_Planilha4" xfId="7"/>
    <cellStyle name="Normal_UNACOL Gráfico 4" xfId="18"/>
    <cellStyle name="Normal_UNACOL Gráfico 5" xfId="19"/>
    <cellStyle name="Porcentagem" xfId="1" builtinId="5"/>
    <cellStyle name="Porcentagem 2 2" xfId="4"/>
    <cellStyle name="Vírgula" xfId="2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1'!$A$3:$A$10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1'!$B$3:$B$10</c:f>
              <c:numCache>
                <c:formatCode>#,##0</c:formatCode>
                <c:ptCount val="8"/>
                <c:pt idx="0">
                  <c:v>19785</c:v>
                </c:pt>
                <c:pt idx="1">
                  <c:v>17506</c:v>
                </c:pt>
                <c:pt idx="2">
                  <c:v>16742</c:v>
                </c:pt>
                <c:pt idx="3">
                  <c:v>14742</c:v>
                </c:pt>
                <c:pt idx="4">
                  <c:v>13713</c:v>
                </c:pt>
                <c:pt idx="5">
                  <c:v>13617</c:v>
                </c:pt>
                <c:pt idx="6">
                  <c:v>10359</c:v>
                </c:pt>
                <c:pt idx="7">
                  <c:v>4722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06-4FA7-B746-0BF397889D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771664"/>
        <c:axId val="186772224"/>
      </c:lineChart>
      <c:catAx>
        <c:axId val="1867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72224"/>
        <c:crosses val="autoZero"/>
        <c:auto val="1"/>
        <c:lblAlgn val="ctr"/>
        <c:lblOffset val="100"/>
        <c:noMultiLvlLbl val="0"/>
      </c:catAx>
      <c:valAx>
        <c:axId val="18677222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6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Gráfico_5 '!$A$4:$A$20</c:f>
              <c:strCache>
                <c:ptCount val="17"/>
                <c:pt idx="0">
                  <c:v>Antropólogo</c:v>
                </c:pt>
                <c:pt idx="1">
                  <c:v>Estatístico</c:v>
                </c:pt>
                <c:pt idx="2">
                  <c:v>Economista Doméstico</c:v>
                </c:pt>
                <c:pt idx="3">
                  <c:v>Musicoterapeuta</c:v>
                </c:pt>
                <c:pt idx="4">
                  <c:v>Geógrafo</c:v>
                </c:pt>
                <c:pt idx="5">
                  <c:v>Economista</c:v>
                </c:pt>
                <c:pt idx="6">
                  <c:v>Sociólogo</c:v>
                </c:pt>
                <c:pt idx="7">
                  <c:v>Terapeuta Ocupacional</c:v>
                </c:pt>
                <c:pt idx="8">
                  <c:v>Administrador público/Gestão pública</c:v>
                </c:pt>
                <c:pt idx="9">
                  <c:v>Contador</c:v>
                </c:pt>
                <c:pt idx="10">
                  <c:v>Profissional de Educação Física</c:v>
                </c:pt>
                <c:pt idx="11">
                  <c:v>Administrador</c:v>
                </c:pt>
                <c:pt idx="12">
                  <c:v>Advogado</c:v>
                </c:pt>
                <c:pt idx="13">
                  <c:v>Pedagogo</c:v>
                </c:pt>
                <c:pt idx="14">
                  <c:v>Outras formações de nível superior</c:v>
                </c:pt>
                <c:pt idx="15">
                  <c:v>Psicólogo</c:v>
                </c:pt>
                <c:pt idx="16">
                  <c:v>Assistente Social</c:v>
                </c:pt>
              </c:strCache>
            </c:strRef>
          </c:cat>
          <c:val>
            <c:numRef>
              <c:f>'GM Gráfico_5 '!$B$4:$B$20</c:f>
              <c:numCache>
                <c:formatCode>#,##0</c:formatCode>
                <c:ptCount val="17"/>
                <c:pt idx="0">
                  <c:v>23</c:v>
                </c:pt>
                <c:pt idx="1">
                  <c:v>16</c:v>
                </c:pt>
                <c:pt idx="2">
                  <c:v>44</c:v>
                </c:pt>
                <c:pt idx="3">
                  <c:v>105</c:v>
                </c:pt>
                <c:pt idx="4">
                  <c:v>190</c:v>
                </c:pt>
                <c:pt idx="5">
                  <c:v>217</c:v>
                </c:pt>
                <c:pt idx="6">
                  <c:v>339</c:v>
                </c:pt>
                <c:pt idx="7">
                  <c:v>340</c:v>
                </c:pt>
                <c:pt idx="8">
                  <c:v>803</c:v>
                </c:pt>
                <c:pt idx="9">
                  <c:v>1212</c:v>
                </c:pt>
                <c:pt idx="10">
                  <c:v>2584</c:v>
                </c:pt>
                <c:pt idx="11">
                  <c:v>2540</c:v>
                </c:pt>
                <c:pt idx="12">
                  <c:v>3759</c:v>
                </c:pt>
                <c:pt idx="13">
                  <c:v>11083</c:v>
                </c:pt>
                <c:pt idx="14">
                  <c:v>16271</c:v>
                </c:pt>
                <c:pt idx="15">
                  <c:v>16872</c:v>
                </c:pt>
                <c:pt idx="16">
                  <c:v>36714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1D-4B61-8CDD-46AB772E8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6280976"/>
        <c:axId val="236957296"/>
      </c:barChart>
      <c:catAx>
        <c:axId val="23628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57296"/>
        <c:crosses val="autoZero"/>
        <c:auto val="1"/>
        <c:lblAlgn val="ctr"/>
        <c:lblOffset val="100"/>
        <c:noMultiLvlLbl val="0"/>
      </c:catAx>
      <c:valAx>
        <c:axId val="23695729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362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'GM Gráfico 6'!$A$6</c:f>
              <c:strCache>
                <c:ptCount val="1"/>
                <c:pt idx="0">
                  <c:v>Nº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6'!$B$4:$E$4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'GM Gráfico 6'!$B$6:$E$6</c:f>
              <c:numCache>
                <c:formatCode>#,##0</c:formatCode>
                <c:ptCount val="4"/>
                <c:pt idx="0">
                  <c:v>2912</c:v>
                </c:pt>
                <c:pt idx="1">
                  <c:v>3428</c:v>
                </c:pt>
                <c:pt idx="2">
                  <c:v>3783</c:v>
                </c:pt>
                <c:pt idx="3">
                  <c:v>3838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DA-459F-9F1E-395AEB9B5D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36960096"/>
        <c:axId val="236960656"/>
      </c:barChart>
      <c:lineChart>
        <c:grouping val="standard"/>
        <c:varyColors val="0"/>
        <c:ser>
          <c:idx val="0"/>
          <c:order val="0"/>
          <c:tx>
            <c:strRef>
              <c:f>'GM Gráfico 6'!$A$5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6'!$B$4:$E$4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'GM Gráfico 6'!$B$5:$E$5</c:f>
              <c:numCache>
                <c:formatCode>0.0%</c:formatCode>
                <c:ptCount val="4"/>
                <c:pt idx="0">
                  <c:v>0.53509739066519701</c:v>
                </c:pt>
                <c:pt idx="1">
                  <c:v>0.61543985637342902</c:v>
                </c:pt>
                <c:pt idx="2">
                  <c:v>0.687818181818182</c:v>
                </c:pt>
                <c:pt idx="3">
                  <c:v>0.70023718299580395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DA-459F-9F1E-395AEB9B5D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961776"/>
        <c:axId val="236961216"/>
      </c:lineChart>
      <c:catAx>
        <c:axId val="2369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0656"/>
        <c:crosses val="autoZero"/>
        <c:auto val="1"/>
        <c:lblAlgn val="ctr"/>
        <c:lblOffset val="100"/>
        <c:noMultiLvlLbl val="0"/>
      </c:catAx>
      <c:valAx>
        <c:axId val="236960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0096"/>
        <c:crosses val="autoZero"/>
        <c:crossBetween val="between"/>
      </c:valAx>
      <c:valAx>
        <c:axId val="2369612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1776"/>
        <c:crosses val="max"/>
        <c:crossBetween val="between"/>
      </c:valAx>
      <c:catAx>
        <c:axId val="23696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6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376722817764167E-2"/>
          <c:y val="3.9850555188312174E-2"/>
          <c:w val="0.95507912200102096"/>
          <c:h val="0.88643167041812754"/>
        </c:manualLayout>
      </c:layout>
      <c:lineChart>
        <c:grouping val="standard"/>
        <c:varyColors val="0"/>
        <c:ser>
          <c:idx val="0"/>
          <c:order val="0"/>
          <c:tx>
            <c:strRef>
              <c:f>'CRAS Gráfico 1'!$B$3</c:f>
              <c:strCache>
                <c:ptCount val="1"/>
                <c:pt idx="0">
                  <c:v>Quantidade de trabalhadores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1'!$A$4:$A$11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'CRAS Gráfico 1'!$B$4:$B$11</c:f>
              <c:numCache>
                <c:formatCode>#,##0</c:formatCode>
                <c:ptCount val="8"/>
                <c:pt idx="0">
                  <c:v>51692</c:v>
                </c:pt>
                <c:pt idx="1">
                  <c:v>59107</c:v>
                </c:pt>
                <c:pt idx="2">
                  <c:v>68275</c:v>
                </c:pt>
                <c:pt idx="3">
                  <c:v>75241</c:v>
                </c:pt>
                <c:pt idx="4">
                  <c:v>95325</c:v>
                </c:pt>
                <c:pt idx="5">
                  <c:v>91965</c:v>
                </c:pt>
                <c:pt idx="6">
                  <c:v>89038</c:v>
                </c:pt>
                <c:pt idx="7">
                  <c:v>95967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D8-4FF6-B56E-50573B6D9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964576"/>
        <c:axId val="236965136"/>
      </c:lineChart>
      <c:catAx>
        <c:axId val="2369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5136"/>
        <c:crosses val="autoZero"/>
        <c:auto val="1"/>
        <c:lblAlgn val="ctr"/>
        <c:lblOffset val="100"/>
        <c:noMultiLvlLbl val="0"/>
      </c:catAx>
      <c:valAx>
        <c:axId val="2369651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369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89370078740146E-2"/>
          <c:y val="4.0422015081812805E-2"/>
          <c:w val="0.87232174103237092"/>
          <c:h val="0.746275435483037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'CRAS Gráfico 2'!$A$4</c:f>
              <c:strCache>
                <c:ptCount val="1"/>
                <c:pt idx="0">
                  <c:v>Estatuários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2'!$B$3:$G$3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'CRAS Gráfico 2'!$B$4:$G$4</c:f>
              <c:numCache>
                <c:formatCode>0.0%</c:formatCode>
                <c:ptCount val="6"/>
                <c:pt idx="0">
                  <c:v>0.32864152325155599</c:v>
                </c:pt>
                <c:pt idx="1">
                  <c:v>0.33683762842067499</c:v>
                </c:pt>
                <c:pt idx="2">
                  <c:v>0.29890375032782601</c:v>
                </c:pt>
                <c:pt idx="3">
                  <c:v>0.32039362801065624</c:v>
                </c:pt>
                <c:pt idx="4">
                  <c:v>0.34262898986949403</c:v>
                </c:pt>
                <c:pt idx="5">
                  <c:v>0.33311450811216353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82-41A6-B842-600B08C6D9F2}"/>
            </c:ext>
          </c:extLst>
        </c:ser>
        <c:ser>
          <c:idx val="1"/>
          <c:order val="1"/>
          <c:tx>
            <c:strRef>
              <c:f>'CRAS Gráfico 2'!$A$5</c:f>
              <c:strCache>
                <c:ptCount val="1"/>
                <c:pt idx="0">
                  <c:v>Celetistas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2'!$B$3:$G$3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'CRAS Gráfico 2'!$B$5:$G$5</c:f>
              <c:numCache>
                <c:formatCode>0.0%</c:formatCode>
                <c:ptCount val="6"/>
                <c:pt idx="0">
                  <c:v>7.2164042475283796E-2</c:v>
                </c:pt>
                <c:pt idx="1">
                  <c:v>7.2114937334697801E-2</c:v>
                </c:pt>
                <c:pt idx="2">
                  <c:v>6.8135326514555505E-2</c:v>
                </c:pt>
                <c:pt idx="3">
                  <c:v>6.7721415755994094E-2</c:v>
                </c:pt>
                <c:pt idx="4">
                  <c:v>6.5612435140052605E-2</c:v>
                </c:pt>
                <c:pt idx="5">
                  <c:v>5.5508664436733461E-2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82-41A6-B842-600B08C6D9F2}"/>
            </c:ext>
          </c:extLst>
        </c:ser>
        <c:ser>
          <c:idx val="2"/>
          <c:order val="2"/>
          <c:tx>
            <c:strRef>
              <c:f>'CRAS Gráfico 2'!$A$6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2'!$B$3:$G$3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'CRAS Gráfico 2'!$B$6:$G$6</c:f>
              <c:numCache>
                <c:formatCode>0.0%</c:formatCode>
                <c:ptCount val="6"/>
                <c:pt idx="0">
                  <c:v>8.6634932259245706E-2</c:v>
                </c:pt>
                <c:pt idx="1">
                  <c:v>0.100144867824723</c:v>
                </c:pt>
                <c:pt idx="2">
                  <c:v>9.8977183320220305E-2</c:v>
                </c:pt>
                <c:pt idx="3">
                  <c:v>9.6895558092752701E-2</c:v>
                </c:pt>
                <c:pt idx="4">
                  <c:v>9.4117118533659797E-2</c:v>
                </c:pt>
                <c:pt idx="5">
                  <c:v>0.10018027030124939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82-41A6-B842-600B08C6D9F2}"/>
            </c:ext>
          </c:extLst>
        </c:ser>
        <c:ser>
          <c:idx val="3"/>
          <c:order val="3"/>
          <c:tx>
            <c:strRef>
              <c:f>'CRAS Gráfico 2'!$A$7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2'!$B$3:$G$3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'CRAS Gráfico 2'!$B$7:$G$7</c:f>
              <c:numCache>
                <c:formatCode>0.0%</c:formatCode>
                <c:ptCount val="6"/>
                <c:pt idx="0">
                  <c:v>0.51255950201391398</c:v>
                </c:pt>
                <c:pt idx="1">
                  <c:v>0.49090256641990399</c:v>
                </c:pt>
                <c:pt idx="2">
                  <c:v>0.533983739837398</c:v>
                </c:pt>
                <c:pt idx="3">
                  <c:v>0.51498939814059697</c:v>
                </c:pt>
                <c:pt idx="4">
                  <c:v>0.49764145645679397</c:v>
                </c:pt>
                <c:pt idx="5">
                  <c:v>0.51119655714985357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82-41A6-B842-600B08C6D9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969056"/>
        <c:axId val="236969616"/>
      </c:barChart>
      <c:catAx>
        <c:axId val="2369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969616"/>
        <c:crosses val="autoZero"/>
        <c:auto val="1"/>
        <c:lblAlgn val="ctr"/>
        <c:lblOffset val="100"/>
        <c:noMultiLvlLbl val="0"/>
      </c:catAx>
      <c:valAx>
        <c:axId val="2369696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69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'CRAS Grafico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Grafico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'CRAS Grafico 3'!$B$5:$D$5</c:f>
              <c:numCache>
                <c:formatCode>0%</c:formatCode>
                <c:ptCount val="3"/>
                <c:pt idx="0">
                  <c:v>0.39049285505978398</c:v>
                </c:pt>
                <c:pt idx="1">
                  <c:v>0.27014856792770697</c:v>
                </c:pt>
                <c:pt idx="2">
                  <c:v>0.390001577038322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CA-4960-8046-F633674CE2E0}"/>
            </c:ext>
          </c:extLst>
        </c:ser>
        <c:ser>
          <c:idx val="1"/>
          <c:order val="1"/>
          <c:tx>
            <c:strRef>
              <c:f>'CRAS Grafico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Grafico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'CRAS Grafico 3'!$B$6:$D$6</c:f>
              <c:numCache>
                <c:formatCode>0.0%</c:formatCode>
                <c:ptCount val="3"/>
                <c:pt idx="0">
                  <c:v>5.4826480023330397E-2</c:v>
                </c:pt>
                <c:pt idx="1">
                  <c:v>4.7694899678358098E-2</c:v>
                </c:pt>
                <c:pt idx="2">
                  <c:v>6.77863638753088E-2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CA-4960-8046-F633674CE2E0}"/>
            </c:ext>
          </c:extLst>
        </c:ser>
        <c:ser>
          <c:idx val="2"/>
          <c:order val="2"/>
          <c:tx>
            <c:strRef>
              <c:f>'CRAS Grafico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Grafico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'CRAS Grafico 3'!$B$7:$D$7</c:f>
              <c:numCache>
                <c:formatCode>0.0%</c:formatCode>
                <c:ptCount val="3"/>
                <c:pt idx="0">
                  <c:v>8.4281131525225997E-2</c:v>
                </c:pt>
                <c:pt idx="1">
                  <c:v>8.5035993260836301E-2</c:v>
                </c:pt>
                <c:pt idx="2">
                  <c:v>0.112285128528623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CA-4960-8046-F633674CE2E0}"/>
            </c:ext>
          </c:extLst>
        </c:ser>
        <c:ser>
          <c:idx val="3"/>
          <c:order val="3"/>
          <c:tx>
            <c:strRef>
              <c:f>'CRAS Grafico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Grafico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'CRAS Grafico 3'!$B$8:$D$8</c:f>
              <c:numCache>
                <c:formatCode>0.0%</c:formatCode>
                <c:ptCount val="3"/>
                <c:pt idx="0" formatCode="0%">
                  <c:v>0.47039953339165902</c:v>
                </c:pt>
                <c:pt idx="1">
                  <c:v>0.59712053913309804</c:v>
                </c:pt>
                <c:pt idx="2" formatCode="0%">
                  <c:v>0.429926930557745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CA-4960-8046-F633674CE2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273584"/>
        <c:axId val="237274144"/>
      </c:barChart>
      <c:catAx>
        <c:axId val="237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274144"/>
        <c:crosses val="autoZero"/>
        <c:auto val="1"/>
        <c:lblAlgn val="ctr"/>
        <c:lblOffset val="100"/>
        <c:noMultiLvlLbl val="0"/>
      </c:catAx>
      <c:valAx>
        <c:axId val="2372741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72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1815181518153E-2"/>
          <c:y val="2.9510395707578806E-2"/>
          <c:w val="0.9636963696369637"/>
          <c:h val="0.846885618170968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'CRAS Gráfico 4'!$A$4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4'!$B$4:$F$4</c:f>
              <c:numCache>
                <c:formatCode>0.0%</c:formatCode>
                <c:ptCount val="5"/>
                <c:pt idx="0">
                  <c:v>0.124935920908092</c:v>
                </c:pt>
                <c:pt idx="1">
                  <c:v>0.12454645738360701</c:v>
                </c:pt>
                <c:pt idx="2">
                  <c:v>0.110432730133753</c:v>
                </c:pt>
                <c:pt idx="3">
                  <c:v>0.107366933072364</c:v>
                </c:pt>
                <c:pt idx="4">
                  <c:v>0.100945663649228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C1-42BA-9473-1A4D4B2BE7FD}"/>
            </c:ext>
          </c:extLst>
        </c:ser>
        <c:ser>
          <c:idx val="1"/>
          <c:order val="1"/>
          <c:tx>
            <c:strRef>
              <c:f>'CRAS Gráfico 4'!$A$5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4'!$B$5:$F$5</c:f>
              <c:numCache>
                <c:formatCode>0.0%</c:formatCode>
                <c:ptCount val="5"/>
                <c:pt idx="0">
                  <c:v>0.38220432076162603</c:v>
                </c:pt>
                <c:pt idx="1">
                  <c:v>0.394851211440571</c:v>
                </c:pt>
                <c:pt idx="2">
                  <c:v>0.44899029635457599</c:v>
                </c:pt>
                <c:pt idx="3">
                  <c:v>0.44228782689066498</c:v>
                </c:pt>
                <c:pt idx="4">
                  <c:v>0.43561176127046902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C1-42BA-9473-1A4D4B2BE7FD}"/>
            </c:ext>
          </c:extLst>
        </c:ser>
        <c:ser>
          <c:idx val="2"/>
          <c:order val="2"/>
          <c:tx>
            <c:strRef>
              <c:f>'CRAS Gráfico 4'!$A$6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'CRAS Gráfico 4'!$B$3:$F$3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'CRAS Gráfico 4'!$B$6:$F$6</c:f>
              <c:numCache>
                <c:formatCode>0.0%</c:formatCode>
                <c:ptCount val="5"/>
                <c:pt idx="0">
                  <c:v>0.49285975833028201</c:v>
                </c:pt>
                <c:pt idx="1">
                  <c:v>0.48060233117582202</c:v>
                </c:pt>
                <c:pt idx="2">
                  <c:v>0.44057697351167102</c:v>
                </c:pt>
                <c:pt idx="3">
                  <c:v>0.45034524003697102</c:v>
                </c:pt>
                <c:pt idx="4">
                  <c:v>0.46344257508030301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C1-42BA-9473-1A4D4B2BE7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278064"/>
        <c:axId val="237278624"/>
      </c:barChart>
      <c:catAx>
        <c:axId val="2372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278624"/>
        <c:crosses val="autoZero"/>
        <c:auto val="1"/>
        <c:lblAlgn val="ctr"/>
        <c:lblOffset val="100"/>
        <c:noMultiLvlLbl val="0"/>
      </c:catAx>
      <c:valAx>
        <c:axId val="2372786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72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'CRAS Gráfico 5'!$B$3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5'!$B$4:$B$10</c:f>
              <c:numCache>
                <c:formatCode>#,##0</c:formatCode>
                <c:ptCount val="7"/>
                <c:pt idx="0" formatCode="###0">
                  <c:v>251</c:v>
                </c:pt>
                <c:pt idx="1">
                  <c:v>3827</c:v>
                </c:pt>
                <c:pt idx="2">
                  <c:v>5184</c:v>
                </c:pt>
                <c:pt idx="3">
                  <c:v>8712</c:v>
                </c:pt>
                <c:pt idx="4">
                  <c:v>15062</c:v>
                </c:pt>
                <c:pt idx="5">
                  <c:v>10968</c:v>
                </c:pt>
                <c:pt idx="6">
                  <c:v>21763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28-45C6-8A10-86C4C85634F3}"/>
            </c:ext>
          </c:extLst>
        </c:ser>
        <c:ser>
          <c:idx val="1"/>
          <c:order val="1"/>
          <c:tx>
            <c:strRef>
              <c:f>'CRAS Gráfico 5'!$C$3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5'!$C$4:$C$10</c:f>
              <c:numCache>
                <c:formatCode>#,##0</c:formatCode>
                <c:ptCount val="7"/>
                <c:pt idx="0" formatCode="###0">
                  <c:v>245</c:v>
                </c:pt>
                <c:pt idx="1">
                  <c:v>4211</c:v>
                </c:pt>
                <c:pt idx="2">
                  <c:v>5790</c:v>
                </c:pt>
                <c:pt idx="3">
                  <c:v>8975</c:v>
                </c:pt>
                <c:pt idx="4">
                  <c:v>16078</c:v>
                </c:pt>
                <c:pt idx="5">
                  <c:v>14989</c:v>
                </c:pt>
                <c:pt idx="6">
                  <c:v>21730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28-45C6-8A10-86C4C85634F3}"/>
            </c:ext>
          </c:extLst>
        </c:ser>
        <c:ser>
          <c:idx val="2"/>
          <c:order val="2"/>
          <c:tx>
            <c:strRef>
              <c:f>'CRAS Gráfico 5'!$D$3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5'!$D$4:$D$10</c:f>
              <c:numCache>
                <c:formatCode>#,##0</c:formatCode>
                <c:ptCount val="7"/>
                <c:pt idx="0" formatCode="###0">
                  <c:v>280</c:v>
                </c:pt>
                <c:pt idx="1">
                  <c:v>5690</c:v>
                </c:pt>
                <c:pt idx="2">
                  <c:v>7705</c:v>
                </c:pt>
                <c:pt idx="3">
                  <c:v>9507</c:v>
                </c:pt>
                <c:pt idx="4">
                  <c:v>17567</c:v>
                </c:pt>
                <c:pt idx="5">
                  <c:v>23934</c:v>
                </c:pt>
                <c:pt idx="6">
                  <c:v>26038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28-45C6-8A10-86C4C85634F3}"/>
            </c:ext>
          </c:extLst>
        </c:ser>
        <c:ser>
          <c:idx val="3"/>
          <c:order val="3"/>
          <c:tx>
            <c:strRef>
              <c:f>'CRAS Gráfico 5'!$E$3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5'!$E$4:$E$10</c:f>
              <c:numCache>
                <c:formatCode>#,##0</c:formatCode>
                <c:ptCount val="7"/>
                <c:pt idx="0" formatCode="###0">
                  <c:v>302</c:v>
                </c:pt>
                <c:pt idx="1">
                  <c:v>5332</c:v>
                </c:pt>
                <c:pt idx="2">
                  <c:v>7495</c:v>
                </c:pt>
                <c:pt idx="3">
                  <c:v>9447</c:v>
                </c:pt>
                <c:pt idx="4">
                  <c:v>17542</c:v>
                </c:pt>
                <c:pt idx="5">
                  <c:v>23376</c:v>
                </c:pt>
                <c:pt idx="6">
                  <c:v>24234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28-45C6-8A10-86C4C85634F3}"/>
            </c:ext>
          </c:extLst>
        </c:ser>
        <c:ser>
          <c:idx val="4"/>
          <c:order val="4"/>
          <c:tx>
            <c:strRef>
              <c:f>'CRAS Gráfico 5'!$F$3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5'!$A$4:$A$10</c:f>
              <c:strCache>
                <c:ptCount val="7"/>
                <c:pt idx="0">
                  <c:v>Advogado</c:v>
                </c:pt>
                <c:pt idx="1">
                  <c:v>Pedagogo</c:v>
                </c:pt>
                <c:pt idx="2">
                  <c:v>Outras formações de nível superior*</c:v>
                </c:pt>
                <c:pt idx="3">
                  <c:v>Psicólogo</c:v>
                </c:pt>
                <c:pt idx="4">
                  <c:v>Assistente social </c:v>
                </c:pt>
                <c:pt idx="5">
                  <c:v>Profissional de nível médio</c:v>
                </c:pt>
                <c:pt idx="6">
                  <c:v>Sem formação profissional</c:v>
                </c:pt>
              </c:strCache>
            </c:strRef>
          </c:cat>
          <c:val>
            <c:numRef>
              <c:f>'CRAS Gráfico 5'!$F$4:$F$10</c:f>
              <c:numCache>
                <c:formatCode>#,##0</c:formatCode>
                <c:ptCount val="7"/>
                <c:pt idx="0" formatCode="###0">
                  <c:v>283</c:v>
                </c:pt>
                <c:pt idx="1">
                  <c:v>5066</c:v>
                </c:pt>
                <c:pt idx="2">
                  <c:v>7548</c:v>
                </c:pt>
                <c:pt idx="3">
                  <c:v>9448</c:v>
                </c:pt>
                <c:pt idx="4">
                  <c:v>17551</c:v>
                </c:pt>
                <c:pt idx="5">
                  <c:v>22543</c:v>
                </c:pt>
                <c:pt idx="6">
                  <c:v>22618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28-45C6-8A10-86C4C85634F3}"/>
            </c:ext>
          </c:extLst>
        </c:ser>
        <c:ser>
          <c:idx val="5"/>
          <c:order val="5"/>
          <c:tx>
            <c:strRef>
              <c:f>'CRAS Gráfico 5'!$G$3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'CRAS Gráfico 5'!$G$4:$G$10</c:f>
              <c:numCache>
                <c:formatCode>#,##0</c:formatCode>
                <c:ptCount val="7"/>
                <c:pt idx="0" formatCode="###0">
                  <c:v>319</c:v>
                </c:pt>
                <c:pt idx="1">
                  <c:v>5923</c:v>
                </c:pt>
                <c:pt idx="2">
                  <c:v>7604</c:v>
                </c:pt>
                <c:pt idx="3">
                  <c:v>10101</c:v>
                </c:pt>
                <c:pt idx="4">
                  <c:v>19468</c:v>
                </c:pt>
                <c:pt idx="5">
                  <c:v>26369</c:v>
                </c:pt>
                <c:pt idx="6">
                  <c:v>24458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7284224"/>
        <c:axId val="237284784"/>
      </c:barChart>
      <c:catAx>
        <c:axId val="2372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284784"/>
        <c:crosses val="autoZero"/>
        <c:auto val="1"/>
        <c:lblAlgn val="ctr"/>
        <c:lblOffset val="100"/>
        <c:noMultiLvlLbl val="0"/>
      </c:catAx>
      <c:valAx>
        <c:axId val="237284784"/>
        <c:scaling>
          <c:orientation val="minMax"/>
        </c:scaling>
        <c:delete val="1"/>
        <c:axPos val="l"/>
        <c:numFmt formatCode="###0" sourceLinked="1"/>
        <c:majorTickMark val="none"/>
        <c:minorTickMark val="none"/>
        <c:tickLblPos val="nextTo"/>
        <c:crossAx val="2372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'CRAS Gráfico 6'!$A$3:$A$11</c:f>
              <c:strCache>
                <c:ptCount val="9"/>
                <c:pt idx="0">
                  <c:v>Estagiário(a)</c:v>
                </c:pt>
                <c:pt idx="1">
                  <c:v>Cadastrador(a)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Serviços Gerais</c:v>
                </c:pt>
                <c:pt idx="5">
                  <c:v>Apoio Administrativo</c:v>
                </c:pt>
                <c:pt idx="6">
                  <c:v>Outros</c:v>
                </c:pt>
                <c:pt idx="7">
                  <c:v>Educador(a) Social</c:v>
                </c:pt>
                <c:pt idx="8">
                  <c:v>Técnico(a) de Nível Superior</c:v>
                </c:pt>
              </c:strCache>
            </c:strRef>
          </c:cat>
          <c:val>
            <c:numRef>
              <c:f>'CRAS Gráfico 6'!$B$3:$B$11</c:f>
              <c:numCache>
                <c:formatCode>#,##0</c:formatCode>
                <c:ptCount val="9"/>
                <c:pt idx="0">
                  <c:v>2208</c:v>
                </c:pt>
                <c:pt idx="1">
                  <c:v>3442</c:v>
                </c:pt>
                <c:pt idx="2">
                  <c:v>6291</c:v>
                </c:pt>
                <c:pt idx="3">
                  <c:v>7920</c:v>
                </c:pt>
                <c:pt idx="4">
                  <c:v>9819</c:v>
                </c:pt>
                <c:pt idx="5">
                  <c:v>9328</c:v>
                </c:pt>
                <c:pt idx="6">
                  <c:v>10941</c:v>
                </c:pt>
                <c:pt idx="7">
                  <c:v>18921</c:v>
                </c:pt>
                <c:pt idx="8">
                  <c:v>27097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63-4603-A92E-87BA30BD5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7287584"/>
        <c:axId val="237288144"/>
      </c:barChart>
      <c:catAx>
        <c:axId val="2372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288144"/>
        <c:crosses val="autoZero"/>
        <c:auto val="1"/>
        <c:lblAlgn val="ctr"/>
        <c:lblOffset val="100"/>
        <c:noMultiLvlLbl val="0"/>
      </c:catAx>
      <c:valAx>
        <c:axId val="23728814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372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'CREAS Gráfico 1'!$A$3</c:f>
              <c:strCache>
                <c:ptCount val="1"/>
                <c:pt idx="0">
                  <c:v>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'CREAS Gráfico 1'!$A$4:$A$11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B-4BB6-8218-36ABD82AA496}"/>
            </c:ext>
          </c:extLst>
        </c:ser>
        <c:ser>
          <c:idx val="1"/>
          <c:order val="1"/>
          <c:tx>
            <c:strRef>
              <c:f>'CREAS Gráfico 1'!$B$3</c:f>
              <c:strCache>
                <c:ptCount val="1"/>
                <c:pt idx="0">
                  <c:v>Qtd Trabalhadores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'CREAS Gráfico 1'!$B$4:$B$11</c:f>
              <c:numCache>
                <c:formatCode>#,##0</c:formatCode>
                <c:ptCount val="8"/>
                <c:pt idx="0">
                  <c:v>14575</c:v>
                </c:pt>
                <c:pt idx="1">
                  <c:v>18265</c:v>
                </c:pt>
                <c:pt idx="2">
                  <c:v>19876</c:v>
                </c:pt>
                <c:pt idx="3">
                  <c:v>20938</c:v>
                </c:pt>
                <c:pt idx="4">
                  <c:v>22082</c:v>
                </c:pt>
                <c:pt idx="5">
                  <c:v>22288</c:v>
                </c:pt>
                <c:pt idx="6">
                  <c:v>22680</c:v>
                </c:pt>
                <c:pt idx="7">
                  <c:v>22831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7454928"/>
        <c:axId val="237455488"/>
      </c:lineChart>
      <c:catAx>
        <c:axId val="2374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455488"/>
        <c:crosses val="autoZero"/>
        <c:auto val="1"/>
        <c:lblAlgn val="ctr"/>
        <c:lblOffset val="100"/>
        <c:noMultiLvlLbl val="0"/>
      </c:catAx>
      <c:valAx>
        <c:axId val="23745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74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'CREAS Gráfico 2_OK'!$B$3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2_OK'!$B$4:$B$12</c:f>
              <c:numCache>
                <c:formatCode>#,##0</c:formatCode>
                <c:ptCount val="9"/>
                <c:pt idx="0">
                  <c:v>6549</c:v>
                </c:pt>
                <c:pt idx="1">
                  <c:v>1451</c:v>
                </c:pt>
                <c:pt idx="2">
                  <c:v>1982</c:v>
                </c:pt>
                <c:pt idx="3">
                  <c:v>706</c:v>
                </c:pt>
                <c:pt idx="4">
                  <c:v>31</c:v>
                </c:pt>
                <c:pt idx="5">
                  <c:v>5871</c:v>
                </c:pt>
                <c:pt idx="6">
                  <c:v>240</c:v>
                </c:pt>
                <c:pt idx="7">
                  <c:v>1489</c:v>
                </c:pt>
                <c:pt idx="8">
                  <c:v>1557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15-4976-A3C3-511215860B22}"/>
            </c:ext>
          </c:extLst>
        </c:ser>
        <c:ser>
          <c:idx val="1"/>
          <c:order val="1"/>
          <c:tx>
            <c:strRef>
              <c:f>'CREAS Gráfico 2_OK'!$C$3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2_OK'!$C$4:$C$12</c:f>
              <c:numCache>
                <c:formatCode>#,##0</c:formatCode>
                <c:ptCount val="9"/>
                <c:pt idx="0">
                  <c:v>7410</c:v>
                </c:pt>
                <c:pt idx="1">
                  <c:v>1595</c:v>
                </c:pt>
                <c:pt idx="2">
                  <c:v>2186</c:v>
                </c:pt>
                <c:pt idx="3">
                  <c:v>752</c:v>
                </c:pt>
                <c:pt idx="4">
                  <c:v>10</c:v>
                </c:pt>
                <c:pt idx="5">
                  <c:v>5818</c:v>
                </c:pt>
                <c:pt idx="6">
                  <c:v>217</c:v>
                </c:pt>
                <c:pt idx="7">
                  <c:v>1797</c:v>
                </c:pt>
                <c:pt idx="8">
                  <c:v>1153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15-4976-A3C3-511215860B22}"/>
            </c:ext>
          </c:extLst>
        </c:ser>
        <c:ser>
          <c:idx val="2"/>
          <c:order val="2"/>
          <c:tx>
            <c:strRef>
              <c:f>'CREAS Gráfico 2_OK'!$D$3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2_OK'!$D$4:$D$12</c:f>
              <c:numCache>
                <c:formatCode>#,##0</c:formatCode>
                <c:ptCount val="9"/>
                <c:pt idx="0">
                  <c:v>7931</c:v>
                </c:pt>
                <c:pt idx="1">
                  <c:v>1658</c:v>
                </c:pt>
                <c:pt idx="2">
                  <c:v>2314</c:v>
                </c:pt>
                <c:pt idx="3">
                  <c:v>684</c:v>
                </c:pt>
                <c:pt idx="4">
                  <c:v>28</c:v>
                </c:pt>
                <c:pt idx="5">
                  <c:v>6153</c:v>
                </c:pt>
                <c:pt idx="6">
                  <c:v>209</c:v>
                </c:pt>
                <c:pt idx="7">
                  <c:v>1944</c:v>
                </c:pt>
                <c:pt idx="8">
                  <c:v>1161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15-4976-A3C3-511215860B22}"/>
            </c:ext>
          </c:extLst>
        </c:ser>
        <c:ser>
          <c:idx val="3"/>
          <c:order val="3"/>
          <c:tx>
            <c:strRef>
              <c:f>'CREAS Gráfico 2_OK'!$E$3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2_OK'!$E$4:$E$12</c:f>
              <c:numCache>
                <c:formatCode>#,##0</c:formatCode>
                <c:ptCount val="9"/>
                <c:pt idx="0">
                  <c:v>8401</c:v>
                </c:pt>
                <c:pt idx="1">
                  <c:v>1661</c:v>
                </c:pt>
                <c:pt idx="2">
                  <c:v>2221</c:v>
                </c:pt>
                <c:pt idx="3">
                  <c:v>613</c:v>
                </c:pt>
                <c:pt idx="4">
                  <c:v>26</c:v>
                </c:pt>
                <c:pt idx="5">
                  <c:v>6042</c:v>
                </c:pt>
                <c:pt idx="6">
                  <c:v>166</c:v>
                </c:pt>
                <c:pt idx="7">
                  <c:v>1973</c:v>
                </c:pt>
                <c:pt idx="8">
                  <c:v>1185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715-4976-A3C3-511215860B22}"/>
            </c:ext>
          </c:extLst>
        </c:ser>
        <c:ser>
          <c:idx val="4"/>
          <c:order val="4"/>
          <c:tx>
            <c:strRef>
              <c:f>'CREAS Gráfico 2_OK'!$F$3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2_OK'!$F$4:$F$12</c:f>
              <c:numCache>
                <c:formatCode>#,##0</c:formatCode>
                <c:ptCount val="9"/>
                <c:pt idx="0">
                  <c:v>9233</c:v>
                </c:pt>
                <c:pt idx="1">
                  <c:v>1559</c:v>
                </c:pt>
                <c:pt idx="2">
                  <c:v>2061</c:v>
                </c:pt>
                <c:pt idx="3">
                  <c:v>576</c:v>
                </c:pt>
                <c:pt idx="4">
                  <c:v>24</c:v>
                </c:pt>
                <c:pt idx="5">
                  <c:v>5906</c:v>
                </c:pt>
                <c:pt idx="6">
                  <c:v>219</c:v>
                </c:pt>
                <c:pt idx="7">
                  <c:v>1867</c:v>
                </c:pt>
                <c:pt idx="8">
                  <c:v>1235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715-4976-A3C3-511215860B22}"/>
            </c:ext>
          </c:extLst>
        </c:ser>
        <c:ser>
          <c:idx val="5"/>
          <c:order val="5"/>
          <c:tx>
            <c:strRef>
              <c:f>'CREAS Gráfico 2_OK'!$G$3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'CREAS Gráfico 2_OK'!$A$4:$A$12</c:f>
              <c:strCache>
                <c:ptCount val="9"/>
                <c:pt idx="0">
                  <c:v>Servidor Estatuário</c:v>
                </c:pt>
                <c:pt idx="1">
                  <c:v>Empregador Público (CLT)</c:v>
                </c:pt>
                <c:pt idx="2">
                  <c:v>Outro Vínculo Não Permanente</c:v>
                </c:pt>
                <c:pt idx="3">
                  <c:v>Trabalhador de Empresa, Cooperativa ou Entidade Prestadora de Serviços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Comissionado</c:v>
                </c:pt>
                <c:pt idx="8">
                  <c:v>Terceirizado</c:v>
                </c:pt>
              </c:strCache>
            </c:strRef>
          </c:cat>
          <c:val>
            <c:numRef>
              <c:f>'CREAS Gráfico 2_OK'!$G$4:$G$12</c:f>
              <c:numCache>
                <c:formatCode>#,##0</c:formatCode>
                <c:ptCount val="9"/>
                <c:pt idx="0">
                  <c:v>9792</c:v>
                </c:pt>
                <c:pt idx="1">
                  <c:v>1458</c:v>
                </c:pt>
                <c:pt idx="2">
                  <c:v>1991</c:v>
                </c:pt>
                <c:pt idx="3">
                  <c:v>544</c:v>
                </c:pt>
                <c:pt idx="4">
                  <c:v>34</c:v>
                </c:pt>
                <c:pt idx="5">
                  <c:v>5847</c:v>
                </c:pt>
                <c:pt idx="6">
                  <c:v>149</c:v>
                </c:pt>
                <c:pt idx="7">
                  <c:v>2067</c:v>
                </c:pt>
                <c:pt idx="8">
                  <c:v>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7460528"/>
        <c:axId val="237461088"/>
      </c:barChart>
      <c:catAx>
        <c:axId val="2374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461088"/>
        <c:crosses val="autoZero"/>
        <c:auto val="1"/>
        <c:lblAlgn val="ctr"/>
        <c:lblOffset val="100"/>
        <c:noMultiLvlLbl val="0"/>
      </c:catAx>
      <c:valAx>
        <c:axId val="2374610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374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 Gráfico 2'!$A$4</c:f>
              <c:strCache>
                <c:ptCount val="1"/>
                <c:pt idx="0">
                  <c:v>Estatuários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2'!$B$4:$I$4</c:f>
              <c:numCache>
                <c:formatCode>0.0%</c:formatCode>
                <c:ptCount val="8"/>
                <c:pt idx="0">
                  <c:v>0.497</c:v>
                </c:pt>
                <c:pt idx="1">
                  <c:v>0.54800000000000004</c:v>
                </c:pt>
                <c:pt idx="2">
                  <c:v>0.54500000000000004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0.44782257472277315</c:v>
                </c:pt>
                <c:pt idx="6">
                  <c:v>0.48238246935032297</c:v>
                </c:pt>
                <c:pt idx="7" formatCode="0%">
                  <c:v>0.52096569250317604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BE-4C90-8820-B4145D3FF377}"/>
            </c:ext>
          </c:extLst>
        </c:ser>
        <c:ser>
          <c:idx val="1"/>
          <c:order val="1"/>
          <c:tx>
            <c:strRef>
              <c:f>'GE Gráfico 2'!$A$5</c:f>
              <c:strCache>
                <c:ptCount val="1"/>
                <c:pt idx="0">
                  <c:v>Celetistas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2'!$B$5:$I$5</c:f>
              <c:numCache>
                <c:formatCode>0.0%</c:formatCode>
                <c:ptCount val="8"/>
                <c:pt idx="0">
                  <c:v>8.0000000000000002E-3</c:v>
                </c:pt>
                <c:pt idx="1">
                  <c:v>0.16500000000000001</c:v>
                </c:pt>
                <c:pt idx="2">
                  <c:v>0.159</c:v>
                </c:pt>
                <c:pt idx="3">
                  <c:v>6.5000000000000002E-2</c:v>
                </c:pt>
                <c:pt idx="4">
                  <c:v>0.14699999999999999</c:v>
                </c:pt>
                <c:pt idx="5">
                  <c:v>0.16435338180215905</c:v>
                </c:pt>
                <c:pt idx="6">
                  <c:v>0.10879428516266051</c:v>
                </c:pt>
                <c:pt idx="7" formatCode="0%">
                  <c:v>4.3413807708598103E-2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BE-4C90-8820-B4145D3FF377}"/>
            </c:ext>
          </c:extLst>
        </c:ser>
        <c:ser>
          <c:idx val="2"/>
          <c:order val="2"/>
          <c:tx>
            <c:strRef>
              <c:f>'GE Gráfico 2'!$A$6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2'!$B$6:$I$6</c:f>
              <c:numCache>
                <c:formatCode>0.0%</c:formatCode>
                <c:ptCount val="8"/>
                <c:pt idx="0">
                  <c:v>0.22500000000000001</c:v>
                </c:pt>
                <c:pt idx="1">
                  <c:v>0.186</c:v>
                </c:pt>
                <c:pt idx="2">
                  <c:v>0.191</c:v>
                </c:pt>
                <c:pt idx="3">
                  <c:v>0.217</c:v>
                </c:pt>
                <c:pt idx="4">
                  <c:v>0.216</c:v>
                </c:pt>
                <c:pt idx="5">
                  <c:v>0.17184401850627895</c:v>
                </c:pt>
                <c:pt idx="6">
                  <c:v>0.23766772854522641</c:v>
                </c:pt>
                <c:pt idx="7" formatCode="0%">
                  <c:v>0.323591698432867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EBE-4C90-8820-B4145D3FF377}"/>
            </c:ext>
          </c:extLst>
        </c:ser>
        <c:ser>
          <c:idx val="3"/>
          <c:order val="3"/>
          <c:tx>
            <c:strRef>
              <c:f>'GE Gráfico 2'!$A$7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2'!$B$7:$I$7</c:f>
              <c:numCache>
                <c:formatCode>0.0%</c:formatCode>
                <c:ptCount val="8"/>
                <c:pt idx="0">
                  <c:v>0.26900000000000002</c:v>
                </c:pt>
                <c:pt idx="1">
                  <c:v>0.10100000000000001</c:v>
                </c:pt>
                <c:pt idx="2">
                  <c:v>0.105</c:v>
                </c:pt>
                <c:pt idx="3">
                  <c:v>0.189</c:v>
                </c:pt>
                <c:pt idx="4">
                  <c:v>0.14000000000000001</c:v>
                </c:pt>
                <c:pt idx="5">
                  <c:v>0.21598002496878899</c:v>
                </c:pt>
                <c:pt idx="6">
                  <c:v>0.17115551694178974</c:v>
                </c:pt>
                <c:pt idx="7" formatCode="0%">
                  <c:v>0.11202880135535701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EBE-4C90-8820-B4145D3FF3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776144"/>
        <c:axId val="186776704"/>
      </c:barChart>
      <c:catAx>
        <c:axId val="186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76704"/>
        <c:crosses val="autoZero"/>
        <c:auto val="1"/>
        <c:lblAlgn val="ctr"/>
        <c:lblOffset val="100"/>
        <c:noMultiLvlLbl val="0"/>
      </c:catAx>
      <c:valAx>
        <c:axId val="1867767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6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'CREAS Grafico 3_OK'!$A$5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'CREAS Grafico 3_OK'!$B$5:$D$5</c:f>
              <c:numCache>
                <c:formatCode>0.0%</c:formatCode>
                <c:ptCount val="3"/>
                <c:pt idx="0">
                  <c:v>0.36595492289442466</c:v>
                </c:pt>
                <c:pt idx="1">
                  <c:v>0.36510067114093958</c:v>
                </c:pt>
                <c:pt idx="2">
                  <c:v>0.46091537701679292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B1-49CA-B296-B1BD4DB9D166}"/>
            </c:ext>
          </c:extLst>
        </c:ser>
        <c:ser>
          <c:idx val="1"/>
          <c:order val="1"/>
          <c:tx>
            <c:strRef>
              <c:f>'CREAS Grafico 3_OK'!$A$6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'CREAS Grafico 3_OK'!$B$6:$D$6</c:f>
              <c:numCache>
                <c:formatCode>0.0%</c:formatCode>
                <c:ptCount val="3"/>
                <c:pt idx="0">
                  <c:v>5.575326215895611E-2</c:v>
                </c:pt>
                <c:pt idx="1">
                  <c:v>5.4865771812080535E-2</c:v>
                </c:pt>
                <c:pt idx="2">
                  <c:v>6.8291076720447805E-2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B1-49CA-B296-B1BD4DB9D166}"/>
            </c:ext>
          </c:extLst>
        </c:ser>
        <c:ser>
          <c:idx val="2"/>
          <c:order val="2"/>
          <c:tx>
            <c:strRef>
              <c:f>'CREAS Grafico 3_OK'!$A$7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'CREAS Grafico 3_OK'!$B$7:$D$7</c:f>
              <c:numCache>
                <c:formatCode>0.0%</c:formatCode>
                <c:ptCount val="3"/>
                <c:pt idx="0">
                  <c:v>6.1684460260972719E-2</c:v>
                </c:pt>
                <c:pt idx="1">
                  <c:v>7.5167785234899323E-2</c:v>
                </c:pt>
                <c:pt idx="2">
                  <c:v>9.9769509384260782E-2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B1-49CA-B296-B1BD4DB9D166}"/>
            </c:ext>
          </c:extLst>
        </c:ser>
        <c:ser>
          <c:idx val="3"/>
          <c:order val="3"/>
          <c:tx>
            <c:strRef>
              <c:f>'CREAS Grafico 3_OK'!$A$8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'CREAS Grafico 3_OK'!$B$8:$D$8</c:f>
              <c:numCache>
                <c:formatCode>0.0%</c:formatCode>
                <c:ptCount val="3"/>
                <c:pt idx="0">
                  <c:v>0.51660735468564645</c:v>
                </c:pt>
                <c:pt idx="1">
                  <c:v>0.50486577181208059</c:v>
                </c:pt>
                <c:pt idx="2">
                  <c:v>0.3710240368784985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B1-49CA-B296-B1BD4DB9D1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65568"/>
        <c:axId val="237466128"/>
      </c:barChart>
      <c:catAx>
        <c:axId val="2374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466128"/>
        <c:crosses val="autoZero"/>
        <c:auto val="1"/>
        <c:lblAlgn val="ctr"/>
        <c:lblOffset val="100"/>
        <c:noMultiLvlLbl val="0"/>
      </c:catAx>
      <c:valAx>
        <c:axId val="2374661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74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'CREAS Gráfico 4_OK'!$A$10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4_OK'!$B$9:$G$9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4_OK'!$B$10:$G$10</c:f>
              <c:numCache>
                <c:formatCode>0.0%</c:formatCode>
                <c:ptCount val="6"/>
                <c:pt idx="0">
                  <c:v>8.3215938820688271E-2</c:v>
                </c:pt>
                <c:pt idx="1">
                  <c:v>8.6206896551724144E-2</c:v>
                </c:pt>
                <c:pt idx="2">
                  <c:v>8.2012498867856179E-2</c:v>
                </c:pt>
                <c:pt idx="3">
                  <c:v>7.8697056712132091E-2</c:v>
                </c:pt>
                <c:pt idx="4">
                  <c:v>7.7336860670194005E-2</c:v>
                </c:pt>
                <c:pt idx="5">
                  <c:v>7.3846962463317414E-2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CB-4001-AE2A-EAEC65811AFE}"/>
            </c:ext>
          </c:extLst>
        </c:ser>
        <c:ser>
          <c:idx val="1"/>
          <c:order val="1"/>
          <c:tx>
            <c:strRef>
              <c:f>'CREAS Gráfico 4_OK'!$A$11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4_OK'!$B$9:$G$9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4_OK'!$B$11:$G$11</c:f>
              <c:numCache>
                <c:formatCode>0.0%</c:formatCode>
                <c:ptCount val="6"/>
                <c:pt idx="0">
                  <c:v>0.287331455021131</c:v>
                </c:pt>
                <c:pt idx="1">
                  <c:v>0.28503199923583916</c:v>
                </c:pt>
                <c:pt idx="2">
                  <c:v>0.28317181414726927</c:v>
                </c:pt>
                <c:pt idx="3">
                  <c:v>0.27409368269921036</c:v>
                </c:pt>
                <c:pt idx="4">
                  <c:v>0.2693562610229277</c:v>
                </c:pt>
                <c:pt idx="5">
                  <c:v>0.26104857430686346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CB-4001-AE2A-EAEC65811AFE}"/>
            </c:ext>
          </c:extLst>
        </c:ser>
        <c:ser>
          <c:idx val="2"/>
          <c:order val="2"/>
          <c:tx>
            <c:strRef>
              <c:f>'CREAS Gráfico 4_OK'!$A$12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4_OK'!$B$9:$G$9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4_OK'!$B$12:$G$12</c:f>
              <c:numCache>
                <c:formatCode>0.0%</c:formatCode>
                <c:ptCount val="6"/>
                <c:pt idx="0">
                  <c:v>0.62945260615818077</c:v>
                </c:pt>
                <c:pt idx="1">
                  <c:v>0.62876110421243669</c:v>
                </c:pt>
                <c:pt idx="2">
                  <c:v>0.63481568698487456</c:v>
                </c:pt>
                <c:pt idx="3">
                  <c:v>0.64720926058865758</c:v>
                </c:pt>
                <c:pt idx="4">
                  <c:v>0.63602292768959434</c:v>
                </c:pt>
                <c:pt idx="5">
                  <c:v>0.66510446322981909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CB-4001-AE2A-EAEC65811A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394368"/>
        <c:axId val="238394928"/>
      </c:barChart>
      <c:catAx>
        <c:axId val="238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394928"/>
        <c:crosses val="autoZero"/>
        <c:auto val="1"/>
        <c:lblAlgn val="ctr"/>
        <c:lblOffset val="100"/>
        <c:noMultiLvlLbl val="0"/>
      </c:catAx>
      <c:valAx>
        <c:axId val="2383949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83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'CREAS Gráfico 5_OK'!$B$3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5_OK'!$B$4:$B$11</c:f>
              <c:numCache>
                <c:formatCode>#,##0</c:formatCode>
                <c:ptCount val="8"/>
                <c:pt idx="0">
                  <c:v>4713</c:v>
                </c:pt>
                <c:pt idx="1">
                  <c:v>3723</c:v>
                </c:pt>
                <c:pt idx="2">
                  <c:v>4280</c:v>
                </c:pt>
                <c:pt idx="3">
                  <c:v>2623</c:v>
                </c:pt>
                <c:pt idx="4">
                  <c:v>1245</c:v>
                </c:pt>
                <c:pt idx="5">
                  <c:v>1137</c:v>
                </c:pt>
                <c:pt idx="6">
                  <c:v>1401</c:v>
                </c:pt>
                <c:pt idx="7">
                  <c:v>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2D-4717-8DC2-931F8E0C624A}"/>
            </c:ext>
          </c:extLst>
        </c:ser>
        <c:ser>
          <c:idx val="3"/>
          <c:order val="1"/>
          <c:tx>
            <c:strRef>
              <c:f>'CREAS Gráfico 5_OK'!$C$3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5_OK'!$C$4:$C$11</c:f>
              <c:numCache>
                <c:formatCode>#,##0</c:formatCode>
                <c:ptCount val="8"/>
                <c:pt idx="0">
                  <c:v>5006</c:v>
                </c:pt>
                <c:pt idx="1">
                  <c:v>3907</c:v>
                </c:pt>
                <c:pt idx="2">
                  <c:v>4273</c:v>
                </c:pt>
                <c:pt idx="3">
                  <c:v>2982</c:v>
                </c:pt>
                <c:pt idx="4">
                  <c:v>1373</c:v>
                </c:pt>
                <c:pt idx="5">
                  <c:v>1198</c:v>
                </c:pt>
                <c:pt idx="6">
                  <c:v>1302</c:v>
                </c:pt>
                <c:pt idx="7">
                  <c:v>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2D-4717-8DC2-931F8E0C624A}"/>
            </c:ext>
          </c:extLst>
        </c:ser>
        <c:ser>
          <c:idx val="2"/>
          <c:order val="2"/>
          <c:tx>
            <c:strRef>
              <c:f>'CREAS Gráfico 5_OK'!$D$3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5_OK'!$D$4:$D$11</c:f>
              <c:numCache>
                <c:formatCode>#,##0</c:formatCode>
                <c:ptCount val="8"/>
                <c:pt idx="0">
                  <c:v>5420</c:v>
                </c:pt>
                <c:pt idx="1">
                  <c:v>4160</c:v>
                </c:pt>
                <c:pt idx="2">
                  <c:v>4233</c:v>
                </c:pt>
                <c:pt idx="3">
                  <c:v>3288</c:v>
                </c:pt>
                <c:pt idx="4">
                  <c:v>1503</c:v>
                </c:pt>
                <c:pt idx="5">
                  <c:v>1188</c:v>
                </c:pt>
                <c:pt idx="6">
                  <c:v>1328</c:v>
                </c:pt>
                <c:pt idx="7">
                  <c:v>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2D-4717-8DC2-931F8E0C624A}"/>
            </c:ext>
          </c:extLst>
        </c:ser>
        <c:ser>
          <c:idx val="1"/>
          <c:order val="3"/>
          <c:tx>
            <c:strRef>
              <c:f>'CREAS Gráfico 5_OK'!$E$3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5_OK'!$E$4:$E$11</c:f>
              <c:numCache>
                <c:formatCode>#,##0</c:formatCode>
                <c:ptCount val="8"/>
                <c:pt idx="0">
                  <c:v>5795</c:v>
                </c:pt>
                <c:pt idx="1">
                  <c:v>4284</c:v>
                </c:pt>
                <c:pt idx="2">
                  <c:v>4076</c:v>
                </c:pt>
                <c:pt idx="3">
                  <c:v>3674</c:v>
                </c:pt>
                <c:pt idx="4">
                  <c:v>1569</c:v>
                </c:pt>
                <c:pt idx="5">
                  <c:v>1344</c:v>
                </c:pt>
                <c:pt idx="6">
                  <c:v>1330</c:v>
                </c:pt>
                <c:pt idx="7">
                  <c:v>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82D-4717-8DC2-931F8E0C624A}"/>
            </c:ext>
          </c:extLst>
        </c:ser>
        <c:ser>
          <c:idx val="0"/>
          <c:order val="4"/>
          <c:tx>
            <c:strRef>
              <c:f>'CREAS Gráfico 5_OK'!$F$3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5_OK'!$F$4:$F$11</c:f>
              <c:numCache>
                <c:formatCode>#,##0</c:formatCode>
                <c:ptCount val="8"/>
                <c:pt idx="0">
                  <c:v>6064</c:v>
                </c:pt>
                <c:pt idx="1">
                  <c:v>4376</c:v>
                </c:pt>
                <c:pt idx="2">
                  <c:v>3893</c:v>
                </c:pt>
                <c:pt idx="3">
                  <c:v>3865</c:v>
                </c:pt>
                <c:pt idx="4">
                  <c:v>1565</c:v>
                </c:pt>
                <c:pt idx="5">
                  <c:v>1372</c:v>
                </c:pt>
                <c:pt idx="6">
                  <c:v>1339</c:v>
                </c:pt>
                <c:pt idx="7">
                  <c:v>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2D-4717-8DC2-931F8E0C624A}"/>
            </c:ext>
          </c:extLst>
        </c:ser>
        <c:ser>
          <c:idx val="5"/>
          <c:order val="5"/>
          <c:tx>
            <c:strRef>
              <c:f>'CREAS Gráfico 5_OK'!$G$3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'CREAS Gráfico 5_OK'!$A$4:$A$11</c:f>
              <c:strCache>
                <c:ptCount val="8"/>
                <c:pt idx="0">
                  <c:v>Assistente Social</c:v>
                </c:pt>
                <c:pt idx="1">
                  <c:v>Psicólogo</c:v>
                </c:pt>
                <c:pt idx="2">
                  <c:v>Sem formação profissional</c:v>
                </c:pt>
                <c:pt idx="3">
                  <c:v>Profissional de nível médio</c:v>
                </c:pt>
                <c:pt idx="4">
                  <c:v>Advogado</c:v>
                </c:pt>
                <c:pt idx="5">
                  <c:v>Outra formação de nível superior*</c:v>
                </c:pt>
                <c:pt idx="6">
                  <c:v>Pedagogo</c:v>
                </c:pt>
                <c:pt idx="7">
                  <c:v>Administrador</c:v>
                </c:pt>
              </c:strCache>
            </c:strRef>
          </c:cat>
          <c:val>
            <c:numRef>
              <c:f>'CREAS Gráfico 5_OK'!$G$4:$G$11</c:f>
              <c:numCache>
                <c:formatCode>#,##0</c:formatCode>
                <c:ptCount val="8"/>
                <c:pt idx="0">
                  <c:v>6197</c:v>
                </c:pt>
                <c:pt idx="1">
                  <c:v>4443</c:v>
                </c:pt>
                <c:pt idx="2">
                  <c:v>3900</c:v>
                </c:pt>
                <c:pt idx="3">
                  <c:v>3792</c:v>
                </c:pt>
                <c:pt idx="4">
                  <c:v>1661</c:v>
                </c:pt>
                <c:pt idx="5">
                  <c:v>1368</c:v>
                </c:pt>
                <c:pt idx="6">
                  <c:v>1271</c:v>
                </c:pt>
                <c:pt idx="7">
                  <c:v>199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8400528"/>
        <c:axId val="238401088"/>
      </c:barChart>
      <c:catAx>
        <c:axId val="23840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401088"/>
        <c:crosses val="autoZero"/>
        <c:auto val="1"/>
        <c:lblAlgn val="ctr"/>
        <c:lblOffset val="100"/>
        <c:noMultiLvlLbl val="0"/>
      </c:catAx>
      <c:valAx>
        <c:axId val="23840108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384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50190478158738E-2"/>
          <c:y val="5.3575902290192053E-2"/>
          <c:w val="0.91090265291641692"/>
          <c:h val="0.742411476543771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'CREAS Gráfico 6_OK'!$A$5</c:f>
              <c:strCache>
                <c:ptCount val="1"/>
                <c:pt idx="0">
                  <c:v>Coordenador(a)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6_OK'!$B$5:$G$5</c:f>
              <c:numCache>
                <c:formatCode>#,##0</c:formatCode>
                <c:ptCount val="6"/>
                <c:pt idx="0">
                  <c:v>2083</c:v>
                </c:pt>
                <c:pt idx="1">
                  <c:v>2192</c:v>
                </c:pt>
                <c:pt idx="2">
                  <c:v>2276</c:v>
                </c:pt>
                <c:pt idx="3">
                  <c:v>2310</c:v>
                </c:pt>
                <c:pt idx="4">
                  <c:v>2366</c:v>
                </c:pt>
                <c:pt idx="5">
                  <c:v>2415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D-46D2-B93A-C63DD8A84401}"/>
            </c:ext>
          </c:extLst>
        </c:ser>
        <c:ser>
          <c:idx val="1"/>
          <c:order val="1"/>
          <c:tx>
            <c:strRef>
              <c:f>'CREAS Gráfico 6_OK'!$A$6</c:f>
              <c:strCache>
                <c:ptCount val="1"/>
                <c:pt idx="0">
                  <c:v>Educador(a) Social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6_OK'!$B$6:$G$6</c:f>
              <c:numCache>
                <c:formatCode>#,##0</c:formatCode>
                <c:ptCount val="6"/>
                <c:pt idx="0">
                  <c:v>2377</c:v>
                </c:pt>
                <c:pt idx="1">
                  <c:v>2168</c:v>
                </c:pt>
                <c:pt idx="2">
                  <c:v>2437</c:v>
                </c:pt>
                <c:pt idx="3">
                  <c:v>2510</c:v>
                </c:pt>
                <c:pt idx="4">
                  <c:v>2620</c:v>
                </c:pt>
                <c:pt idx="5">
                  <c:v>2605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D-46D2-B93A-C63DD8A84401}"/>
            </c:ext>
          </c:extLst>
        </c:ser>
        <c:ser>
          <c:idx val="2"/>
          <c:order val="2"/>
          <c:tx>
            <c:strRef>
              <c:f>'CREAS Gráfico 6_OK'!$A$7</c:f>
              <c:strCache>
                <c:ptCount val="1"/>
                <c:pt idx="0">
                  <c:v>Técnico(a) de nível superior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6_OK'!$B$7:$G$7</c:f>
              <c:numCache>
                <c:formatCode>#,##0</c:formatCode>
                <c:ptCount val="6"/>
                <c:pt idx="0">
                  <c:v>8919</c:v>
                </c:pt>
                <c:pt idx="1">
                  <c:v>9659</c:v>
                </c:pt>
                <c:pt idx="2">
                  <c:v>10248</c:v>
                </c:pt>
                <c:pt idx="3">
                  <c:v>10526</c:v>
                </c:pt>
                <c:pt idx="4">
                  <c:v>10636</c:v>
                </c:pt>
                <c:pt idx="5">
                  <c:v>10879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D-46D2-B93A-C63DD8A84401}"/>
            </c:ext>
          </c:extLst>
        </c:ser>
        <c:ser>
          <c:idx val="3"/>
          <c:order val="3"/>
          <c:tx>
            <c:strRef>
              <c:f>'CREAS Gráfico 6_OK'!$A$8</c:f>
              <c:strCache>
                <c:ptCount val="1"/>
                <c:pt idx="0">
                  <c:v>Técnico(a) de nível médio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6_OK'!$B$8:$G$8</c:f>
              <c:numCache>
                <c:formatCode>#,##0</c:formatCode>
                <c:ptCount val="6"/>
                <c:pt idx="0">
                  <c:v>890</c:v>
                </c:pt>
                <c:pt idx="1">
                  <c:v>930</c:v>
                </c:pt>
                <c:pt idx="2">
                  <c:v>1004</c:v>
                </c:pt>
                <c:pt idx="3">
                  <c:v>605</c:v>
                </c:pt>
                <c:pt idx="4">
                  <c:v>322</c:v>
                </c:pt>
                <c:pt idx="5">
                  <c:v>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8D-46D2-B93A-C63DD8A84401}"/>
            </c:ext>
          </c:extLst>
        </c:ser>
        <c:ser>
          <c:idx val="4"/>
          <c:order val="4"/>
          <c:tx>
            <c:strRef>
              <c:f>'CREAS Gráfico 6_OK'!$A$9</c:f>
              <c:strCache>
                <c:ptCount val="1"/>
                <c:pt idx="0">
                  <c:v>Apoio Administrativo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6_OK'!$B$9:$G$9</c:f>
              <c:numCache>
                <c:formatCode>#,##0</c:formatCode>
                <c:ptCount val="6"/>
                <c:pt idx="0">
                  <c:v>1907</c:v>
                </c:pt>
                <c:pt idx="1">
                  <c:v>2321</c:v>
                </c:pt>
                <c:pt idx="2">
                  <c:v>2264</c:v>
                </c:pt>
                <c:pt idx="3">
                  <c:v>2308</c:v>
                </c:pt>
                <c:pt idx="4">
                  <c:v>2415</c:v>
                </c:pt>
                <c:pt idx="5">
                  <c:v>2462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8D-46D2-B93A-C63DD8A84401}"/>
            </c:ext>
          </c:extLst>
        </c:ser>
        <c:ser>
          <c:idx val="5"/>
          <c:order val="5"/>
          <c:tx>
            <c:strRef>
              <c:f>'CREAS Gráfico 6_OK'!$A$10</c:f>
              <c:strCache>
                <c:ptCount val="1"/>
                <c:pt idx="0">
                  <c:v>Serviços Gerais (limpeza, conservação, motoristas, etc.)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6_OK'!$B$10:$G$10</c:f>
              <c:numCache>
                <c:formatCode>#,##0</c:formatCode>
                <c:ptCount val="6"/>
                <c:pt idx="0">
                  <c:v>1466</c:v>
                </c:pt>
                <c:pt idx="1">
                  <c:v>1785</c:v>
                </c:pt>
                <c:pt idx="2">
                  <c:v>1893</c:v>
                </c:pt>
                <c:pt idx="3">
                  <c:v>1949</c:v>
                </c:pt>
                <c:pt idx="4">
                  <c:v>1958</c:v>
                </c:pt>
                <c:pt idx="5">
                  <c:v>1993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58D-46D2-B93A-C63DD8A84401}"/>
            </c:ext>
          </c:extLst>
        </c:ser>
        <c:ser>
          <c:idx val="6"/>
          <c:order val="6"/>
          <c:tx>
            <c:strRef>
              <c:f>'CREAS Gráfico 6_OK'!$A$11</c:f>
              <c:strCache>
                <c:ptCount val="1"/>
                <c:pt idx="0">
                  <c:v>Estagiário(a)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6_OK'!$B$11:$G$11</c:f>
              <c:numCache>
                <c:formatCode>#,##0</c:formatCode>
                <c:ptCount val="6"/>
                <c:pt idx="0">
                  <c:v>535</c:v>
                </c:pt>
                <c:pt idx="1">
                  <c:v>530</c:v>
                </c:pt>
                <c:pt idx="2">
                  <c:v>480</c:v>
                </c:pt>
                <c:pt idx="3">
                  <c:v>501</c:v>
                </c:pt>
                <c:pt idx="4">
                  <c:v>500</c:v>
                </c:pt>
                <c:pt idx="5">
                  <c:v>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8D-46D2-B93A-C63DD8A84401}"/>
            </c:ext>
          </c:extLst>
        </c:ser>
        <c:ser>
          <c:idx val="7"/>
          <c:order val="7"/>
          <c:tx>
            <c:strRef>
              <c:f>'CREAS Gráfico 6_OK'!$A$12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'CREAS Gráfico 6_OK'!$B$4:$G$4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'CREAS Gráfico 6_OK'!$B$12:$G$12</c:f>
              <c:numCache>
                <c:formatCode>#,##0</c:formatCode>
                <c:ptCount val="6"/>
                <c:pt idx="0">
                  <c:v>1692</c:v>
                </c:pt>
                <c:pt idx="1">
                  <c:v>1353</c:v>
                </c:pt>
                <c:pt idx="2">
                  <c:v>1480</c:v>
                </c:pt>
                <c:pt idx="3">
                  <c:v>1579</c:v>
                </c:pt>
                <c:pt idx="4">
                  <c:v>1740</c:v>
                </c:pt>
                <c:pt idx="5">
                  <c:v>1893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58D-46D2-B93A-C63DD8A844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407808"/>
        <c:axId val="238408368"/>
      </c:barChart>
      <c:catAx>
        <c:axId val="2384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408368"/>
        <c:crosses val="autoZero"/>
        <c:auto val="1"/>
        <c:lblAlgn val="ctr"/>
        <c:lblOffset val="100"/>
        <c:noMultiLvlLbl val="0"/>
      </c:catAx>
      <c:valAx>
        <c:axId val="238408368"/>
        <c:scaling>
          <c:orientation val="minMax"/>
          <c:max val="230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2384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495587657841982E-3"/>
          <c:y val="0.869590191117807"/>
          <c:w val="0.98790088246843155"/>
          <c:h val="0.1143454902072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34319526627219E-2"/>
          <c:y val="3.4509803921568626E-2"/>
          <c:w val="0.95660749506903353"/>
          <c:h val="0.892711316967731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1_OK'!$A$3:$G$3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'CPOP Gráfico 1_OK'!$A$4:$G$4</c:f>
              <c:numCache>
                <c:formatCode>#,##0</c:formatCode>
                <c:ptCount val="7"/>
                <c:pt idx="0">
                  <c:v>1187</c:v>
                </c:pt>
                <c:pt idx="1">
                  <c:v>1636</c:v>
                </c:pt>
                <c:pt idx="2">
                  <c:v>1914</c:v>
                </c:pt>
                <c:pt idx="3">
                  <c:v>3028</c:v>
                </c:pt>
                <c:pt idx="4">
                  <c:v>3108</c:v>
                </c:pt>
                <c:pt idx="5">
                  <c:v>3116</c:v>
                </c:pt>
                <c:pt idx="6">
                  <c:v>2988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BC-4444-9775-A226AC6247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9267616"/>
        <c:axId val="239268176"/>
      </c:lineChart>
      <c:catAx>
        <c:axId val="2392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68176"/>
        <c:crosses val="autoZero"/>
        <c:auto val="1"/>
        <c:lblAlgn val="ctr"/>
        <c:lblOffset val="100"/>
        <c:noMultiLvlLbl val="0"/>
      </c:catAx>
      <c:valAx>
        <c:axId val="23926817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392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83703529596115E-2"/>
          <c:y val="5.9510622244884452E-2"/>
          <c:w val="0.92377417375066928"/>
          <c:h val="0.780723123236637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'CPOP Gráfico 2_OK'!$A$4</c:f>
              <c:strCache>
                <c:ptCount val="1"/>
                <c:pt idx="0">
                  <c:v>Servidor Estatutário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2_OK'!$B$4:$G$4</c:f>
              <c:numCache>
                <c:formatCode>0.0%</c:formatCode>
                <c:ptCount val="6"/>
                <c:pt idx="0">
                  <c:v>0.39486552567237199</c:v>
                </c:pt>
                <c:pt idx="1">
                  <c:v>0.40229885057471299</c:v>
                </c:pt>
                <c:pt idx="2">
                  <c:v>0.36955085865257598</c:v>
                </c:pt>
                <c:pt idx="3">
                  <c:v>0.37548262548262501</c:v>
                </c:pt>
                <c:pt idx="4">
                  <c:v>0.41399229781771502</c:v>
                </c:pt>
                <c:pt idx="5">
                  <c:v>0.4146586345381526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1-4EFF-B99F-057E63563F00}"/>
            </c:ext>
          </c:extLst>
        </c:ser>
        <c:ser>
          <c:idx val="1"/>
          <c:order val="1"/>
          <c:tx>
            <c:strRef>
              <c:f>'CPOP Gráfico 2_OK'!$A$5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2_OK'!$B$5:$G$5</c:f>
              <c:numCache>
                <c:formatCode>0.0%</c:formatCode>
                <c:ptCount val="6"/>
                <c:pt idx="0">
                  <c:v>0.121638141809291</c:v>
                </c:pt>
                <c:pt idx="1">
                  <c:v>0.13531870428422199</c:v>
                </c:pt>
                <c:pt idx="2">
                  <c:v>0.206406869220608</c:v>
                </c:pt>
                <c:pt idx="3">
                  <c:v>0.18243243243243201</c:v>
                </c:pt>
                <c:pt idx="4">
                  <c:v>0.16816431322208</c:v>
                </c:pt>
                <c:pt idx="5">
                  <c:v>0.16432396251673359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11-4EFF-B99F-057E63563F00}"/>
            </c:ext>
          </c:extLst>
        </c:ser>
        <c:ser>
          <c:idx val="2"/>
          <c:order val="2"/>
          <c:tx>
            <c:strRef>
              <c:f>'CPOP Gráfico 2_OK'!$A$6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2_OK'!$B$6:$G$6</c:f>
              <c:numCache>
                <c:formatCode>0.0%</c:formatCode>
                <c:ptCount val="6"/>
                <c:pt idx="0">
                  <c:v>0.10574572127139401</c:v>
                </c:pt>
                <c:pt idx="1">
                  <c:v>0.126436781609195</c:v>
                </c:pt>
                <c:pt idx="2">
                  <c:v>0.11558784676354</c:v>
                </c:pt>
                <c:pt idx="3">
                  <c:v>0.11068211068211101</c:v>
                </c:pt>
                <c:pt idx="4">
                  <c:v>0.121309370988447</c:v>
                </c:pt>
                <c:pt idx="5">
                  <c:v>0.11880856760374833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11-4EFF-B99F-057E63563F00}"/>
            </c:ext>
          </c:extLst>
        </c:ser>
        <c:ser>
          <c:idx val="3"/>
          <c:order val="3"/>
          <c:tx>
            <c:strRef>
              <c:f>'CPOP Gráfico 2_OK'!$A$7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2_OK'!$B$7:$G$7</c:f>
              <c:numCache>
                <c:formatCode>0.0%</c:formatCode>
                <c:ptCount val="6"/>
                <c:pt idx="0">
                  <c:v>7.2738386308068503E-2</c:v>
                </c:pt>
                <c:pt idx="1">
                  <c:v>9.2998955067920594E-2</c:v>
                </c:pt>
                <c:pt idx="2">
                  <c:v>0.10072655217965699</c:v>
                </c:pt>
                <c:pt idx="3">
                  <c:v>9.8133848133848095E-2</c:v>
                </c:pt>
                <c:pt idx="4">
                  <c:v>9.1784338896020501E-2</c:v>
                </c:pt>
                <c:pt idx="5">
                  <c:v>9.4042838018741637E-2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11-4EFF-B99F-057E63563F00}"/>
            </c:ext>
          </c:extLst>
        </c:ser>
        <c:ser>
          <c:idx val="4"/>
          <c:order val="4"/>
          <c:tx>
            <c:strRef>
              <c:f>'CPOP Gráfico 2_OK'!$A$8</c:f>
              <c:strCache>
                <c:ptCount val="1"/>
                <c:pt idx="0">
                  <c:v>Comissionado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2_OK'!$B$8:$G$8</c:f>
              <c:numCache>
                <c:formatCode>0.0%</c:formatCode>
                <c:ptCount val="6"/>
                <c:pt idx="0">
                  <c:v>5.0733496332518301E-2</c:v>
                </c:pt>
                <c:pt idx="1">
                  <c:v>5.3814002089864199E-2</c:v>
                </c:pt>
                <c:pt idx="2">
                  <c:v>6.3738441215323599E-2</c:v>
                </c:pt>
                <c:pt idx="3">
                  <c:v>7.5933075933075897E-2</c:v>
                </c:pt>
                <c:pt idx="4">
                  <c:v>7.1245186136071906E-2</c:v>
                </c:pt>
                <c:pt idx="5">
                  <c:v>6.659973226238286E-2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11-4EFF-B99F-057E63563F00}"/>
            </c:ext>
          </c:extLst>
        </c:ser>
        <c:ser>
          <c:idx val="5"/>
          <c:order val="5"/>
          <c:tx>
            <c:strRef>
              <c:f>'CPOP Gráfico 2_OK'!$A$9</c:f>
              <c:strCache>
                <c:ptCount val="1"/>
                <c:pt idx="0">
                  <c:v>Empregado Público (CLT)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2_OK'!$B$9:$G$9</c:f>
              <c:numCache>
                <c:formatCode>0.0%</c:formatCode>
                <c:ptCount val="6"/>
                <c:pt idx="0">
                  <c:v>0.106356968215159</c:v>
                </c:pt>
                <c:pt idx="1">
                  <c:v>7.8369905956112901E-2</c:v>
                </c:pt>
                <c:pt idx="2">
                  <c:v>8.15719947159841E-2</c:v>
                </c:pt>
                <c:pt idx="3">
                  <c:v>7.2715572715572704E-2</c:v>
                </c:pt>
                <c:pt idx="4">
                  <c:v>7.06033376123235E-2</c:v>
                </c:pt>
                <c:pt idx="5">
                  <c:v>6.7603748326639887E-2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11-4EFF-B99F-057E63563F00}"/>
            </c:ext>
          </c:extLst>
        </c:ser>
        <c:ser>
          <c:idx val="6"/>
          <c:order val="6"/>
          <c:tx>
            <c:strRef>
              <c:f>'CPOP Gráfico 2_OK'!$A$10</c:f>
              <c:strCache>
                <c:ptCount val="1"/>
                <c:pt idx="0">
                  <c:v>Trabalhador de Empresa / Cooperativa / Entidade Prestadora de Serviços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2_OK'!$B$10:$G$10</c:f>
              <c:numCache>
                <c:formatCode>0.0%</c:formatCode>
                <c:ptCount val="6"/>
                <c:pt idx="0">
                  <c:v>0.128361858190709</c:v>
                </c:pt>
                <c:pt idx="1">
                  <c:v>0.102925809822362</c:v>
                </c:pt>
                <c:pt idx="2">
                  <c:v>5.7463672391017198E-2</c:v>
                </c:pt>
                <c:pt idx="3">
                  <c:v>7.2072072072072099E-2</c:v>
                </c:pt>
                <c:pt idx="4">
                  <c:v>5.07060333761232E-2</c:v>
                </c:pt>
                <c:pt idx="5">
                  <c:v>6.4257028112449793E-2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911-4EFF-B99F-057E63563F00}"/>
            </c:ext>
          </c:extLst>
        </c:ser>
        <c:ser>
          <c:idx val="7"/>
          <c:order val="7"/>
          <c:tx>
            <c:strRef>
              <c:f>'CPOP Gráfico 2_OK'!$A$11</c:f>
              <c:strCache>
                <c:ptCount val="1"/>
                <c:pt idx="0">
                  <c:v>Sem Vínculo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2_OK'!$B$11:$G$11</c:f>
              <c:numCache>
                <c:formatCode>0.0%</c:formatCode>
                <c:ptCount val="6"/>
                <c:pt idx="0">
                  <c:v>1.8337408312958402E-2</c:v>
                </c:pt>
                <c:pt idx="1">
                  <c:v>5.74712643678161E-3</c:v>
                </c:pt>
                <c:pt idx="2">
                  <c:v>2.6420079260237798E-3</c:v>
                </c:pt>
                <c:pt idx="3">
                  <c:v>1.0939510939510899E-2</c:v>
                </c:pt>
                <c:pt idx="4">
                  <c:v>1.0269576379974299E-2</c:v>
                </c:pt>
                <c:pt idx="5">
                  <c:v>9.0361445783132526E-3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911-4EFF-B99F-057E63563F00}"/>
            </c:ext>
          </c:extLst>
        </c:ser>
        <c:ser>
          <c:idx val="8"/>
          <c:order val="8"/>
          <c:tx>
            <c:strRef>
              <c:f>'CPOP Gráfico 2_OK'!$A$12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2_OK'!$B$3:$G$3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2_OK'!$B$12:$G$12</c:f>
              <c:numCache>
                <c:formatCode>0.0%</c:formatCode>
                <c:ptCount val="6"/>
                <c:pt idx="0">
                  <c:v>1.22249388753056E-3</c:v>
                </c:pt>
                <c:pt idx="1">
                  <c:v>2.0898641588296802E-3</c:v>
                </c:pt>
                <c:pt idx="2">
                  <c:v>2.3117569352708099E-3</c:v>
                </c:pt>
                <c:pt idx="3">
                  <c:v>1.6087516087516099E-3</c:v>
                </c:pt>
                <c:pt idx="4">
                  <c:v>1.9255455712451899E-3</c:v>
                </c:pt>
                <c:pt idx="5">
                  <c:v>6.6934404283801872E-4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911-4EFF-B99F-057E63563F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274896"/>
        <c:axId val="239275456"/>
      </c:barChart>
      <c:catAx>
        <c:axId val="2392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75456"/>
        <c:crosses val="autoZero"/>
        <c:auto val="1"/>
        <c:lblAlgn val="ctr"/>
        <c:lblOffset val="100"/>
        <c:noMultiLvlLbl val="0"/>
      </c:catAx>
      <c:valAx>
        <c:axId val="2392754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92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99421811404007E-3"/>
          <c:y val="0.88677135946242014"/>
          <c:w val="0.98650107142404297"/>
          <c:h val="0.1036016086224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'CPOP Grafico 3_OK'!$A$5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'CPOP Grafico 3_OK'!$B$5:$D$5</c:f>
              <c:numCache>
                <c:formatCode>0.0%</c:formatCode>
                <c:ptCount val="3"/>
                <c:pt idx="0">
                  <c:v>0.23893805309734514</c:v>
                </c:pt>
                <c:pt idx="1">
                  <c:v>0.35959765297569152</c:v>
                </c:pt>
                <c:pt idx="2">
                  <c:v>0.50068681318681318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E2-440D-A2F9-08DDE7B5EC1C}"/>
            </c:ext>
          </c:extLst>
        </c:ser>
        <c:ser>
          <c:idx val="1"/>
          <c:order val="1"/>
          <c:tx>
            <c:strRef>
              <c:f>'CPOP Grafico 3_OK'!$A$6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'CPOP Grafico 3_OK'!$B$6:$D$6</c:f>
              <c:numCache>
                <c:formatCode>0.0%</c:formatCode>
                <c:ptCount val="3"/>
                <c:pt idx="0">
                  <c:v>5.8997050147492625E-2</c:v>
                </c:pt>
                <c:pt idx="1">
                  <c:v>6.119027661357921E-2</c:v>
                </c:pt>
                <c:pt idx="2">
                  <c:v>7.2802197802197807E-2</c:v>
                </c:pt>
              </c:numCache>
            </c:numRef>
          </c:val>
        </c:ser>
        <c:ser>
          <c:idx val="2"/>
          <c:order val="2"/>
          <c:tx>
            <c:strRef>
              <c:f>'CPOP Grafico 3_OK'!$A$7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'CPOP Grafico 3_OK'!$B$7:$D$7</c:f>
              <c:numCache>
                <c:formatCode>0.0%</c:formatCode>
                <c:ptCount val="3"/>
                <c:pt idx="0">
                  <c:v>0.70206489675516226</c:v>
                </c:pt>
                <c:pt idx="1">
                  <c:v>0.57921207041072931</c:v>
                </c:pt>
                <c:pt idx="2">
                  <c:v>0.42651098901098899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279376"/>
        <c:axId val="239279936"/>
      </c:barChart>
      <c:catAx>
        <c:axId val="2392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79936"/>
        <c:crosses val="autoZero"/>
        <c:auto val="1"/>
        <c:lblAlgn val="ctr"/>
        <c:lblOffset val="100"/>
        <c:noMultiLvlLbl val="0"/>
      </c:catAx>
      <c:valAx>
        <c:axId val="2392799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92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'CPOP Gráfico 4_OK'!$A$4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4_OK'!$B$3:$G$3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4_OK'!$B$4:$G$4</c:f>
              <c:numCache>
                <c:formatCode>0.0%</c:formatCode>
                <c:ptCount val="6"/>
                <c:pt idx="0">
                  <c:v>0.13325183374083099</c:v>
                </c:pt>
                <c:pt idx="1">
                  <c:v>0.130616509926855</c:v>
                </c:pt>
                <c:pt idx="2">
                  <c:v>0.128137384412153</c:v>
                </c:pt>
                <c:pt idx="3">
                  <c:v>0.119369369369369</c:v>
                </c:pt>
                <c:pt idx="4">
                  <c:v>0.111681643132221</c:v>
                </c:pt>
                <c:pt idx="5">
                  <c:v>0.11345381526104417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BB-40F7-B317-4327AE9DECE1}"/>
            </c:ext>
          </c:extLst>
        </c:ser>
        <c:ser>
          <c:idx val="1"/>
          <c:order val="1"/>
          <c:tx>
            <c:strRef>
              <c:f>'CPOP Gráfico 4_OK'!$A$5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4_OK'!$B$3:$G$3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4_OK'!$B$5:$G$5</c:f>
              <c:numCache>
                <c:formatCode>0.0%</c:formatCode>
                <c:ptCount val="6"/>
                <c:pt idx="0">
                  <c:v>0.420537897310513</c:v>
                </c:pt>
                <c:pt idx="1">
                  <c:v>0.43991640543364702</c:v>
                </c:pt>
                <c:pt idx="2">
                  <c:v>0.41083223249669798</c:v>
                </c:pt>
                <c:pt idx="3">
                  <c:v>0.41473616473616498</c:v>
                </c:pt>
                <c:pt idx="4">
                  <c:v>0.41270860077021798</c:v>
                </c:pt>
                <c:pt idx="5">
                  <c:v>0.3992637215528782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BB-40F7-B317-4327AE9DECE1}"/>
            </c:ext>
          </c:extLst>
        </c:ser>
        <c:ser>
          <c:idx val="2"/>
          <c:order val="2"/>
          <c:tx>
            <c:strRef>
              <c:f>'CPOP Gráfico 4_OK'!$A$6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'CPOP Gráfico 4_OK'!$B$3:$G$3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'CPOP Gráfico 4_OK'!$B$6:$G$6</c:f>
              <c:numCache>
                <c:formatCode>0.0%</c:formatCode>
                <c:ptCount val="6"/>
                <c:pt idx="0">
                  <c:v>0.44621026894865501</c:v>
                </c:pt>
                <c:pt idx="1">
                  <c:v>0.42946708463949801</c:v>
                </c:pt>
                <c:pt idx="2">
                  <c:v>0.46103038309114902</c:v>
                </c:pt>
                <c:pt idx="3">
                  <c:v>0.46589446589446598</c:v>
                </c:pt>
                <c:pt idx="4">
                  <c:v>0.47560975609756101</c:v>
                </c:pt>
                <c:pt idx="5">
                  <c:v>0.48728246318607765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2BB-40F7-B317-4327AE9DEC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835168"/>
        <c:axId val="239835728"/>
      </c:barChart>
      <c:catAx>
        <c:axId val="2398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35728"/>
        <c:crosses val="autoZero"/>
        <c:auto val="1"/>
        <c:lblAlgn val="ctr"/>
        <c:lblOffset val="100"/>
        <c:noMultiLvlLbl val="0"/>
      </c:catAx>
      <c:valAx>
        <c:axId val="239835728"/>
        <c:scaling>
          <c:orientation val="minMax"/>
          <c:max val="1"/>
        </c:scaling>
        <c:delete val="1"/>
        <c:axPos val="l"/>
        <c:numFmt formatCode="0.0%" sourceLinked="1"/>
        <c:majorTickMark val="none"/>
        <c:minorTickMark val="none"/>
        <c:tickLblPos val="nextTo"/>
        <c:crossAx val="2398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'CPOP Gráfico 5_OK'!$B$3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5_OK'!$B$4:$B$10</c:f>
              <c:numCache>
                <c:formatCode>#,##0</c:formatCode>
                <c:ptCount val="7"/>
                <c:pt idx="0">
                  <c:v>25</c:v>
                </c:pt>
                <c:pt idx="1">
                  <c:v>307</c:v>
                </c:pt>
                <c:pt idx="2">
                  <c:v>138</c:v>
                </c:pt>
                <c:pt idx="3">
                  <c:v>58</c:v>
                </c:pt>
                <c:pt idx="4">
                  <c:v>430</c:v>
                </c:pt>
                <c:pt idx="5">
                  <c:v>165</c:v>
                </c:pt>
                <c:pt idx="6">
                  <c:v>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C9-4B8E-931A-61129DBEB4C9}"/>
            </c:ext>
          </c:extLst>
        </c:ser>
        <c:ser>
          <c:idx val="1"/>
          <c:order val="1"/>
          <c:tx>
            <c:strRef>
              <c:f>'CPOP Gráfico 5_OK'!$C$3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5_OK'!$C$4:$C$10</c:f>
              <c:numCache>
                <c:formatCode>#,##0</c:formatCode>
                <c:ptCount val="7"/>
                <c:pt idx="0">
                  <c:v>28</c:v>
                </c:pt>
                <c:pt idx="1">
                  <c:v>345</c:v>
                </c:pt>
                <c:pt idx="2">
                  <c:v>170</c:v>
                </c:pt>
                <c:pt idx="3">
                  <c:v>55</c:v>
                </c:pt>
                <c:pt idx="4">
                  <c:v>545</c:v>
                </c:pt>
                <c:pt idx="5">
                  <c:v>157</c:v>
                </c:pt>
                <c:pt idx="6">
                  <c:v>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C9-4B8E-931A-61129DBEB4C9}"/>
            </c:ext>
          </c:extLst>
        </c:ser>
        <c:ser>
          <c:idx val="2"/>
          <c:order val="2"/>
          <c:tx>
            <c:strRef>
              <c:f>'CPOP Gráfico 5_OK'!$D$3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5_OK'!$D$4:$D$10</c:f>
              <c:numCache>
                <c:formatCode>#,##0</c:formatCode>
                <c:ptCount val="7"/>
                <c:pt idx="0">
                  <c:v>48</c:v>
                </c:pt>
                <c:pt idx="1">
                  <c:v>590</c:v>
                </c:pt>
                <c:pt idx="2">
                  <c:v>286</c:v>
                </c:pt>
                <c:pt idx="3">
                  <c:v>95</c:v>
                </c:pt>
                <c:pt idx="5">
                  <c:v>269</c:v>
                </c:pt>
                <c:pt idx="6">
                  <c:v>1740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C9-4B8E-931A-61129DBEB4C9}"/>
            </c:ext>
          </c:extLst>
        </c:ser>
        <c:ser>
          <c:idx val="3"/>
          <c:order val="3"/>
          <c:tx>
            <c:strRef>
              <c:f>'CPOP Gráfico 5_OK'!$E$3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5_OK'!$E$4:$E$10</c:f>
              <c:numCache>
                <c:formatCode>#,##0</c:formatCode>
                <c:ptCount val="7"/>
                <c:pt idx="0">
                  <c:v>46</c:v>
                </c:pt>
                <c:pt idx="1">
                  <c:v>607</c:v>
                </c:pt>
                <c:pt idx="2">
                  <c:v>316</c:v>
                </c:pt>
                <c:pt idx="3">
                  <c:v>108</c:v>
                </c:pt>
                <c:pt idx="4">
                  <c:v>957</c:v>
                </c:pt>
                <c:pt idx="5">
                  <c:v>338</c:v>
                </c:pt>
                <c:pt idx="6">
                  <c:v>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4C9-4B8E-931A-61129DBEB4C9}"/>
            </c:ext>
          </c:extLst>
        </c:ser>
        <c:ser>
          <c:idx val="4"/>
          <c:order val="4"/>
          <c:tx>
            <c:strRef>
              <c:f>'CPOP Gráfico 5_OK'!$F$3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5_OK'!$F$4:$F$10</c:f>
              <c:numCache>
                <c:formatCode>#,##0</c:formatCode>
                <c:ptCount val="7"/>
                <c:pt idx="0">
                  <c:v>49</c:v>
                </c:pt>
                <c:pt idx="1">
                  <c:v>598</c:v>
                </c:pt>
                <c:pt idx="2">
                  <c:v>325</c:v>
                </c:pt>
                <c:pt idx="3">
                  <c:v>99</c:v>
                </c:pt>
                <c:pt idx="4">
                  <c:v>296</c:v>
                </c:pt>
                <c:pt idx="5">
                  <c:v>357</c:v>
                </c:pt>
                <c:pt idx="6">
                  <c:v>1392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C9-4B8E-931A-61129DBEB4C9}"/>
            </c:ext>
          </c:extLst>
        </c:ser>
        <c:ser>
          <c:idx val="5"/>
          <c:order val="5"/>
          <c:tx>
            <c:strRef>
              <c:f>'CPOP Gráfico 5_OK'!$G$3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5_OK'!$A$4:$A$10</c:f>
              <c:strCache>
                <c:ptCount val="7"/>
                <c:pt idx="0">
                  <c:v>Advogado</c:v>
                </c:pt>
                <c:pt idx="1">
                  <c:v>Assistente Social</c:v>
                </c:pt>
                <c:pt idx="2">
                  <c:v>Psicólogo</c:v>
                </c:pt>
                <c:pt idx="3">
                  <c:v>Pedagogo</c:v>
                </c:pt>
                <c:pt idx="4">
                  <c:v>Profissional de nível médio</c:v>
                </c:pt>
                <c:pt idx="5">
                  <c:v>Outro Profissional de nível superior*</c:v>
                </c:pt>
                <c:pt idx="6">
                  <c:v>Sem formação profissional/ sem informação</c:v>
                </c:pt>
              </c:strCache>
            </c:strRef>
          </c:cat>
          <c:val>
            <c:numRef>
              <c:f>'CPOP Gráfico 5_OK'!$G$4:$G$10</c:f>
              <c:numCache>
                <c:formatCode>#,##0</c:formatCode>
                <c:ptCount val="7"/>
                <c:pt idx="0">
                  <c:v>57</c:v>
                </c:pt>
                <c:pt idx="1">
                  <c:v>580</c:v>
                </c:pt>
                <c:pt idx="2">
                  <c:v>311</c:v>
                </c:pt>
                <c:pt idx="3">
                  <c:v>89</c:v>
                </c:pt>
                <c:pt idx="4">
                  <c:v>277</c:v>
                </c:pt>
                <c:pt idx="5">
                  <c:v>346</c:v>
                </c:pt>
                <c:pt idx="6">
                  <c:v>1328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841328"/>
        <c:axId val="239841888"/>
      </c:barChart>
      <c:catAx>
        <c:axId val="2398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41888"/>
        <c:crosses val="autoZero"/>
        <c:auto val="1"/>
        <c:lblAlgn val="ctr"/>
        <c:lblOffset val="100"/>
        <c:noMultiLvlLbl val="0"/>
      </c:catAx>
      <c:valAx>
        <c:axId val="2398418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398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'CPOP Gráfico 6_OK'!$B$5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6_OK'!$B$6:$B$14</c:f>
              <c:numCache>
                <c:formatCode>###0</c:formatCode>
                <c:ptCount val="9"/>
                <c:pt idx="1">
                  <c:v>34</c:v>
                </c:pt>
                <c:pt idx="2">
                  <c:v>89</c:v>
                </c:pt>
                <c:pt idx="3">
                  <c:v>105</c:v>
                </c:pt>
                <c:pt idx="4">
                  <c:v>150</c:v>
                </c:pt>
                <c:pt idx="5">
                  <c:v>266</c:v>
                </c:pt>
                <c:pt idx="6">
                  <c:v>100</c:v>
                </c:pt>
                <c:pt idx="7">
                  <c:v>425</c:v>
                </c:pt>
                <c:pt idx="8">
                  <c:v>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B5-4347-A451-62084FF1458B}"/>
            </c:ext>
          </c:extLst>
        </c:ser>
        <c:ser>
          <c:idx val="3"/>
          <c:order val="1"/>
          <c:tx>
            <c:strRef>
              <c:f>'CPOP Gráfico 6_OK'!$C$5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6_OK'!$C$6:$C$14</c:f>
              <c:numCache>
                <c:formatCode>###0</c:formatCode>
                <c:ptCount val="9"/>
                <c:pt idx="1">
                  <c:v>57</c:v>
                </c:pt>
                <c:pt idx="2">
                  <c:v>165</c:v>
                </c:pt>
                <c:pt idx="3">
                  <c:v>131</c:v>
                </c:pt>
                <c:pt idx="4">
                  <c:v>148</c:v>
                </c:pt>
                <c:pt idx="5">
                  <c:v>260</c:v>
                </c:pt>
                <c:pt idx="6">
                  <c:v>165</c:v>
                </c:pt>
                <c:pt idx="7">
                  <c:v>489</c:v>
                </c:pt>
                <c:pt idx="8">
                  <c:v>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B5-4347-A451-62084FF1458B}"/>
            </c:ext>
          </c:extLst>
        </c:ser>
        <c:ser>
          <c:idx val="2"/>
          <c:order val="2"/>
          <c:tx>
            <c:strRef>
              <c:f>'CPOP Gráfico 6_OK'!$D$5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6_OK'!$D$6:$D$14</c:f>
              <c:numCache>
                <c:formatCode>###0</c:formatCode>
                <c:ptCount val="9"/>
                <c:pt idx="1">
                  <c:v>60</c:v>
                </c:pt>
                <c:pt idx="2">
                  <c:v>234</c:v>
                </c:pt>
                <c:pt idx="3">
                  <c:v>208</c:v>
                </c:pt>
                <c:pt idx="4">
                  <c:v>230</c:v>
                </c:pt>
                <c:pt idx="5">
                  <c:v>373</c:v>
                </c:pt>
                <c:pt idx="6">
                  <c:v>287</c:v>
                </c:pt>
                <c:pt idx="7">
                  <c:v>807</c:v>
                </c:pt>
                <c:pt idx="8">
                  <c:v>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B5-4347-A451-62084FF1458B}"/>
            </c:ext>
          </c:extLst>
        </c:ser>
        <c:ser>
          <c:idx val="1"/>
          <c:order val="3"/>
          <c:tx>
            <c:strRef>
              <c:f>'CPOP Gráfico 6_OK'!$E$5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6_OK'!$E$6:$E$14</c:f>
              <c:numCache>
                <c:formatCode>###0</c:formatCode>
                <c:ptCount val="9"/>
                <c:pt idx="0">
                  <c:v>13</c:v>
                </c:pt>
                <c:pt idx="1">
                  <c:v>72</c:v>
                </c:pt>
                <c:pt idx="2">
                  <c:v>108</c:v>
                </c:pt>
                <c:pt idx="3">
                  <c:v>227</c:v>
                </c:pt>
                <c:pt idx="4">
                  <c:v>265</c:v>
                </c:pt>
                <c:pt idx="5">
                  <c:v>320</c:v>
                </c:pt>
                <c:pt idx="6">
                  <c:v>389</c:v>
                </c:pt>
                <c:pt idx="7">
                  <c:v>837</c:v>
                </c:pt>
                <c:pt idx="8">
                  <c:v>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8B5-4347-A451-62084FF1458B}"/>
            </c:ext>
          </c:extLst>
        </c:ser>
        <c:ser>
          <c:idx val="0"/>
          <c:order val="4"/>
          <c:tx>
            <c:strRef>
              <c:f>'CPOP Gráfico 6_OK'!$F$5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6_OK'!$F$6:$F$14</c:f>
              <c:numCache>
                <c:formatCode>###0</c:formatCode>
                <c:ptCount val="9"/>
                <c:pt idx="0">
                  <c:v>10</c:v>
                </c:pt>
                <c:pt idx="1">
                  <c:v>47</c:v>
                </c:pt>
                <c:pt idx="2">
                  <c:v>75</c:v>
                </c:pt>
                <c:pt idx="3">
                  <c:v>223</c:v>
                </c:pt>
                <c:pt idx="4">
                  <c:v>279</c:v>
                </c:pt>
                <c:pt idx="5">
                  <c:v>355</c:v>
                </c:pt>
                <c:pt idx="6">
                  <c:v>406</c:v>
                </c:pt>
                <c:pt idx="7">
                  <c:v>838</c:v>
                </c:pt>
                <c:pt idx="8">
                  <c:v>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B5-4347-A451-62084FF1458B}"/>
            </c:ext>
          </c:extLst>
        </c:ser>
        <c:ser>
          <c:idx val="5"/>
          <c:order val="5"/>
          <c:tx>
            <c:strRef>
              <c:f>'CPOP Gráfico 6_OK'!$G$5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'CPOP Gráfico 6_OK'!$A$6:$A$14</c:f>
              <c:strCache>
                <c:ptCount val="9"/>
                <c:pt idx="0">
                  <c:v>Cadastrador(a)</c:v>
                </c:pt>
                <c:pt idx="1">
                  <c:v>Estagiário(a)</c:v>
                </c:pt>
                <c:pt idx="2">
                  <c:v>Técnico(a) de nível médio</c:v>
                </c:pt>
                <c:pt idx="3">
                  <c:v>Coordenador(a)</c:v>
                </c:pt>
                <c:pt idx="4">
                  <c:v>Apoio administrativo</c:v>
                </c:pt>
                <c:pt idx="5">
                  <c:v>Outros</c:v>
                </c:pt>
                <c:pt idx="6">
                  <c:v>Serviços Gerais</c:v>
                </c:pt>
                <c:pt idx="7">
                  <c:v>Técnico(a) de nível superior</c:v>
                </c:pt>
                <c:pt idx="8">
                  <c:v>Educador(a) Social</c:v>
                </c:pt>
              </c:strCache>
            </c:strRef>
          </c:cat>
          <c:val>
            <c:numRef>
              <c:f>'CPOP Gráfico 6_OK'!$G$6:$G$14</c:f>
              <c:numCache>
                <c:formatCode>###0</c:formatCode>
                <c:ptCount val="9"/>
                <c:pt idx="0">
                  <c:v>12</c:v>
                </c:pt>
                <c:pt idx="1">
                  <c:v>50</c:v>
                </c:pt>
                <c:pt idx="2">
                  <c:v>34</c:v>
                </c:pt>
                <c:pt idx="3">
                  <c:v>217</c:v>
                </c:pt>
                <c:pt idx="4">
                  <c:v>278</c:v>
                </c:pt>
                <c:pt idx="5">
                  <c:v>374</c:v>
                </c:pt>
                <c:pt idx="6">
                  <c:v>397</c:v>
                </c:pt>
                <c:pt idx="7">
                  <c:v>805</c:v>
                </c:pt>
                <c:pt idx="8">
                  <c:v>821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9847488"/>
        <c:axId val="239848048"/>
      </c:barChart>
      <c:catAx>
        <c:axId val="23984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848048"/>
        <c:crosses val="autoZero"/>
        <c:auto val="1"/>
        <c:lblAlgn val="ctr"/>
        <c:lblOffset val="100"/>
        <c:noMultiLvlLbl val="0"/>
      </c:catAx>
      <c:valAx>
        <c:axId val="239848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98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99168923218984E-3"/>
          <c:y val="4.0279059299071766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'GE Grafico3'!$A$5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 Grafico3'!$B$4:$D$4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'GE Grafico3'!$B$5:$D$5</c:f>
              <c:numCache>
                <c:formatCode>0.0%</c:formatCode>
                <c:ptCount val="3"/>
                <c:pt idx="0">
                  <c:v>0.126</c:v>
                </c:pt>
                <c:pt idx="1">
                  <c:v>0.35599999999999998</c:v>
                </c:pt>
                <c:pt idx="2">
                  <c:v>0.51780000000000004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3E-46D8-B12B-9F05E9684792}"/>
            </c:ext>
          </c:extLst>
        </c:ser>
        <c:ser>
          <c:idx val="1"/>
          <c:order val="1"/>
          <c:tx>
            <c:strRef>
              <c:f>'GE Grafico3'!$A$6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 Grafico3'!$B$4:$D$4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'GE Grafico3'!$B$6:$D$6</c:f>
              <c:numCache>
                <c:formatCode>0.0%</c:formatCode>
                <c:ptCount val="3"/>
                <c:pt idx="0">
                  <c:v>0.1512</c:v>
                </c:pt>
                <c:pt idx="1">
                  <c:v>0.44869999999999999</c:v>
                </c:pt>
                <c:pt idx="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3E-46D8-B12B-9F05E9684792}"/>
            </c:ext>
          </c:extLst>
        </c:ser>
        <c:ser>
          <c:idx val="2"/>
          <c:order val="2"/>
          <c:tx>
            <c:strRef>
              <c:f>'GE Grafico3'!$A$7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 Grafico3'!$B$4:$D$4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'GE Grafico3'!$B$7:$D$7</c:f>
              <c:numCache>
                <c:formatCode>0.0%</c:formatCode>
                <c:ptCount val="3"/>
                <c:pt idx="0">
                  <c:v>2.8000000000000001E-2</c:v>
                </c:pt>
                <c:pt idx="1">
                  <c:v>0.28699999999999998</c:v>
                </c:pt>
                <c:pt idx="2">
                  <c:v>0.68500000000000005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3E-46D8-B12B-9F05E9684792}"/>
            </c:ext>
          </c:extLst>
        </c:ser>
        <c:ser>
          <c:idx val="3"/>
          <c:order val="3"/>
          <c:tx>
            <c:strRef>
              <c:f>'GE Grafico3'!$A$8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 Grafico3'!$B$4:$D$4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'GE Grafico3'!$B$8:$D$8</c:f>
              <c:numCache>
                <c:formatCode>0.0%</c:formatCode>
                <c:ptCount val="3"/>
                <c:pt idx="0">
                  <c:v>0.13200000000000001</c:v>
                </c:pt>
                <c:pt idx="1">
                  <c:v>0.45200000000000001</c:v>
                </c:pt>
                <c:pt idx="2">
                  <c:v>0.41599999999999998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3E-46D8-B12B-9F05E96847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50000"/>
        <c:axId val="193150560"/>
      </c:barChart>
      <c:catAx>
        <c:axId val="1931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0560"/>
        <c:crosses val="autoZero"/>
        <c:auto val="1"/>
        <c:lblAlgn val="ctr"/>
        <c:lblOffset val="100"/>
        <c:noMultiLvlLbl val="0"/>
      </c:catAx>
      <c:valAx>
        <c:axId val="1931505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31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'CCONV Gráfico 1_OK'!$B$4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'CCONV Gráfico 1_OK'!$A$5:$A$8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'CCONV Gráfico 1_OK'!$B$5:$B$8</c:f>
              <c:numCache>
                <c:formatCode>#,##0</c:formatCode>
                <c:ptCount val="4"/>
                <c:pt idx="0">
                  <c:v>94108</c:v>
                </c:pt>
                <c:pt idx="1">
                  <c:v>60224</c:v>
                </c:pt>
                <c:pt idx="2">
                  <c:v>65233</c:v>
                </c:pt>
                <c:pt idx="3">
                  <c:v>61227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34-42D9-999C-F474879E72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421072"/>
        <c:axId val="240421632"/>
      </c:lineChart>
      <c:catAx>
        <c:axId val="2404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421632"/>
        <c:crosses val="autoZero"/>
        <c:auto val="1"/>
        <c:lblAlgn val="ctr"/>
        <c:lblOffset val="100"/>
        <c:noMultiLvlLbl val="0"/>
      </c:catAx>
      <c:valAx>
        <c:axId val="2404216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04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'CCONV Gráfico 2_OK'!$B$3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2_OK'!$A$4:$A$11</c:f>
              <c:strCache>
                <c:ptCount val="8"/>
                <c:pt idx="0">
                  <c:v>Comissionado</c:v>
                </c:pt>
                <c:pt idx="1">
                  <c:v>Terceirizado</c:v>
                </c:pt>
                <c:pt idx="2">
                  <c:v>Empregado Público Celetista - CLT</c:v>
                </c:pt>
                <c:pt idx="3">
                  <c:v>Voluntário</c:v>
                </c:pt>
                <c:pt idx="4">
                  <c:v>Servidor Estatutário</c:v>
                </c:pt>
                <c:pt idx="5">
                  <c:v>Servidor Temporário</c:v>
                </c:pt>
                <c:pt idx="6">
                  <c:v>Outro vínculo não permanente</c:v>
                </c:pt>
                <c:pt idx="7">
                  <c:v>Empregado Celetista do Setor Privado</c:v>
                </c:pt>
              </c:strCache>
            </c:strRef>
          </c:cat>
          <c:val>
            <c:numRef>
              <c:f>'CCONV Gráfico 2_OK'!$B$4:$B$11</c:f>
              <c:numCache>
                <c:formatCode>#,##0</c:formatCode>
                <c:ptCount val="8"/>
                <c:pt idx="0">
                  <c:v>2136</c:v>
                </c:pt>
                <c:pt idx="1">
                  <c:v>2941</c:v>
                </c:pt>
                <c:pt idx="2">
                  <c:v>3114</c:v>
                </c:pt>
                <c:pt idx="3">
                  <c:v>4258</c:v>
                </c:pt>
                <c:pt idx="4">
                  <c:v>6942</c:v>
                </c:pt>
                <c:pt idx="5">
                  <c:v>7586</c:v>
                </c:pt>
                <c:pt idx="6">
                  <c:v>7391</c:v>
                </c:pt>
                <c:pt idx="7">
                  <c:v>25856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08-4569-BFF5-D366114E265F}"/>
            </c:ext>
          </c:extLst>
        </c:ser>
        <c:ser>
          <c:idx val="1"/>
          <c:order val="1"/>
          <c:tx>
            <c:strRef>
              <c:f>'CCONV Gráfico 2_OK'!$C$3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2_OK'!$A$4:$A$11</c:f>
              <c:strCache>
                <c:ptCount val="8"/>
                <c:pt idx="0">
                  <c:v>Comissionado</c:v>
                </c:pt>
                <c:pt idx="1">
                  <c:v>Terceirizado</c:v>
                </c:pt>
                <c:pt idx="2">
                  <c:v>Empregado Público Celetista - CLT</c:v>
                </c:pt>
                <c:pt idx="3">
                  <c:v>Voluntário</c:v>
                </c:pt>
                <c:pt idx="4">
                  <c:v>Servidor Estatutário</c:v>
                </c:pt>
                <c:pt idx="5">
                  <c:v>Servidor Temporário</c:v>
                </c:pt>
                <c:pt idx="6">
                  <c:v>Outro vínculo não permanente</c:v>
                </c:pt>
                <c:pt idx="7">
                  <c:v>Empregado Celetista do Setor Privado</c:v>
                </c:pt>
              </c:strCache>
            </c:strRef>
          </c:cat>
          <c:val>
            <c:numRef>
              <c:f>'CCONV Gráfico 2_OK'!$C$4:$C$11</c:f>
              <c:numCache>
                <c:formatCode>#,##0</c:formatCode>
                <c:ptCount val="8"/>
                <c:pt idx="0">
                  <c:v>2305</c:v>
                </c:pt>
                <c:pt idx="1">
                  <c:v>3106</c:v>
                </c:pt>
                <c:pt idx="2">
                  <c:v>3692</c:v>
                </c:pt>
                <c:pt idx="3">
                  <c:v>4671</c:v>
                </c:pt>
                <c:pt idx="4">
                  <c:v>7646</c:v>
                </c:pt>
                <c:pt idx="5">
                  <c:v>7667</c:v>
                </c:pt>
                <c:pt idx="6">
                  <c:v>7911</c:v>
                </c:pt>
                <c:pt idx="7">
                  <c:v>28234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08-4569-BFF5-D366114E265F}"/>
            </c:ext>
          </c:extLst>
        </c:ser>
        <c:ser>
          <c:idx val="2"/>
          <c:order val="2"/>
          <c:tx>
            <c:strRef>
              <c:f>'CCONV Gráfico 2_OK'!$D$3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2_OK'!$A$4:$A$11</c:f>
              <c:strCache>
                <c:ptCount val="8"/>
                <c:pt idx="0">
                  <c:v>Comissionado</c:v>
                </c:pt>
                <c:pt idx="1">
                  <c:v>Terceirizado</c:v>
                </c:pt>
                <c:pt idx="2">
                  <c:v>Empregado Público Celetista - CLT</c:v>
                </c:pt>
                <c:pt idx="3">
                  <c:v>Voluntário</c:v>
                </c:pt>
                <c:pt idx="4">
                  <c:v>Servidor Estatutário</c:v>
                </c:pt>
                <c:pt idx="5">
                  <c:v>Servidor Temporário</c:v>
                </c:pt>
                <c:pt idx="6">
                  <c:v>Outro vínculo não permanente</c:v>
                </c:pt>
                <c:pt idx="7">
                  <c:v>Empregado Celetista do Setor Privado</c:v>
                </c:pt>
              </c:strCache>
            </c:strRef>
          </c:cat>
          <c:val>
            <c:numRef>
              <c:f>'CCONV Gráfico 2_OK'!$D$4:$D$11</c:f>
              <c:numCache>
                <c:formatCode>#,##0</c:formatCode>
                <c:ptCount val="8"/>
                <c:pt idx="0">
                  <c:v>2625</c:v>
                </c:pt>
                <c:pt idx="1">
                  <c:v>2807</c:v>
                </c:pt>
                <c:pt idx="2">
                  <c:v>3892</c:v>
                </c:pt>
                <c:pt idx="3">
                  <c:v>4961</c:v>
                </c:pt>
                <c:pt idx="4">
                  <c:v>7798</c:v>
                </c:pt>
                <c:pt idx="5">
                  <c:v>7819</c:v>
                </c:pt>
                <c:pt idx="6">
                  <c:v>7929</c:v>
                </c:pt>
                <c:pt idx="7">
                  <c:v>27473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0424992"/>
        <c:axId val="240425552"/>
      </c:barChart>
      <c:catAx>
        <c:axId val="24042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425552"/>
        <c:crosses val="autoZero"/>
        <c:auto val="1"/>
        <c:lblAlgn val="ctr"/>
        <c:lblOffset val="100"/>
        <c:noMultiLvlLbl val="0"/>
      </c:catAx>
      <c:valAx>
        <c:axId val="24042555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04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'CCONV Grafico 3_OK'!$A$5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'CCONV Grafico 3_OK'!$B$5:$D$5</c:f>
              <c:numCache>
                <c:formatCode>0.0%</c:formatCode>
                <c:ptCount val="3"/>
                <c:pt idx="0">
                  <c:v>0.12570595736928403</c:v>
                </c:pt>
                <c:pt idx="1">
                  <c:v>0.11458142180790545</c:v>
                </c:pt>
                <c:pt idx="2">
                  <c:v>0.12171344165435746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C9-4755-8794-C92966BE8B4C}"/>
            </c:ext>
          </c:extLst>
        </c:ser>
        <c:ser>
          <c:idx val="1"/>
          <c:order val="1"/>
          <c:tx>
            <c:strRef>
              <c:f>'CCONV Grafico 3_OK'!$A$6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'CCONV Grafico 3_OK'!$B$6:$D$6</c:f>
              <c:numCache>
                <c:formatCode>0.0%</c:formatCode>
                <c:ptCount val="3"/>
                <c:pt idx="0">
                  <c:v>6.0029149207505919E-2</c:v>
                </c:pt>
                <c:pt idx="1">
                  <c:v>5.5015231034609313E-2</c:v>
                </c:pt>
                <c:pt idx="2">
                  <c:v>6.4032496307237813E-2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C9-4755-8794-C92966BE8B4C}"/>
            </c:ext>
          </c:extLst>
        </c:ser>
        <c:ser>
          <c:idx val="2"/>
          <c:order val="2"/>
          <c:tx>
            <c:strRef>
              <c:f>'CCONV Grafico 3_OK'!$A$7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'CCONV Grafico 3_OK'!$B$7:$D$7</c:f>
              <c:numCache>
                <c:formatCode>0.0%</c:formatCode>
                <c:ptCount val="3"/>
                <c:pt idx="0">
                  <c:v>2.81472034979049E-2</c:v>
                </c:pt>
                <c:pt idx="1">
                  <c:v>4.4959078063640037E-2</c:v>
                </c:pt>
                <c:pt idx="2">
                  <c:v>4.0288035450516985E-2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C9-4755-8794-C92966BE8B4C}"/>
            </c:ext>
          </c:extLst>
        </c:ser>
        <c:ser>
          <c:idx val="3"/>
          <c:order val="3"/>
          <c:tx>
            <c:strRef>
              <c:f>'CCONV Grafico 3_OK'!$A$8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'CCONV Grafico 3_OK'!$B$8:$D$8</c:f>
              <c:numCache>
                <c:formatCode>0.0%</c:formatCode>
                <c:ptCount val="3"/>
                <c:pt idx="0">
                  <c:v>0.78611768992530517</c:v>
                </c:pt>
                <c:pt idx="1">
                  <c:v>0.78544426909384524</c:v>
                </c:pt>
                <c:pt idx="2">
                  <c:v>0.77396602658788771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C9-4755-8794-C92966BE8B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430032"/>
        <c:axId val="240430592"/>
      </c:barChart>
      <c:catAx>
        <c:axId val="2404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430592"/>
        <c:crosses val="autoZero"/>
        <c:auto val="1"/>
        <c:lblAlgn val="ctr"/>
        <c:lblOffset val="100"/>
        <c:noMultiLvlLbl val="0"/>
      </c:catAx>
      <c:valAx>
        <c:axId val="240430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04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91353660603647E-2"/>
          <c:y val="3.7898363479758827E-2"/>
          <c:w val="0.95061729267879269"/>
          <c:h val="0.782225477629249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'CCONV Gráfico 4'!$A$16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'CCONV Gráfico 4'!$B$15:$D$15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'CCONV Gráfico 4'!$B$16:$D$16</c:f>
              <c:numCache>
                <c:formatCode>0.0%</c:formatCode>
                <c:ptCount val="3"/>
                <c:pt idx="0">
                  <c:v>0.17595975026567501</c:v>
                </c:pt>
                <c:pt idx="1">
                  <c:v>0.17389971333527501</c:v>
                </c:pt>
                <c:pt idx="2">
                  <c:v>0.10063547967230686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F8-4AAB-854A-8A090BFAFD0F}"/>
            </c:ext>
          </c:extLst>
        </c:ser>
        <c:ser>
          <c:idx val="1"/>
          <c:order val="1"/>
          <c:tx>
            <c:strRef>
              <c:f>'CCONV Gráfico 4'!$A$17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'CCONV Gráfico 4'!$B$15:$D$15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'CCONV Gráfico 4'!$B$17:$D$17</c:f>
              <c:numCache>
                <c:formatCode>0.0%</c:formatCode>
                <c:ptCount val="3"/>
                <c:pt idx="0">
                  <c:v>0.42493026036131798</c:v>
                </c:pt>
                <c:pt idx="1">
                  <c:v>0.42406450722793698</c:v>
                </c:pt>
                <c:pt idx="2">
                  <c:v>0.41722685858663194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F8-4AAB-854A-8A090BFAFD0F}"/>
            </c:ext>
          </c:extLst>
        </c:ser>
        <c:ser>
          <c:idx val="2"/>
          <c:order val="2"/>
          <c:tx>
            <c:strRef>
              <c:f>'CCONV Gráfico 4'!$A$18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'CCONV Gráfico 4'!$B$15:$D$15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'CCONV Gráfico 4'!$B$18:$D$18</c:f>
              <c:numCache>
                <c:formatCode>0.0%</c:formatCode>
                <c:ptCount val="3"/>
                <c:pt idx="0">
                  <c:v>0.39910998937300701</c:v>
                </c:pt>
                <c:pt idx="1">
                  <c:v>0.40202044977235402</c:v>
                </c:pt>
                <c:pt idx="2">
                  <c:v>0.41466962713421635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F8-4AAB-854A-8A090BFAFD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0434512"/>
        <c:axId val="240435072"/>
      </c:barChart>
      <c:catAx>
        <c:axId val="2404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435072"/>
        <c:crosses val="autoZero"/>
        <c:auto val="1"/>
        <c:lblAlgn val="ctr"/>
        <c:lblOffset val="100"/>
        <c:noMultiLvlLbl val="0"/>
      </c:catAx>
      <c:valAx>
        <c:axId val="240435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04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'CCONV Gráfico 5_OK'!$B$4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5_OK'!$A$5:$A$23</c:f>
              <c:strCache>
                <c:ptCount val="19"/>
                <c:pt idx="0">
                  <c:v>Sem formação profissional</c:v>
                </c:pt>
                <c:pt idx="1">
                  <c:v>Profissional de nível médio</c:v>
                </c:pt>
                <c:pt idx="2">
                  <c:v>Outra formação de nível superior</c:v>
                </c:pt>
                <c:pt idx="3">
                  <c:v>Pedagogo</c:v>
                </c:pt>
                <c:pt idx="4">
                  <c:v>Assistente Social</c:v>
                </c:pt>
                <c:pt idx="5">
                  <c:v>Psicólogo</c:v>
                </c:pt>
                <c:pt idx="6">
                  <c:v>Administrador</c:v>
                </c:pt>
                <c:pt idx="7">
                  <c:v>Fisioterapeuta</c:v>
                </c:pt>
                <c:pt idx="8">
                  <c:v>Advogado</c:v>
                </c:pt>
                <c:pt idx="9">
                  <c:v>Terapeuta Ocupacional</c:v>
                </c:pt>
                <c:pt idx="10">
                  <c:v>Nutricionista</c:v>
                </c:pt>
                <c:pt idx="11">
                  <c:v>Enfermeiro</c:v>
                </c:pt>
                <c:pt idx="12">
                  <c:v>Sociólogo</c:v>
                </c:pt>
                <c:pt idx="13">
                  <c:v>Analista de Sistema</c:v>
                </c:pt>
                <c:pt idx="14">
                  <c:v>Médico</c:v>
                </c:pt>
                <c:pt idx="15">
                  <c:v>Economista</c:v>
                </c:pt>
                <c:pt idx="16">
                  <c:v>Antropólogo</c:v>
                </c:pt>
                <c:pt idx="17">
                  <c:v>Programador</c:v>
                </c:pt>
                <c:pt idx="18">
                  <c:v>Cientista Político</c:v>
                </c:pt>
              </c:strCache>
            </c:strRef>
          </c:cat>
          <c:val>
            <c:numRef>
              <c:f>'CCONV Gráfico 5_OK'!$B$5:$B$23</c:f>
              <c:numCache>
                <c:formatCode>#,##0</c:formatCode>
                <c:ptCount val="19"/>
                <c:pt idx="0">
                  <c:v>17388</c:v>
                </c:pt>
                <c:pt idx="1">
                  <c:v>17510</c:v>
                </c:pt>
                <c:pt idx="2">
                  <c:v>9528</c:v>
                </c:pt>
                <c:pt idx="3">
                  <c:v>6451</c:v>
                </c:pt>
                <c:pt idx="4">
                  <c:v>4235</c:v>
                </c:pt>
                <c:pt idx="5">
                  <c:v>2592</c:v>
                </c:pt>
                <c:pt idx="6">
                  <c:v>895</c:v>
                </c:pt>
                <c:pt idx="7">
                  <c:v>381</c:v>
                </c:pt>
                <c:pt idx="8">
                  <c:v>232</c:v>
                </c:pt>
                <c:pt idx="9">
                  <c:v>214</c:v>
                </c:pt>
                <c:pt idx="10">
                  <c:v>174</c:v>
                </c:pt>
                <c:pt idx="11">
                  <c:v>195</c:v>
                </c:pt>
                <c:pt idx="12">
                  <c:v>101</c:v>
                </c:pt>
                <c:pt idx="13">
                  <c:v>107</c:v>
                </c:pt>
                <c:pt idx="14">
                  <c:v>80</c:v>
                </c:pt>
                <c:pt idx="15">
                  <c:v>55</c:v>
                </c:pt>
                <c:pt idx="16">
                  <c:v>34</c:v>
                </c:pt>
                <c:pt idx="17">
                  <c:v>42</c:v>
                </c:pt>
                <c:pt idx="18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97-415E-8F1F-05D08A6D821C}"/>
            </c:ext>
          </c:extLst>
        </c:ser>
        <c:ser>
          <c:idx val="1"/>
          <c:order val="1"/>
          <c:tx>
            <c:strRef>
              <c:f>'CCONV Gráfico 5_OK'!$C$4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5_OK'!$A$5:$A$23</c:f>
              <c:strCache>
                <c:ptCount val="19"/>
                <c:pt idx="0">
                  <c:v>Sem formação profissional</c:v>
                </c:pt>
                <c:pt idx="1">
                  <c:v>Profissional de nível médio</c:v>
                </c:pt>
                <c:pt idx="2">
                  <c:v>Outra formação de nível superior</c:v>
                </c:pt>
                <c:pt idx="3">
                  <c:v>Pedagogo</c:v>
                </c:pt>
                <c:pt idx="4">
                  <c:v>Assistente Social</c:v>
                </c:pt>
                <c:pt idx="5">
                  <c:v>Psicólogo</c:v>
                </c:pt>
                <c:pt idx="6">
                  <c:v>Administrador</c:v>
                </c:pt>
                <c:pt idx="7">
                  <c:v>Fisioterapeuta</c:v>
                </c:pt>
                <c:pt idx="8">
                  <c:v>Advogado</c:v>
                </c:pt>
                <c:pt idx="9">
                  <c:v>Terapeuta Ocupacional</c:v>
                </c:pt>
                <c:pt idx="10">
                  <c:v>Nutricionista</c:v>
                </c:pt>
                <c:pt idx="11">
                  <c:v>Enfermeiro</c:v>
                </c:pt>
                <c:pt idx="12">
                  <c:v>Sociólogo</c:v>
                </c:pt>
                <c:pt idx="13">
                  <c:v>Analista de Sistema</c:v>
                </c:pt>
                <c:pt idx="14">
                  <c:v>Médico</c:v>
                </c:pt>
                <c:pt idx="15">
                  <c:v>Economista</c:v>
                </c:pt>
                <c:pt idx="16">
                  <c:v>Antropólogo</c:v>
                </c:pt>
                <c:pt idx="17">
                  <c:v>Programador</c:v>
                </c:pt>
                <c:pt idx="18">
                  <c:v>Cientista Político</c:v>
                </c:pt>
              </c:strCache>
            </c:strRef>
          </c:cat>
          <c:val>
            <c:numRef>
              <c:f>'CCONV Gráfico 5_OK'!$C$5:$C$23</c:f>
              <c:numCache>
                <c:formatCode>#,##0</c:formatCode>
                <c:ptCount val="19"/>
                <c:pt idx="0">
                  <c:v>18517</c:v>
                </c:pt>
                <c:pt idx="1">
                  <c:v>17362</c:v>
                </c:pt>
                <c:pt idx="2">
                  <c:v>9449</c:v>
                </c:pt>
                <c:pt idx="3">
                  <c:v>6378</c:v>
                </c:pt>
                <c:pt idx="4">
                  <c:v>4463</c:v>
                </c:pt>
                <c:pt idx="5">
                  <c:v>2626</c:v>
                </c:pt>
                <c:pt idx="6">
                  <c:v>828</c:v>
                </c:pt>
                <c:pt idx="7">
                  <c:v>367</c:v>
                </c:pt>
                <c:pt idx="8">
                  <c:v>262</c:v>
                </c:pt>
                <c:pt idx="9">
                  <c:v>218</c:v>
                </c:pt>
                <c:pt idx="10">
                  <c:v>186</c:v>
                </c:pt>
                <c:pt idx="11">
                  <c:v>157</c:v>
                </c:pt>
                <c:pt idx="12">
                  <c:v>98</c:v>
                </c:pt>
                <c:pt idx="13">
                  <c:v>89</c:v>
                </c:pt>
                <c:pt idx="14">
                  <c:v>80</c:v>
                </c:pt>
                <c:pt idx="15">
                  <c:v>60</c:v>
                </c:pt>
                <c:pt idx="16">
                  <c:v>39</c:v>
                </c:pt>
                <c:pt idx="17">
                  <c:v>26</c:v>
                </c:pt>
                <c:pt idx="18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97-415E-8F1F-05D08A6D821C}"/>
            </c:ext>
          </c:extLst>
        </c:ser>
        <c:ser>
          <c:idx val="2"/>
          <c:order val="2"/>
          <c:tx>
            <c:strRef>
              <c:f>'CCONV Gráfico 5_OK'!$D$4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5_OK'!$A$5:$A$23</c:f>
              <c:strCache>
                <c:ptCount val="19"/>
                <c:pt idx="0">
                  <c:v>Sem formação profissional</c:v>
                </c:pt>
                <c:pt idx="1">
                  <c:v>Profissional de nível médio</c:v>
                </c:pt>
                <c:pt idx="2">
                  <c:v>Outra formação de nível superior</c:v>
                </c:pt>
                <c:pt idx="3">
                  <c:v>Pedagogo</c:v>
                </c:pt>
                <c:pt idx="4">
                  <c:v>Assistente Social</c:v>
                </c:pt>
                <c:pt idx="5">
                  <c:v>Psicólogo</c:v>
                </c:pt>
                <c:pt idx="6">
                  <c:v>Administrador</c:v>
                </c:pt>
                <c:pt idx="7">
                  <c:v>Fisioterapeuta</c:v>
                </c:pt>
                <c:pt idx="8">
                  <c:v>Advogado</c:v>
                </c:pt>
                <c:pt idx="9">
                  <c:v>Terapeuta Ocupacional</c:v>
                </c:pt>
                <c:pt idx="10">
                  <c:v>Nutricionista</c:v>
                </c:pt>
                <c:pt idx="11">
                  <c:v>Enfermeiro</c:v>
                </c:pt>
                <c:pt idx="12">
                  <c:v>Sociólogo</c:v>
                </c:pt>
                <c:pt idx="13">
                  <c:v>Analista de Sistema</c:v>
                </c:pt>
                <c:pt idx="14">
                  <c:v>Médico</c:v>
                </c:pt>
                <c:pt idx="15">
                  <c:v>Economista</c:v>
                </c:pt>
                <c:pt idx="16">
                  <c:v>Antropólogo</c:v>
                </c:pt>
                <c:pt idx="17">
                  <c:v>Programador</c:v>
                </c:pt>
                <c:pt idx="18">
                  <c:v>Cientista Político</c:v>
                </c:pt>
              </c:strCache>
            </c:strRef>
          </c:cat>
          <c:val>
            <c:numRef>
              <c:f>'CCONV Gráfico 5_OK'!$D$5:$D$23</c:f>
              <c:numCache>
                <c:formatCode>#,##0</c:formatCode>
                <c:ptCount val="19"/>
                <c:pt idx="0">
                  <c:v>18247</c:v>
                </c:pt>
                <c:pt idx="1">
                  <c:v>16850</c:v>
                </c:pt>
                <c:pt idx="2">
                  <c:v>9487</c:v>
                </c:pt>
                <c:pt idx="3">
                  <c:v>6710</c:v>
                </c:pt>
                <c:pt idx="4">
                  <c:v>4741</c:v>
                </c:pt>
                <c:pt idx="5">
                  <c:v>2617</c:v>
                </c:pt>
                <c:pt idx="6">
                  <c:v>886</c:v>
                </c:pt>
                <c:pt idx="7">
                  <c:v>342</c:v>
                </c:pt>
                <c:pt idx="8">
                  <c:v>275</c:v>
                </c:pt>
                <c:pt idx="9">
                  <c:v>206</c:v>
                </c:pt>
                <c:pt idx="10">
                  <c:v>207</c:v>
                </c:pt>
                <c:pt idx="11">
                  <c:v>140</c:v>
                </c:pt>
                <c:pt idx="12">
                  <c:v>95</c:v>
                </c:pt>
                <c:pt idx="13">
                  <c:v>192</c:v>
                </c:pt>
                <c:pt idx="14">
                  <c:v>90</c:v>
                </c:pt>
                <c:pt idx="15">
                  <c:v>58</c:v>
                </c:pt>
                <c:pt idx="16">
                  <c:v>33</c:v>
                </c:pt>
                <c:pt idx="17">
                  <c:v>43</c:v>
                </c:pt>
                <c:pt idx="18">
                  <c:v>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1086896"/>
        <c:axId val="241087456"/>
      </c:barChart>
      <c:catAx>
        <c:axId val="2410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87456"/>
        <c:crosses val="autoZero"/>
        <c:auto val="1"/>
        <c:lblAlgn val="ctr"/>
        <c:lblOffset val="100"/>
        <c:noMultiLvlLbl val="0"/>
      </c:catAx>
      <c:valAx>
        <c:axId val="2410874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10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'CCONV Gráfico 6_OK'!$A$3:$A$9</c:f>
              <c:strCache>
                <c:ptCount val="7"/>
                <c:pt idx="0">
                  <c:v>Estagiário(a)</c:v>
                </c:pt>
                <c:pt idx="1">
                  <c:v>Apoio Administrativo</c:v>
                </c:pt>
                <c:pt idx="2">
                  <c:v>Coordenador(a)</c:v>
                </c:pt>
                <c:pt idx="3">
                  <c:v>Técnico(a) de nível superior</c:v>
                </c:pt>
                <c:pt idx="4">
                  <c:v>Serviços Gerais</c:v>
                </c:pt>
                <c:pt idx="5">
                  <c:v>Outros</c:v>
                </c:pt>
                <c:pt idx="6">
                  <c:v>Educador(a) Social</c:v>
                </c:pt>
              </c:strCache>
            </c:strRef>
          </c:cat>
          <c:val>
            <c:numRef>
              <c:f>'CCONV Gráfico 6_OK'!$B$3:$B$9</c:f>
              <c:numCache>
                <c:formatCode>#,##0</c:formatCode>
                <c:ptCount val="7"/>
                <c:pt idx="0">
                  <c:v>1251</c:v>
                </c:pt>
                <c:pt idx="1">
                  <c:v>4591</c:v>
                </c:pt>
                <c:pt idx="2">
                  <c:v>7152</c:v>
                </c:pt>
                <c:pt idx="3">
                  <c:v>9005</c:v>
                </c:pt>
                <c:pt idx="4">
                  <c:v>10019</c:v>
                </c:pt>
                <c:pt idx="5">
                  <c:v>14592</c:v>
                </c:pt>
                <c:pt idx="6">
                  <c:v>18694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90-4236-AA7B-56A5A5AAC6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1090256"/>
        <c:axId val="241090816"/>
      </c:barChart>
      <c:catAx>
        <c:axId val="24109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90816"/>
        <c:crosses val="autoZero"/>
        <c:auto val="1"/>
        <c:lblAlgn val="ctr"/>
        <c:lblOffset val="100"/>
        <c:noMultiLvlLbl val="0"/>
      </c:catAx>
      <c:valAx>
        <c:axId val="24109081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10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12081513828238E-2"/>
          <c:y val="3.2548197662342571E-2"/>
          <c:w val="0.90117586830030527"/>
          <c:h val="0.83008318516637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'CDIA Gráfico 1_OK'!$A$4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pt-BR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1_OK'!$B$3:$D$3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1_OK'!$B$4:$D$4</c:f>
              <c:numCache>
                <c:formatCode>#,##0</c:formatCode>
                <c:ptCount val="3"/>
                <c:pt idx="0">
                  <c:v>249</c:v>
                </c:pt>
                <c:pt idx="1">
                  <c:v>227</c:v>
                </c:pt>
                <c:pt idx="2">
                  <c:v>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57-43C7-9974-8C379B448CF8}"/>
            </c:ext>
          </c:extLst>
        </c:ser>
        <c:ser>
          <c:idx val="1"/>
          <c:order val="1"/>
          <c:tx>
            <c:strRef>
              <c:f>'CDIA Gráfico 1_OK'!$A$5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1_OK'!$B$3:$D$3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1_OK'!$B$5:$D$5</c:f>
              <c:numCache>
                <c:formatCode>#,##0</c:formatCode>
                <c:ptCount val="3"/>
                <c:pt idx="0">
                  <c:v>1607</c:v>
                </c:pt>
                <c:pt idx="1">
                  <c:v>2602</c:v>
                </c:pt>
                <c:pt idx="2">
                  <c:v>2679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57-43C7-9974-8C379B448CF8}"/>
            </c:ext>
          </c:extLst>
        </c:ser>
        <c:ser>
          <c:idx val="3"/>
          <c:order val="2"/>
          <c:tx>
            <c:strRef>
              <c:f>'CDIA Gráfico 1_OK'!$A$6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'CDIA Gráfico 1_OK'!$B$6:$D$6</c:f>
              <c:numCache>
                <c:formatCode>#,##0</c:formatCode>
                <c:ptCount val="3"/>
                <c:pt idx="0">
                  <c:v>13449</c:v>
                </c:pt>
                <c:pt idx="1">
                  <c:v>14800</c:v>
                </c:pt>
                <c:pt idx="2">
                  <c:v>14757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57-43C7-9974-8C379B448CF8}"/>
            </c:ext>
          </c:extLst>
        </c:ser>
        <c:ser>
          <c:idx val="4"/>
          <c:order val="3"/>
          <c:tx>
            <c:strRef>
              <c:f>'CDIA Gráfico 1_OK'!$A$7</c:f>
              <c:strCache>
                <c:ptCount val="1"/>
                <c:pt idx="0">
                  <c:v>Sul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'CDIA Gráfico 1_OK'!$B$7:$D$7</c:f>
              <c:numCache>
                <c:formatCode>#,##0</c:formatCode>
                <c:ptCount val="3"/>
                <c:pt idx="0">
                  <c:v>4979</c:v>
                </c:pt>
                <c:pt idx="1">
                  <c:v>5053</c:v>
                </c:pt>
                <c:pt idx="2">
                  <c:v>5949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A57-43C7-9974-8C379B448CF8}"/>
            </c:ext>
          </c:extLst>
        </c:ser>
        <c:ser>
          <c:idx val="5"/>
          <c:order val="4"/>
          <c:tx>
            <c:strRef>
              <c:f>'CDIA Gráfico 1_OK'!$A$8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'CDIA Gráfico 1_OK'!$B$8:$D$8</c:f>
              <c:numCache>
                <c:formatCode>#,##0</c:formatCode>
                <c:ptCount val="3"/>
                <c:pt idx="0">
                  <c:v>2200</c:v>
                </c:pt>
                <c:pt idx="1">
                  <c:v>2469</c:v>
                </c:pt>
                <c:pt idx="2">
                  <c:v>2395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A57-43C7-9974-8C379B44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95856"/>
        <c:axId val="241096416"/>
      </c:barChart>
      <c:lineChart>
        <c:grouping val="standard"/>
        <c:varyColors val="0"/>
        <c:ser>
          <c:idx val="2"/>
          <c:order val="5"/>
          <c:tx>
            <c:strRef>
              <c:f>'CDIA Gráfico 1_OK'!$A$9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1_OK'!$B$3:$D$3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1_OK'!$B$9:$D$9</c:f>
              <c:numCache>
                <c:formatCode>#,##0</c:formatCode>
                <c:ptCount val="3"/>
                <c:pt idx="0">
                  <c:v>22484</c:v>
                </c:pt>
                <c:pt idx="1">
                  <c:v>25151</c:v>
                </c:pt>
                <c:pt idx="2">
                  <c:v>25978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57-43C7-9974-8C379B44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97536"/>
        <c:axId val="241096976"/>
      </c:lineChart>
      <c:catAx>
        <c:axId val="2410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96416"/>
        <c:crosses val="autoZero"/>
        <c:auto val="1"/>
        <c:lblAlgn val="ctr"/>
        <c:lblOffset val="100"/>
        <c:noMultiLvlLbl val="0"/>
      </c:catAx>
      <c:valAx>
        <c:axId val="2410964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1095856"/>
        <c:crosses val="autoZero"/>
        <c:crossBetween val="between"/>
      </c:valAx>
      <c:valAx>
        <c:axId val="24109697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097536"/>
        <c:crosses val="max"/>
        <c:crossBetween val="between"/>
      </c:valAx>
      <c:catAx>
        <c:axId val="24109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09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4817812286387E-2"/>
          <c:y val="2.9042904290429043E-2"/>
          <c:w val="0.93372186826547277"/>
          <c:h val="0.8237657025545074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'CDIA Gráfico 2_OK'!$A$5</c:f>
              <c:strCache>
                <c:ptCount val="1"/>
                <c:pt idx="0">
                  <c:v>Servidor Estatutário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2_OK'!$B$5:$D$5</c:f>
              <c:numCache>
                <c:formatCode>0.0%</c:formatCode>
                <c:ptCount val="3"/>
                <c:pt idx="0">
                  <c:v>0.137564490304216</c:v>
                </c:pt>
                <c:pt idx="1">
                  <c:v>0.12913999443362101</c:v>
                </c:pt>
                <c:pt idx="2">
                  <c:v>0.1191007775810301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0E-412B-B579-5E6D2133D965}"/>
            </c:ext>
          </c:extLst>
        </c:ser>
        <c:ser>
          <c:idx val="1"/>
          <c:order val="1"/>
          <c:tx>
            <c:strRef>
              <c:f>'CDIA Gráfico 2_OK'!$A$6</c:f>
              <c:strCache>
                <c:ptCount val="1"/>
                <c:pt idx="0">
                  <c:v>Empregado Público (CLT)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2_OK'!$B$6:$D$6</c:f>
              <c:numCache>
                <c:formatCode>0.0%</c:formatCode>
                <c:ptCount val="3"/>
                <c:pt idx="0">
                  <c:v>6.3378402419498298E-2</c:v>
                </c:pt>
                <c:pt idx="1">
                  <c:v>7.9320901753409404E-2</c:v>
                </c:pt>
                <c:pt idx="2">
                  <c:v>9.1577488644237426E-2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0E-412B-B579-5E6D2133D965}"/>
            </c:ext>
          </c:extLst>
        </c:ser>
        <c:ser>
          <c:idx val="2"/>
          <c:order val="2"/>
          <c:tx>
            <c:strRef>
              <c:f>'CDIA Gráfico 2_OK'!$A$7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2_OK'!$B$7:$D$7</c:f>
              <c:numCache>
                <c:formatCode>0.0%</c:formatCode>
                <c:ptCount val="3"/>
                <c:pt idx="0">
                  <c:v>9.5312222024550794E-2</c:v>
                </c:pt>
                <c:pt idx="1">
                  <c:v>9.4429644944534999E-2</c:v>
                </c:pt>
                <c:pt idx="2">
                  <c:v>9.9892216490876901E-2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0E-412B-B579-5E6D2133D965}"/>
            </c:ext>
          </c:extLst>
        </c:ser>
        <c:ser>
          <c:idx val="3"/>
          <c:order val="3"/>
          <c:tx>
            <c:strRef>
              <c:f>'CDIA Gráfico 2_OK'!$A$8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2_OK'!$B$8:$D$8</c:f>
              <c:numCache>
                <c:formatCode>0.0%</c:formatCode>
                <c:ptCount val="3"/>
                <c:pt idx="0">
                  <c:v>1.7256715886852899E-2</c:v>
                </c:pt>
                <c:pt idx="1">
                  <c:v>2.0396803308019601E-2</c:v>
                </c:pt>
                <c:pt idx="2">
                  <c:v>2.4751712987912851E-2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30E-412B-B579-5E6D2133D965}"/>
            </c:ext>
          </c:extLst>
        </c:ser>
        <c:ser>
          <c:idx val="4"/>
          <c:order val="4"/>
          <c:tx>
            <c:strRef>
              <c:f>'CDIA Gráfico 2_OK'!$A$9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2_OK'!$B$9:$D$9</c:f>
              <c:numCache>
                <c:formatCode>0.0%</c:formatCode>
                <c:ptCount val="3"/>
                <c:pt idx="0">
                  <c:v>6.3689734922611596E-2</c:v>
                </c:pt>
                <c:pt idx="1">
                  <c:v>6.2263925887638703E-2</c:v>
                </c:pt>
                <c:pt idx="2">
                  <c:v>6.7133728539533449E-2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30E-412B-B579-5E6D2133D965}"/>
            </c:ext>
          </c:extLst>
        </c:ser>
        <c:ser>
          <c:idx val="5"/>
          <c:order val="5"/>
          <c:tx>
            <c:strRef>
              <c:f>'CDIA Gráfico 2_OK'!$A$10</c:f>
              <c:strCache>
                <c:ptCount val="1"/>
                <c:pt idx="0">
                  <c:v>Comissionado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21452145214521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30E-412B-B579-5E6D2133D96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7193487329615852E-17"/>
                  <c:y val="-0.110891089108910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630E-412B-B579-5E6D2133D96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2_OK'!$B$10:$D$10</c:f>
              <c:numCache>
                <c:formatCode>0.0%</c:formatCode>
                <c:ptCount val="3"/>
                <c:pt idx="0">
                  <c:v>7.9612168653264495E-3</c:v>
                </c:pt>
                <c:pt idx="1">
                  <c:v>7.4350920440539097E-3</c:v>
                </c:pt>
                <c:pt idx="2">
                  <c:v>7.198398645007314E-3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30E-412B-B579-5E6D2133D965}"/>
            </c:ext>
          </c:extLst>
        </c:ser>
        <c:ser>
          <c:idx val="6"/>
          <c:order val="6"/>
          <c:tx>
            <c:strRef>
              <c:f>'CDIA Gráfico 2_OK'!$A$11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2_OK'!$B$11:$D$11</c:f>
              <c:numCache>
                <c:formatCode>0.0%</c:formatCode>
                <c:ptCount val="3"/>
                <c:pt idx="0">
                  <c:v>4.3586550435865498E-2</c:v>
                </c:pt>
                <c:pt idx="1">
                  <c:v>4.6240706134944902E-2</c:v>
                </c:pt>
                <c:pt idx="2">
                  <c:v>3.9187004388328589E-2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30E-412B-B579-5E6D2133D965}"/>
            </c:ext>
          </c:extLst>
        </c:ser>
        <c:ser>
          <c:idx val="7"/>
          <c:order val="7"/>
          <c:tx>
            <c:strRef>
              <c:f>'CDIA Gráfico 2_OK'!$A$12</c:f>
              <c:strCache>
                <c:ptCount val="1"/>
                <c:pt idx="0">
                  <c:v>Empregado Celetista do setor privado - CLT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'CDIA Gráfico 2_OK'!$B$4:$D$4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'CDIA Gráfico 2_OK'!$B$12:$D$12</c:f>
              <c:numCache>
                <c:formatCode>0.0%</c:formatCode>
                <c:ptCount val="3"/>
                <c:pt idx="0">
                  <c:v>0.57125066714107797</c:v>
                </c:pt>
                <c:pt idx="1">
                  <c:v>0.56077293149377805</c:v>
                </c:pt>
                <c:pt idx="2">
                  <c:v>0.5511586727230734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30E-412B-B579-5E6D2133D9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41703968"/>
        <c:axId val="241704528"/>
      </c:barChart>
      <c:catAx>
        <c:axId val="24170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704528"/>
        <c:crosses val="autoZero"/>
        <c:auto val="1"/>
        <c:lblAlgn val="ctr"/>
        <c:lblOffset val="100"/>
        <c:noMultiLvlLbl val="0"/>
      </c:catAx>
      <c:valAx>
        <c:axId val="2417045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417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76673293571907E-3"/>
          <c:y val="0.85544887087133925"/>
          <c:w val="0.9814446653412856"/>
          <c:h val="0.1392706010758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'CDIA Grafico 3_OK'!$A$5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3_OK'!$B$5:$D$5</c:f>
              <c:numCache>
                <c:formatCode>0.0%</c:formatCode>
                <c:ptCount val="3"/>
                <c:pt idx="0">
                  <c:v>6.4976689976689983E-2</c:v>
                </c:pt>
                <c:pt idx="1">
                  <c:v>7.1470937129300124E-2</c:v>
                </c:pt>
                <c:pt idx="2">
                  <c:v>0.15118339450702442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FB-4BEC-A5EC-C4A13D57E42A}"/>
            </c:ext>
          </c:extLst>
        </c:ser>
        <c:ser>
          <c:idx val="1"/>
          <c:order val="1"/>
          <c:tx>
            <c:strRef>
              <c:f>'CDIA Grafico 3_OK'!$A$6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3_OK'!$B$6:$D$6</c:f>
              <c:numCache>
                <c:formatCode>0.0%</c:formatCode>
                <c:ptCount val="3"/>
                <c:pt idx="0">
                  <c:v>8.0710955710955712E-2</c:v>
                </c:pt>
                <c:pt idx="1">
                  <c:v>9.2823250296559912E-2</c:v>
                </c:pt>
                <c:pt idx="2">
                  <c:v>9.3405897987596506E-2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FB-4BEC-A5EC-C4A13D57E42A}"/>
            </c:ext>
          </c:extLst>
        </c:ser>
        <c:ser>
          <c:idx val="2"/>
          <c:order val="2"/>
          <c:tx>
            <c:strRef>
              <c:f>'CDIA Grafico 3_OK'!$A$7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3_OK'!$B$7:$D$7</c:f>
              <c:numCache>
                <c:formatCode>0.0%</c:formatCode>
                <c:ptCount val="3"/>
                <c:pt idx="0">
                  <c:v>3.4965034965034965E-3</c:v>
                </c:pt>
                <c:pt idx="1">
                  <c:v>6.0794780545670229E-3</c:v>
                </c:pt>
                <c:pt idx="2">
                  <c:v>8.479939248196431E-3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FB-4BEC-A5EC-C4A13D57E42A}"/>
            </c:ext>
          </c:extLst>
        </c:ser>
        <c:ser>
          <c:idx val="3"/>
          <c:order val="3"/>
          <c:tx>
            <c:strRef>
              <c:f>'CDIA Grafico 3_OK'!$A$8</c:f>
              <c:strCache>
                <c:ptCount val="1"/>
                <c:pt idx="0">
                  <c:v>Outros vínculos*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3_OK'!$B$8:$D$8</c:f>
              <c:numCache>
                <c:formatCode>0.0%</c:formatCode>
                <c:ptCount val="3"/>
                <c:pt idx="0">
                  <c:v>0.85081585081585076</c:v>
                </c:pt>
                <c:pt idx="1">
                  <c:v>0.82962633451957291</c:v>
                </c:pt>
                <c:pt idx="2">
                  <c:v>0.74693076825718263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FB-4BEC-A5EC-C4A13D57E4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709008"/>
        <c:axId val="241709568"/>
      </c:barChart>
      <c:catAx>
        <c:axId val="2417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709568"/>
        <c:crosses val="autoZero"/>
        <c:auto val="1"/>
        <c:lblAlgn val="ctr"/>
        <c:lblOffset val="100"/>
        <c:noMultiLvlLbl val="0"/>
      </c:catAx>
      <c:valAx>
        <c:axId val="2417095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17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'CDIA Grafico 3_OK'!$G$67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3_OK'!$H$67:$J$67</c:f>
              <c:numCache>
                <c:formatCode>0.0%</c:formatCode>
                <c:ptCount val="3"/>
                <c:pt idx="0">
                  <c:v>6.4976689976689983E-2</c:v>
                </c:pt>
                <c:pt idx="1">
                  <c:v>7.1470937129300124E-2</c:v>
                </c:pt>
                <c:pt idx="2">
                  <c:v>0.15118339450702442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FB-4BEC-A5EC-C4A13D57E42A}"/>
            </c:ext>
          </c:extLst>
        </c:ser>
        <c:ser>
          <c:idx val="1"/>
          <c:order val="1"/>
          <c:tx>
            <c:strRef>
              <c:f>'CDIA Grafico 3_OK'!$G$68</c:f>
              <c:strCache>
                <c:ptCount val="1"/>
                <c:pt idx="0">
                  <c:v>Empregado Público (CLT)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3_OK'!$H$68:$J$68</c:f>
              <c:numCache>
                <c:formatCode>0.0%</c:formatCode>
                <c:ptCount val="3"/>
                <c:pt idx="0">
                  <c:v>8.0710955710955712E-2</c:v>
                </c:pt>
                <c:pt idx="1">
                  <c:v>9.2823250296559912E-2</c:v>
                </c:pt>
                <c:pt idx="2">
                  <c:v>9.3405897987596506E-2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FB-4BEC-A5EC-C4A13D57E42A}"/>
            </c:ext>
          </c:extLst>
        </c:ser>
        <c:ser>
          <c:idx val="2"/>
          <c:order val="2"/>
          <c:tx>
            <c:strRef>
              <c:f>'CDIA Grafico 3_OK'!$G$69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3_OK'!$H$69:$J$69</c:f>
              <c:numCache>
                <c:formatCode>0.0%</c:formatCode>
                <c:ptCount val="3"/>
                <c:pt idx="0">
                  <c:v>3.4965034965034965E-3</c:v>
                </c:pt>
                <c:pt idx="1">
                  <c:v>6.0794780545670229E-3</c:v>
                </c:pt>
                <c:pt idx="2">
                  <c:v>8.479939248196431E-3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FB-4BEC-A5EC-C4A13D57E42A}"/>
            </c:ext>
          </c:extLst>
        </c:ser>
        <c:ser>
          <c:idx val="3"/>
          <c:order val="3"/>
          <c:tx>
            <c:strRef>
              <c:f>'CDIA Grafico 3_OK'!$G$70</c:f>
              <c:strCache>
                <c:ptCount val="1"/>
                <c:pt idx="0">
                  <c:v>Outros vínculos*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3_OK'!$H$70:$J$70</c:f>
              <c:numCache>
                <c:formatCode>0.0%</c:formatCode>
                <c:ptCount val="3"/>
                <c:pt idx="0">
                  <c:v>8.7121212121212127E-2</c:v>
                </c:pt>
                <c:pt idx="1">
                  <c:v>8.9264531435349945E-2</c:v>
                </c:pt>
                <c:pt idx="2">
                  <c:v>0.10720162004809518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FB-4BEC-A5EC-C4A13D57E42A}"/>
            </c:ext>
          </c:extLst>
        </c:ser>
        <c:ser>
          <c:idx val="4"/>
          <c:order val="4"/>
          <c:tx>
            <c:strRef>
              <c:f>'CDIA Grafico 3_OK'!$G$71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3_OK'!$H$71:$J$71</c:f>
              <c:numCache>
                <c:formatCode>0.0%</c:formatCode>
                <c:ptCount val="3"/>
                <c:pt idx="0">
                  <c:v>2.301864801864802E-2</c:v>
                </c:pt>
                <c:pt idx="1">
                  <c:v>3.0249110320284697E-2</c:v>
                </c:pt>
                <c:pt idx="2">
                  <c:v>2.2781926338438171E-2</c:v>
                </c:pt>
              </c:numCache>
            </c:numRef>
          </c:val>
        </c:ser>
        <c:ser>
          <c:idx val="5"/>
          <c:order val="5"/>
          <c:tx>
            <c:strRef>
              <c:f>'CDIA Grafico 3_OK'!$G$72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3_OK'!$H$72:$J$72</c:f>
              <c:numCache>
                <c:formatCode>0.0%</c:formatCode>
                <c:ptCount val="3"/>
                <c:pt idx="0">
                  <c:v>5.3030303030303032E-2</c:v>
                </c:pt>
                <c:pt idx="1">
                  <c:v>6.4353499406880191E-2</c:v>
                </c:pt>
                <c:pt idx="2">
                  <c:v>7.1383369193772944E-2</c:v>
                </c:pt>
              </c:numCache>
            </c:numRef>
          </c:val>
        </c:ser>
        <c:ser>
          <c:idx val="6"/>
          <c:order val="6"/>
          <c:tx>
            <c:strRef>
              <c:f>'CDIA Grafico 3_OK'!$G$73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3_OK'!$H$73:$J$73</c:f>
              <c:numCache>
                <c:formatCode>0.0%</c:formatCode>
                <c:ptCount val="3"/>
                <c:pt idx="0">
                  <c:v>3.7004662004662008E-2</c:v>
                </c:pt>
                <c:pt idx="1">
                  <c:v>4.1814946619217079E-2</c:v>
                </c:pt>
                <c:pt idx="2">
                  <c:v>3.8539425389191244E-2</c:v>
                </c:pt>
              </c:numCache>
            </c:numRef>
          </c:val>
        </c:ser>
        <c:ser>
          <c:idx val="7"/>
          <c:order val="7"/>
          <c:tx>
            <c:strRef>
              <c:f>'CDIA Grafico 3_OK'!$G$74</c:f>
              <c:strCache>
                <c:ptCount val="1"/>
                <c:pt idx="0">
                  <c:v>CLT setor privado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Grafico 3_OK'!$H$66:$J$66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'CDIA Grafico 3_OK'!$H$74:$J$74</c:f>
              <c:numCache>
                <c:formatCode>0.0%</c:formatCode>
                <c:ptCount val="3"/>
                <c:pt idx="0">
                  <c:v>0.65064102564102566</c:v>
                </c:pt>
                <c:pt idx="1">
                  <c:v>0.60394424673784108</c:v>
                </c:pt>
                <c:pt idx="2">
                  <c:v>0.50702442728768515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716288"/>
        <c:axId val="242245648"/>
      </c:barChart>
      <c:catAx>
        <c:axId val="2417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245648"/>
        <c:crosses val="autoZero"/>
        <c:auto val="1"/>
        <c:lblAlgn val="ctr"/>
        <c:lblOffset val="100"/>
        <c:noMultiLvlLbl val="0"/>
      </c:catAx>
      <c:valAx>
        <c:axId val="2422456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17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 Gráfico 4'!$A$5</c:f>
              <c:strCache>
                <c:ptCount val="1"/>
                <c:pt idx="0">
                  <c:v>Ensino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4'!$B$4:$I$4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4'!$B$5:$I$5</c:f>
              <c:numCache>
                <c:formatCode>0.0%</c:formatCode>
                <c:ptCount val="8"/>
                <c:pt idx="0">
                  <c:v>0.216</c:v>
                </c:pt>
                <c:pt idx="1">
                  <c:v>0.24</c:v>
                </c:pt>
                <c:pt idx="2">
                  <c:v>0.24357902281686775</c:v>
                </c:pt>
                <c:pt idx="3">
                  <c:v>0.19800000000000001</c:v>
                </c:pt>
                <c:pt idx="4">
                  <c:v>0.19565375920659228</c:v>
                </c:pt>
                <c:pt idx="5">
                  <c:v>0.16552838363809944</c:v>
                </c:pt>
                <c:pt idx="6">
                  <c:v>0.16777681243363257</c:v>
                </c:pt>
                <c:pt idx="7">
                  <c:v>9.6140000000000003E-2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09-446C-9477-1136599D4F8E}"/>
            </c:ext>
          </c:extLst>
        </c:ser>
        <c:ser>
          <c:idx val="1"/>
          <c:order val="1"/>
          <c:tx>
            <c:strRef>
              <c:f>'GE Gráfico 4'!$A$6</c:f>
              <c:strCache>
                <c:ptCount val="1"/>
                <c:pt idx="0">
                  <c:v>Ensino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4'!$B$4:$I$4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4'!$B$6:$I$6</c:f>
              <c:numCache>
                <c:formatCode>0.0%</c:formatCode>
                <c:ptCount val="8"/>
                <c:pt idx="0">
                  <c:v>0.52700000000000002</c:v>
                </c:pt>
                <c:pt idx="1">
                  <c:v>0.42799999999999999</c:v>
                </c:pt>
                <c:pt idx="2">
                  <c:v>0.43859753912316329</c:v>
                </c:pt>
                <c:pt idx="3">
                  <c:v>0.45900000000000002</c:v>
                </c:pt>
                <c:pt idx="4">
                  <c:v>0.4047983665135273</c:v>
                </c:pt>
                <c:pt idx="5">
                  <c:v>0.42630535360211502</c:v>
                </c:pt>
                <c:pt idx="6">
                  <c:v>0.39434308330919976</c:v>
                </c:pt>
                <c:pt idx="7">
                  <c:v>0.3483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09-446C-9477-1136599D4F8E}"/>
            </c:ext>
          </c:extLst>
        </c:ser>
        <c:ser>
          <c:idx val="2"/>
          <c:order val="2"/>
          <c:tx>
            <c:strRef>
              <c:f>'GE Gráfico 4'!$A$7</c:f>
              <c:strCache>
                <c:ptCount val="1"/>
                <c:pt idx="0">
                  <c:v>Ensino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4'!$B$4:$I$4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'GE Gráfico 4'!$B$7:$I$7</c:f>
              <c:numCache>
                <c:formatCode>0.0%</c:formatCode>
                <c:ptCount val="8"/>
                <c:pt idx="0">
                  <c:v>0.26300000000000001</c:v>
                </c:pt>
                <c:pt idx="1">
                  <c:v>0.33200000000000002</c:v>
                </c:pt>
                <c:pt idx="2">
                  <c:v>0.31782343805996893</c:v>
                </c:pt>
                <c:pt idx="3">
                  <c:v>0.34300000000000003</c:v>
                </c:pt>
                <c:pt idx="4">
                  <c:v>0.39954787427988042</c:v>
                </c:pt>
                <c:pt idx="5">
                  <c:v>0.40816626275978557</c:v>
                </c:pt>
                <c:pt idx="6">
                  <c:v>0.43788010425716772</c:v>
                </c:pt>
                <c:pt idx="7">
                  <c:v>0.5554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09-446C-9477-1136599D4F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54480"/>
        <c:axId val="193155040"/>
      </c:barChart>
      <c:catAx>
        <c:axId val="1931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5040"/>
        <c:crosses val="autoZero"/>
        <c:auto val="1"/>
        <c:lblAlgn val="ctr"/>
        <c:lblOffset val="100"/>
        <c:noMultiLvlLbl val="0"/>
      </c:catAx>
      <c:valAx>
        <c:axId val="1931550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31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'CDIA Gráfico 4_OK'!$B$3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4_OK'!$A$4:$A$6</c:f>
              <c:strCache>
                <c:ptCount val="3"/>
                <c:pt idx="0">
                  <c:v>Nível Fundamental</c:v>
                </c:pt>
                <c:pt idx="1">
                  <c:v>Nível Médio</c:v>
                </c:pt>
                <c:pt idx="2">
                  <c:v>Nível Superior</c:v>
                </c:pt>
              </c:strCache>
            </c:strRef>
          </c:cat>
          <c:val>
            <c:numRef>
              <c:f>'CDIA Gráfico 4_OK'!$B$4:$B$6</c:f>
              <c:numCache>
                <c:formatCode>0.0%</c:formatCode>
                <c:ptCount val="3"/>
                <c:pt idx="0">
                  <c:v>0.13454011741683</c:v>
                </c:pt>
                <c:pt idx="1">
                  <c:v>0.245774773172033</c:v>
                </c:pt>
                <c:pt idx="2">
                  <c:v>0.61968510941113697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CB-4B07-9935-10B7F5E8D73B}"/>
            </c:ext>
          </c:extLst>
        </c:ser>
        <c:ser>
          <c:idx val="1"/>
          <c:order val="1"/>
          <c:tx>
            <c:strRef>
              <c:f>'CDIA Gráfico 4_OK'!$C$3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4_OK'!$A$4:$A$6</c:f>
              <c:strCache>
                <c:ptCount val="3"/>
                <c:pt idx="0">
                  <c:v>Nível Fundamental</c:v>
                </c:pt>
                <c:pt idx="1">
                  <c:v>Nível Médio</c:v>
                </c:pt>
                <c:pt idx="2">
                  <c:v>Nível Superior</c:v>
                </c:pt>
              </c:strCache>
            </c:strRef>
          </c:cat>
          <c:val>
            <c:numRef>
              <c:f>'CDIA Gráfico 4_OK'!$C$4:$C$6</c:f>
              <c:numCache>
                <c:formatCode>0.0%</c:formatCode>
                <c:ptCount val="3"/>
                <c:pt idx="0">
                  <c:v>0.137926921394776</c:v>
                </c:pt>
                <c:pt idx="1">
                  <c:v>0.25521848037851402</c:v>
                </c:pt>
                <c:pt idx="2">
                  <c:v>0.60685459822671095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CB-4B07-9935-10B7F5E8D73B}"/>
            </c:ext>
          </c:extLst>
        </c:ser>
        <c:ser>
          <c:idx val="2"/>
          <c:order val="2"/>
          <c:tx>
            <c:strRef>
              <c:f>'CDIA Gráfico 4_OK'!$D$3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4_OK'!$A$4:$A$6</c:f>
              <c:strCache>
                <c:ptCount val="3"/>
                <c:pt idx="0">
                  <c:v>Nível Fundamental</c:v>
                </c:pt>
                <c:pt idx="1">
                  <c:v>Nível Médio</c:v>
                </c:pt>
                <c:pt idx="2">
                  <c:v>Nível Superior</c:v>
                </c:pt>
              </c:strCache>
            </c:strRef>
          </c:cat>
          <c:val>
            <c:numRef>
              <c:f>'CDIA Gráfico 4_OK'!$D$4:$D$6</c:f>
              <c:numCache>
                <c:formatCode>0.0%</c:formatCode>
                <c:ptCount val="3"/>
                <c:pt idx="0">
                  <c:v>0.13211178689660483</c:v>
                </c:pt>
                <c:pt idx="1">
                  <c:v>0.25960428054507662</c:v>
                </c:pt>
                <c:pt idx="2">
                  <c:v>0.60828393255831859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2249568"/>
        <c:axId val="242250128"/>
      </c:barChart>
      <c:catAx>
        <c:axId val="2422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250128"/>
        <c:crosses val="autoZero"/>
        <c:auto val="1"/>
        <c:lblAlgn val="ctr"/>
        <c:lblOffset val="100"/>
        <c:noMultiLvlLbl val="0"/>
      </c:catAx>
      <c:valAx>
        <c:axId val="242250128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2422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'CDIA Gráfico 5_OK'!$B$3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5_OK'!$A$4:$A$16</c:f>
              <c:strCache>
                <c:ptCount val="13"/>
                <c:pt idx="0">
                  <c:v>Nutricionista</c:v>
                </c:pt>
                <c:pt idx="1">
                  <c:v>Enfermeiro</c:v>
                </c:pt>
                <c:pt idx="2">
                  <c:v>Administrador</c:v>
                </c:pt>
                <c:pt idx="3">
                  <c:v>Médico</c:v>
                </c:pt>
                <c:pt idx="4">
                  <c:v>Terapeuta Ocupacional</c:v>
                </c:pt>
                <c:pt idx="5">
                  <c:v>Fisioterapeuta</c:v>
                </c:pt>
                <c:pt idx="6">
                  <c:v>Assistente Social</c:v>
                </c:pt>
                <c:pt idx="7">
                  <c:v>Psicólogo</c:v>
                </c:pt>
                <c:pt idx="8">
                  <c:v>Profissional de nível médio</c:v>
                </c:pt>
                <c:pt idx="9">
                  <c:v>Pedagogo</c:v>
                </c:pt>
                <c:pt idx="10">
                  <c:v>Sem formação profissional</c:v>
                </c:pt>
                <c:pt idx="11">
                  <c:v>Outra formação de nível superior*</c:v>
                </c:pt>
                <c:pt idx="12">
                  <c:v>Não informado</c:v>
                </c:pt>
              </c:strCache>
            </c:strRef>
          </c:cat>
          <c:val>
            <c:numRef>
              <c:f>'CDIA Gráfico 5_OK'!$B$4:$B$16</c:f>
              <c:numCache>
                <c:formatCode>#,##0</c:formatCode>
                <c:ptCount val="13"/>
                <c:pt idx="0">
                  <c:v>133</c:v>
                </c:pt>
                <c:pt idx="1">
                  <c:v>138</c:v>
                </c:pt>
                <c:pt idx="2">
                  <c:v>198</c:v>
                </c:pt>
                <c:pt idx="3">
                  <c:v>239</c:v>
                </c:pt>
                <c:pt idx="4">
                  <c:v>654</c:v>
                </c:pt>
                <c:pt idx="5">
                  <c:v>1088</c:v>
                </c:pt>
                <c:pt idx="6">
                  <c:v>1343</c:v>
                </c:pt>
                <c:pt idx="7">
                  <c:v>1477</c:v>
                </c:pt>
                <c:pt idx="8">
                  <c:v>3524</c:v>
                </c:pt>
                <c:pt idx="9">
                  <c:v>3823</c:v>
                </c:pt>
                <c:pt idx="10">
                  <c:v>4483</c:v>
                </c:pt>
                <c:pt idx="11">
                  <c:v>4620</c:v>
                </c:pt>
                <c:pt idx="12">
                  <c:v>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76-4ECD-ABD6-7E526D61DB69}"/>
            </c:ext>
          </c:extLst>
        </c:ser>
        <c:ser>
          <c:idx val="0"/>
          <c:order val="1"/>
          <c:tx>
            <c:strRef>
              <c:f>'CDIA Gráfico 5_OK'!$C$3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5_OK'!$A$4:$A$16</c:f>
              <c:strCache>
                <c:ptCount val="13"/>
                <c:pt idx="0">
                  <c:v>Nutricionista</c:v>
                </c:pt>
                <c:pt idx="1">
                  <c:v>Enfermeiro</c:v>
                </c:pt>
                <c:pt idx="2">
                  <c:v>Administrador</c:v>
                </c:pt>
                <c:pt idx="3">
                  <c:v>Médico</c:v>
                </c:pt>
                <c:pt idx="4">
                  <c:v>Terapeuta Ocupacional</c:v>
                </c:pt>
                <c:pt idx="5">
                  <c:v>Fisioterapeuta</c:v>
                </c:pt>
                <c:pt idx="6">
                  <c:v>Assistente Social</c:v>
                </c:pt>
                <c:pt idx="7">
                  <c:v>Psicólogo</c:v>
                </c:pt>
                <c:pt idx="8">
                  <c:v>Profissional de nível médio</c:v>
                </c:pt>
                <c:pt idx="9">
                  <c:v>Pedagogo</c:v>
                </c:pt>
                <c:pt idx="10">
                  <c:v>Sem formação profissional</c:v>
                </c:pt>
                <c:pt idx="11">
                  <c:v>Outra formação de nível superior*</c:v>
                </c:pt>
                <c:pt idx="12">
                  <c:v>Não informado</c:v>
                </c:pt>
              </c:strCache>
            </c:strRef>
          </c:cat>
          <c:val>
            <c:numRef>
              <c:f>'CDIA Gráfico 5_OK'!$C$4:$C$16</c:f>
              <c:numCache>
                <c:formatCode>#,##0</c:formatCode>
                <c:ptCount val="13"/>
                <c:pt idx="0">
                  <c:v>111</c:v>
                </c:pt>
                <c:pt idx="1">
                  <c:v>134</c:v>
                </c:pt>
                <c:pt idx="2">
                  <c:v>188</c:v>
                </c:pt>
                <c:pt idx="3">
                  <c:v>236</c:v>
                </c:pt>
                <c:pt idx="4">
                  <c:v>605</c:v>
                </c:pt>
                <c:pt idx="5">
                  <c:v>1008</c:v>
                </c:pt>
                <c:pt idx="6">
                  <c:v>1096</c:v>
                </c:pt>
                <c:pt idx="7">
                  <c:v>1267</c:v>
                </c:pt>
                <c:pt idx="8">
                  <c:v>2584</c:v>
                </c:pt>
                <c:pt idx="9">
                  <c:v>3315</c:v>
                </c:pt>
                <c:pt idx="10">
                  <c:v>3555</c:v>
                </c:pt>
                <c:pt idx="11">
                  <c:v>4233</c:v>
                </c:pt>
                <c:pt idx="12">
                  <c:v>6819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76-4ECD-ABD6-7E526D61DB69}"/>
            </c:ext>
          </c:extLst>
        </c:ser>
        <c:ser>
          <c:idx val="2"/>
          <c:order val="2"/>
          <c:tx>
            <c:strRef>
              <c:f>'CDIA Gráfico 5_OK'!$D$3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5_OK'!$A$4:$A$16</c:f>
              <c:strCache>
                <c:ptCount val="13"/>
                <c:pt idx="0">
                  <c:v>Nutricionista</c:v>
                </c:pt>
                <c:pt idx="1">
                  <c:v>Enfermeiro</c:v>
                </c:pt>
                <c:pt idx="2">
                  <c:v>Administrador</c:v>
                </c:pt>
                <c:pt idx="3">
                  <c:v>Médico</c:v>
                </c:pt>
                <c:pt idx="4">
                  <c:v>Terapeuta Ocupacional</c:v>
                </c:pt>
                <c:pt idx="5">
                  <c:v>Fisioterapeuta</c:v>
                </c:pt>
                <c:pt idx="6">
                  <c:v>Assistente Social</c:v>
                </c:pt>
                <c:pt idx="7">
                  <c:v>Psicólogo</c:v>
                </c:pt>
                <c:pt idx="8">
                  <c:v>Profissional de nível médio</c:v>
                </c:pt>
                <c:pt idx="9">
                  <c:v>Pedagogo</c:v>
                </c:pt>
                <c:pt idx="10">
                  <c:v>Sem formação profissional</c:v>
                </c:pt>
                <c:pt idx="11">
                  <c:v>Outra formação de nível superior*</c:v>
                </c:pt>
                <c:pt idx="12">
                  <c:v>Não informado</c:v>
                </c:pt>
              </c:strCache>
            </c:strRef>
          </c:cat>
          <c:val>
            <c:numRef>
              <c:f>'CDIA Gráfico 5_OK'!$D$4:$D$16</c:f>
              <c:numCache>
                <c:formatCode>#,##0</c:formatCode>
                <c:ptCount val="13"/>
                <c:pt idx="0">
                  <c:v>161</c:v>
                </c:pt>
                <c:pt idx="1">
                  <c:v>197</c:v>
                </c:pt>
                <c:pt idx="2">
                  <c:v>232</c:v>
                </c:pt>
                <c:pt idx="3">
                  <c:v>302</c:v>
                </c:pt>
                <c:pt idx="4">
                  <c:v>755</c:v>
                </c:pt>
                <c:pt idx="5">
                  <c:v>1202</c:v>
                </c:pt>
                <c:pt idx="6">
                  <c:v>1663</c:v>
                </c:pt>
                <c:pt idx="7">
                  <c:v>1688</c:v>
                </c:pt>
                <c:pt idx="8">
                  <c:v>4084</c:v>
                </c:pt>
                <c:pt idx="9">
                  <c:v>4213</c:v>
                </c:pt>
                <c:pt idx="10">
                  <c:v>5324</c:v>
                </c:pt>
                <c:pt idx="11">
                  <c:v>5115</c:v>
                </c:pt>
                <c:pt idx="12">
                  <c:v>1042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2254048"/>
        <c:axId val="242254608"/>
      </c:barChart>
      <c:catAx>
        <c:axId val="24225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254608"/>
        <c:crosses val="autoZero"/>
        <c:auto val="1"/>
        <c:lblAlgn val="ctr"/>
        <c:lblOffset val="100"/>
        <c:noMultiLvlLbl val="0"/>
      </c:catAx>
      <c:valAx>
        <c:axId val="24225460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22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7868771235066E-3"/>
          <c:y val="2.7964991986570063E-2"/>
          <c:w val="0.97411002516535206"/>
          <c:h val="0.8622996168855831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'CDIA Gráfico 6_OK'!$B$5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3.9685207274253058E-2"/>
                  <c:y val="-3.006643102657646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231-4EA0-BB8F-677C3C817DA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2162581210339715E-2"/>
                  <c:y val="-3.44737847672439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231-4EA0-BB8F-677C3C817DA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6_OK'!$A$6:$A$14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'CDIA Gráfico 6_OK'!$B$6:$B$14</c:f>
              <c:numCache>
                <c:formatCode>#,##0</c:formatCode>
                <c:ptCount val="9"/>
                <c:pt idx="0">
                  <c:v>7532</c:v>
                </c:pt>
                <c:pt idx="1">
                  <c:v>5841</c:v>
                </c:pt>
                <c:pt idx="2">
                  <c:v>2941</c:v>
                </c:pt>
                <c:pt idx="3">
                  <c:v>2392</c:v>
                </c:pt>
                <c:pt idx="4">
                  <c:v>1635</c:v>
                </c:pt>
                <c:pt idx="5">
                  <c:v>929</c:v>
                </c:pt>
                <c:pt idx="6">
                  <c:v>867</c:v>
                </c:pt>
                <c:pt idx="7">
                  <c:v>177</c:v>
                </c:pt>
                <c:pt idx="8">
                  <c:v>170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231-4EA0-BB8F-677C3C817DA1}"/>
            </c:ext>
          </c:extLst>
        </c:ser>
        <c:ser>
          <c:idx val="3"/>
          <c:order val="1"/>
          <c:tx>
            <c:strRef>
              <c:f>'CDIA Gráfico 6_OK'!$C$5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3.4986706677372803E-2"/>
                  <c:y val="-1.30805514978236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231-4EA0-BB8F-677C3C817DA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3.8358410544266211E-2"/>
                  <c:y val="-1.08378645462637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231-4EA0-BB8F-677C3C817DA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150255034973712E-2"/>
                  <c:y val="-1.47430616708804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231-4EA0-BB8F-677C3C817DA1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6_OK'!$A$6:$A$14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'CDIA Gráfico 6_OK'!$C$6:$C$14</c:f>
              <c:numCache>
                <c:formatCode>#,##0</c:formatCode>
                <c:ptCount val="9"/>
                <c:pt idx="0">
                  <c:v>8493</c:v>
                </c:pt>
                <c:pt idx="1">
                  <c:v>6324</c:v>
                </c:pt>
                <c:pt idx="2">
                  <c:v>2916</c:v>
                </c:pt>
                <c:pt idx="3">
                  <c:v>2718</c:v>
                </c:pt>
                <c:pt idx="4">
                  <c:v>2034</c:v>
                </c:pt>
                <c:pt idx="5">
                  <c:v>1198</c:v>
                </c:pt>
                <c:pt idx="6">
                  <c:v>918</c:v>
                </c:pt>
                <c:pt idx="7">
                  <c:v>297</c:v>
                </c:pt>
                <c:pt idx="8">
                  <c:v>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231-4EA0-BB8F-677C3C817DA1}"/>
            </c:ext>
          </c:extLst>
        </c:ser>
        <c:ser>
          <c:idx val="2"/>
          <c:order val="2"/>
          <c:tx>
            <c:strRef>
              <c:f>'CDIA Gráfico 6_OK'!$D$5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'CDIA Gráfico 6_OK'!$A$6:$A$14</c:f>
              <c:strCache>
                <c:ptCount val="9"/>
                <c:pt idx="0">
                  <c:v>Técnico(a) de nível superior</c:v>
                </c:pt>
                <c:pt idx="1">
                  <c:v>Outros</c:v>
                </c:pt>
                <c:pt idx="2">
                  <c:v>Orientador/Educador(a) Social</c:v>
                </c:pt>
                <c:pt idx="3">
                  <c:v>Serviços Gerais</c:v>
                </c:pt>
                <c:pt idx="4">
                  <c:v>Apoio Administrativo</c:v>
                </c:pt>
                <c:pt idx="5">
                  <c:v>Cuidador(a)</c:v>
                </c:pt>
                <c:pt idx="6">
                  <c:v>Coordenador(a)</c:v>
                </c:pt>
                <c:pt idx="7">
                  <c:v>Estagiário(a)</c:v>
                </c:pt>
                <c:pt idx="8">
                  <c:v>Auxiliar de Cuidador(a)</c:v>
                </c:pt>
              </c:strCache>
            </c:strRef>
          </c:cat>
          <c:val>
            <c:numRef>
              <c:f>'CDIA Gráfico 6_OK'!$D$6:$D$14</c:f>
              <c:numCache>
                <c:formatCode>#,##0</c:formatCode>
                <c:ptCount val="9"/>
                <c:pt idx="0">
                  <c:v>8616</c:v>
                </c:pt>
                <c:pt idx="1">
                  <c:v>6600</c:v>
                </c:pt>
                <c:pt idx="2">
                  <c:v>2814</c:v>
                </c:pt>
                <c:pt idx="3">
                  <c:v>2807</c:v>
                </c:pt>
                <c:pt idx="4">
                  <c:v>2031</c:v>
                </c:pt>
                <c:pt idx="5">
                  <c:v>1182</c:v>
                </c:pt>
                <c:pt idx="6">
                  <c:v>1365</c:v>
                </c:pt>
                <c:pt idx="7">
                  <c:v>307</c:v>
                </c:pt>
                <c:pt idx="8">
                  <c:v>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231-4EA0-BB8F-677C3C817D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2258528"/>
        <c:axId val="242259088"/>
      </c:barChart>
      <c:catAx>
        <c:axId val="2422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259088"/>
        <c:crosses val="autoZero"/>
        <c:auto val="1"/>
        <c:lblAlgn val="ctr"/>
        <c:lblOffset val="100"/>
        <c:noMultiLvlLbl val="0"/>
      </c:catAx>
      <c:valAx>
        <c:axId val="242259088"/>
        <c:scaling>
          <c:orientation val="minMax"/>
          <c:max val="86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242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'UNACOL Gráfico 1_OK'!$B$3</c:f>
              <c:strCache>
                <c:ptCount val="1"/>
                <c:pt idx="0">
                  <c:v>Quantidade de trabalhadores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1_OK'!$A$4:$A$9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'UNACOL Gráfico 1_OK'!$B$4:$B$9</c:f>
              <c:numCache>
                <c:formatCode>#,##0</c:formatCode>
                <c:ptCount val="6"/>
                <c:pt idx="0">
                  <c:v>67026</c:v>
                </c:pt>
                <c:pt idx="1">
                  <c:v>59086</c:v>
                </c:pt>
                <c:pt idx="2">
                  <c:v>75613</c:v>
                </c:pt>
                <c:pt idx="3">
                  <c:v>83824</c:v>
                </c:pt>
                <c:pt idx="4">
                  <c:v>89384</c:v>
                </c:pt>
                <c:pt idx="5">
                  <c:v>90041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4D-41DC-8A6B-16A15EA1D8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484336"/>
        <c:axId val="241484896"/>
      </c:lineChart>
      <c:catAx>
        <c:axId val="2414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484896"/>
        <c:crosses val="autoZero"/>
        <c:auto val="1"/>
        <c:lblAlgn val="ctr"/>
        <c:lblOffset val="100"/>
        <c:noMultiLvlLbl val="0"/>
      </c:catAx>
      <c:valAx>
        <c:axId val="2414848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14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04012154082402"/>
          <c:y val="3.3324282740519504E-2"/>
          <c:w val="0.40194349150339609"/>
          <c:h val="0.66805780311943763"/>
        </c:manualLayout>
      </c:layout>
      <c:pieChart>
        <c:varyColors val="1"/>
        <c:ser>
          <c:idx val="0"/>
          <c:order val="0"/>
          <c:tx>
            <c:strRef>
              <c:f>'UNACOL Gráfico 2_OK'!$R$3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229-47CA-B4E4-6C87EA24EED6}"/>
              </c:ext>
            </c:extLst>
          </c:dPt>
          <c:dPt>
            <c:idx val="1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229-47CA-B4E4-6C87EA24EED6}"/>
              </c:ext>
            </c:extLst>
          </c:dPt>
          <c:dPt>
            <c:idx val="2"/>
            <c:bubble3D val="0"/>
            <c:spPr>
              <a:solidFill>
                <a:schemeClr val="accent1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229-47CA-B4E4-6C87EA24EED6}"/>
              </c:ext>
            </c:extLst>
          </c:dPt>
          <c:dPt>
            <c:idx val="3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229-47CA-B4E4-6C87EA24EED6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229-47CA-B4E4-6C87EA24EED6}"/>
              </c:ext>
            </c:extLst>
          </c:dPt>
          <c:dPt>
            <c:idx val="5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229-47CA-B4E4-6C87EA24EED6}"/>
              </c:ext>
            </c:extLst>
          </c:dPt>
          <c:dPt>
            <c:idx val="6"/>
            <c:bubble3D val="0"/>
            <c:spPr>
              <a:solidFill>
                <a:schemeClr val="accent1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229-47CA-B4E4-6C87EA24EED6}"/>
              </c:ext>
            </c:extLst>
          </c:dPt>
          <c:dPt>
            <c:idx val="7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229-47CA-B4E4-6C87EA24EED6}"/>
              </c:ext>
            </c:extLst>
          </c:dPt>
          <c:dPt>
            <c:idx val="8"/>
            <c:bubble3D val="0"/>
            <c:spPr>
              <a:solidFill>
                <a:schemeClr val="accent1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229-47CA-B4E4-6C87EA24EE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'UNACOL Gráfico 2_OK'!$Q$4:$Q$12</c:f>
              <c:strCache>
                <c:ptCount val="9"/>
                <c:pt idx="0">
                  <c:v>Servidor/Estatutário</c:v>
                </c:pt>
                <c:pt idx="1">
                  <c:v>Empregado Público Celetista</c:v>
                </c:pt>
                <c:pt idx="2">
                  <c:v>Outro vínculo não permanente</c:v>
                </c:pt>
                <c:pt idx="3">
                  <c:v>Trabalhador de empresa/cooperativa/entidade prestadora de serviço</c:v>
                </c:pt>
                <c:pt idx="4">
                  <c:v>Voluntário</c:v>
                </c:pt>
                <c:pt idx="5">
                  <c:v>Servidor Temporário</c:v>
                </c:pt>
                <c:pt idx="6">
                  <c:v>Sem vínculo</c:v>
                </c:pt>
                <c:pt idx="7">
                  <c:v>Terceirizado</c:v>
                </c:pt>
                <c:pt idx="8">
                  <c:v>Empregado Celetista do Setor Privado</c:v>
                </c:pt>
              </c:strCache>
            </c:strRef>
          </c:cat>
          <c:val>
            <c:numRef>
              <c:f>'UNACOL Gráfico 2_OK'!$R$4:$R$12</c:f>
              <c:numCache>
                <c:formatCode>0.0%</c:formatCode>
                <c:ptCount val="9"/>
                <c:pt idx="0">
                  <c:v>0.13415951214722854</c:v>
                </c:pt>
                <c:pt idx="1">
                  <c:v>0.12931589339675129</c:v>
                </c:pt>
                <c:pt idx="2">
                  <c:v>8.1479703710168327E-2</c:v>
                </c:pt>
                <c:pt idx="3">
                  <c:v>0.10532688972040102</c:v>
                </c:pt>
                <c:pt idx="4">
                  <c:v>2.4021730830069709E-2</c:v>
                </c:pt>
                <c:pt idx="5">
                  <c:v>0.10169417565754306</c:v>
                </c:pt>
                <c:pt idx="6">
                  <c:v>1.018905385798597E-2</c:v>
                </c:pt>
                <c:pt idx="7">
                  <c:v>4.0287126228631898E-2</c:v>
                </c:pt>
                <c:pt idx="8">
                  <c:v>0.37352591445122019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229-47CA-B4E4-6C87EA24EE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019327129563332E-3"/>
          <c:y val="0.76276240449477328"/>
          <c:w val="0.47982020979220241"/>
          <c:h val="0.23723770604890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4817812286387E-2"/>
          <c:y val="2.9042904290429043E-2"/>
          <c:w val="0.93372186826547277"/>
          <c:h val="0.8237657025545074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'UNACOL Gráfico 2_OK'!$A$4</c:f>
              <c:strCache>
                <c:ptCount val="1"/>
                <c:pt idx="0">
                  <c:v>Servidor/Estatutário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2_OK'!$B$4:$D$4</c:f>
              <c:numCache>
                <c:formatCode>0.00%</c:formatCode>
                <c:ptCount val="3"/>
                <c:pt idx="0">
                  <c:v>0.13177610230960107</c:v>
                </c:pt>
                <c:pt idx="1">
                  <c:v>0.13444240579969569</c:v>
                </c:pt>
                <c:pt idx="2">
                  <c:v>0.13415951214722854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0E-412B-B579-5E6D2133D965}"/>
            </c:ext>
          </c:extLst>
        </c:ser>
        <c:ser>
          <c:idx val="1"/>
          <c:order val="1"/>
          <c:tx>
            <c:strRef>
              <c:f>'UNACOL Gráfico 2_OK'!$A$5</c:f>
              <c:strCache>
                <c:ptCount val="1"/>
                <c:pt idx="0">
                  <c:v>Empregado Público Celetista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2_OK'!$B$5:$D$5</c:f>
              <c:numCache>
                <c:formatCode>0.00%</c:formatCode>
                <c:ptCount val="3"/>
                <c:pt idx="0">
                  <c:v>0.24136285550677611</c:v>
                </c:pt>
                <c:pt idx="1">
                  <c:v>0.16520853844088426</c:v>
                </c:pt>
                <c:pt idx="2">
                  <c:v>0.12931589339675129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0E-412B-B579-5E6D2133D965}"/>
            </c:ext>
          </c:extLst>
        </c:ser>
        <c:ser>
          <c:idx val="2"/>
          <c:order val="2"/>
          <c:tx>
            <c:strRef>
              <c:f>'UNACOL Gráfico 2_OK'!$A$6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2_OK'!$B$6:$D$6</c:f>
              <c:numCache>
                <c:formatCode>0.00%</c:formatCode>
                <c:ptCount val="3"/>
                <c:pt idx="0">
                  <c:v>9.5282973849971364E-2</c:v>
                </c:pt>
                <c:pt idx="1">
                  <c:v>8.538440884274591E-2</c:v>
                </c:pt>
                <c:pt idx="2">
                  <c:v>8.1479703710168327E-2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0E-412B-B579-5E6D2133D965}"/>
            </c:ext>
          </c:extLst>
        </c:ser>
        <c:ser>
          <c:idx val="3"/>
          <c:order val="3"/>
          <c:tx>
            <c:strRef>
              <c:f>'UNACOL Gráfico 2_OK'!$A$7</c:f>
              <c:strCache>
                <c:ptCount val="1"/>
                <c:pt idx="0">
                  <c:v>Trabalhador de empresa/cooperativa/entidade prestadora de serviço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2_OK'!$B$7:$D$7</c:f>
              <c:numCache>
                <c:formatCode>0.00%</c:formatCode>
                <c:ptCount val="3"/>
                <c:pt idx="0">
                  <c:v>0.14517322008016798</c:v>
                </c:pt>
                <c:pt idx="1">
                  <c:v>0.12136400250604135</c:v>
                </c:pt>
                <c:pt idx="2">
                  <c:v>0.10532688972040102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30E-412B-B579-5E6D2133D965}"/>
            </c:ext>
          </c:extLst>
        </c:ser>
        <c:ser>
          <c:idx val="4"/>
          <c:order val="4"/>
          <c:tx>
            <c:strRef>
              <c:f>'UNACOL Gráfico 2_OK'!$A$8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2_OK'!$B$8:$D$8</c:f>
              <c:numCache>
                <c:formatCode>0.00%</c:formatCode>
                <c:ptCount val="3"/>
                <c:pt idx="0">
                  <c:v>2.5076350448558885E-2</c:v>
                </c:pt>
                <c:pt idx="1">
                  <c:v>2.5519108565291326E-2</c:v>
                </c:pt>
                <c:pt idx="2">
                  <c:v>2.4021730830069709E-2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30E-412B-B579-5E6D2133D965}"/>
            </c:ext>
          </c:extLst>
        </c:ser>
        <c:ser>
          <c:idx val="5"/>
          <c:order val="5"/>
          <c:tx>
            <c:strRef>
              <c:f>'UNACOL Gráfico 2_OK'!$A$9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2_OK'!$B$9:$D$9</c:f>
              <c:numCache>
                <c:formatCode>0.00%</c:formatCode>
                <c:ptCount val="3"/>
                <c:pt idx="0">
                  <c:v>9.9351021187249478E-2</c:v>
                </c:pt>
                <c:pt idx="1">
                  <c:v>9.61581491094603E-2</c:v>
                </c:pt>
                <c:pt idx="2">
                  <c:v>0.10169417565754306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30E-412B-B579-5E6D2133D965}"/>
            </c:ext>
          </c:extLst>
        </c:ser>
        <c:ser>
          <c:idx val="6"/>
          <c:order val="6"/>
          <c:tx>
            <c:strRef>
              <c:f>'UNACOL Gráfico 2_OK'!$A$10</c:f>
              <c:strCache>
                <c:ptCount val="1"/>
                <c:pt idx="0">
                  <c:v>Sem vínculo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21452145214521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30E-412B-B579-5E6D2133D96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7193487329615852E-17"/>
                  <c:y val="-0.110891089108910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630E-412B-B579-5E6D2133D96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2_OK'!$B$10:$D$10</c:f>
              <c:numCache>
                <c:formatCode>0.00%</c:formatCode>
                <c:ptCount val="3"/>
                <c:pt idx="0">
                  <c:v>1.017608322198893E-2</c:v>
                </c:pt>
                <c:pt idx="1">
                  <c:v>9.7444732838091828E-3</c:v>
                </c:pt>
                <c:pt idx="2">
                  <c:v>1.018905385798597E-2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30E-412B-B579-5E6D2133D965}"/>
            </c:ext>
          </c:extLst>
        </c:ser>
        <c:ser>
          <c:idx val="7"/>
          <c:order val="7"/>
          <c:tx>
            <c:strRef>
              <c:f>'UNACOL Gráfico 2_OK'!$A$11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2_OK'!$B$11:$D$11</c:f>
              <c:numCache>
                <c:formatCode>0.00%</c:formatCode>
                <c:ptCount val="3"/>
                <c:pt idx="0">
                  <c:v>4.8243939683145637E-2</c:v>
                </c:pt>
                <c:pt idx="1">
                  <c:v>4.4582923118231449E-2</c:v>
                </c:pt>
                <c:pt idx="2">
                  <c:v>4.0287126228631898E-2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30E-412B-B579-5E6D2133D965}"/>
            </c:ext>
          </c:extLst>
        </c:ser>
        <c:ser>
          <c:idx val="8"/>
          <c:order val="8"/>
          <c:tx>
            <c:strRef>
              <c:f>'UNACOL Gráfico 2_OK'!$A$12</c:f>
              <c:strCache>
                <c:ptCount val="1"/>
                <c:pt idx="0">
                  <c:v>Empregado Celetista do Setor Privado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2_OK'!$B$12:$D$12</c:f>
              <c:numCache>
                <c:formatCode>0.00%</c:formatCode>
                <c:ptCount val="3"/>
                <c:pt idx="0">
                  <c:v>0.2034381561366673</c:v>
                </c:pt>
                <c:pt idx="1">
                  <c:v>0.31759599033384051</c:v>
                </c:pt>
                <c:pt idx="2">
                  <c:v>0.37352591445122019</c:v>
                </c:pt>
              </c:numCache>
            </c:numRef>
          </c:val>
        </c:ser>
        <c:ser>
          <c:idx val="9"/>
          <c:order val="9"/>
          <c:tx>
            <c:strRef>
              <c:f>'UNACOL Gráfico 2_OK'!$A$13</c:f>
              <c:strCache>
                <c:ptCount val="1"/>
                <c:pt idx="0">
                  <c:v>Comissionado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2_OK'!$B$3:$D$3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'UNACOL Gráfico 2_OK'!$B$13:$D$13</c:f>
              <c:numCache>
                <c:formatCode>0.00%</c:formatCode>
                <c:ptCount val="3"/>
                <c:pt idx="0">
                  <c:v>1.1929757587325825E-4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41493856"/>
        <c:axId val="241494416"/>
      </c:barChart>
      <c:catAx>
        <c:axId val="24149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494416"/>
        <c:crosses val="autoZero"/>
        <c:auto val="1"/>
        <c:lblAlgn val="ctr"/>
        <c:lblOffset val="100"/>
        <c:noMultiLvlLbl val="0"/>
      </c:catAx>
      <c:valAx>
        <c:axId val="2414944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414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76673293571907E-3"/>
          <c:y val="0.85544887087133925"/>
          <c:w val="0.81742360179142914"/>
          <c:h val="0.14455107500215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7270390131302434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'UNACOL GRafico 3_OK'!$A$5</c:f>
              <c:strCache>
                <c:ptCount val="1"/>
                <c:pt idx="0">
                  <c:v>Servidor/Estatutário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'UNACOL GRafico 3_OK'!$B$5:$D$5</c:f>
              <c:numCache>
                <c:formatCode>0.0%</c:formatCode>
                <c:ptCount val="3"/>
                <c:pt idx="0">
                  <c:v>6.4543345285804687E-2</c:v>
                </c:pt>
                <c:pt idx="1">
                  <c:v>0.11635833613633816</c:v>
                </c:pt>
                <c:pt idx="2">
                  <c:v>0.20371601654846336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EF-4367-9525-4E9C37B28E5C}"/>
            </c:ext>
          </c:extLst>
        </c:ser>
        <c:ser>
          <c:idx val="1"/>
          <c:order val="1"/>
          <c:tx>
            <c:strRef>
              <c:f>'UNACOL GRafico 3_OK'!$A$6</c:f>
              <c:strCache>
                <c:ptCount val="1"/>
                <c:pt idx="0">
                  <c:v>Empregado Público Celetista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'UNACOL GRafico 3_OK'!$B$6:$D$6</c:f>
              <c:numCache>
                <c:formatCode>0.0%</c:formatCode>
                <c:ptCount val="3"/>
                <c:pt idx="0">
                  <c:v>0.17907614427336005</c:v>
                </c:pt>
                <c:pt idx="1">
                  <c:v>0.12972306312366857</c:v>
                </c:pt>
                <c:pt idx="2">
                  <c:v>0.10006648936170212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EF-4367-9525-4E9C37B28E5C}"/>
            </c:ext>
          </c:extLst>
        </c:ser>
        <c:ser>
          <c:idx val="2"/>
          <c:order val="2"/>
          <c:tx>
            <c:strRef>
              <c:f>'UNACOL GRafico 3_OK'!$A$7</c:f>
              <c:strCache>
                <c:ptCount val="1"/>
                <c:pt idx="0">
                  <c:v>Outro vínculo não permanente</c:v>
                </c:pt>
              </c:strCache>
            </c:strRef>
          </c:tx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'UNACOL GRafico 3_OK'!$B$7:$D$7</c:f>
              <c:numCache>
                <c:formatCode>0.0%</c:formatCode>
                <c:ptCount val="3"/>
                <c:pt idx="0">
                  <c:v>9.2280109681501798E-2</c:v>
                </c:pt>
                <c:pt idx="1">
                  <c:v>7.1712075344769588E-2</c:v>
                </c:pt>
                <c:pt idx="2">
                  <c:v>9.5633865248226951E-2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EF-4367-9525-4E9C37B28E5C}"/>
            </c:ext>
          </c:extLst>
        </c:ser>
        <c:ser>
          <c:idx val="3"/>
          <c:order val="3"/>
          <c:tx>
            <c:strRef>
              <c:f>'UNACOL GRafico 3_OK'!$A$8</c:f>
              <c:strCache>
                <c:ptCount val="1"/>
                <c:pt idx="0">
                  <c:v>Trabalhador de empresa/cooperativa/entidade prestadora de serviço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'UNACOL GRafico 3_OK'!$B$8:$D$8</c:f>
              <c:numCache>
                <c:formatCode>0.0%</c:formatCode>
                <c:ptCount val="3"/>
                <c:pt idx="0">
                  <c:v>0.11843492933980172</c:v>
                </c:pt>
                <c:pt idx="1">
                  <c:v>0.10736629667003027</c:v>
                </c:pt>
                <c:pt idx="2">
                  <c:v>8.8172281323877069E-2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EF-4367-9525-4E9C37B28E5C}"/>
            </c:ext>
          </c:extLst>
        </c:ser>
        <c:ser>
          <c:idx val="4"/>
          <c:order val="4"/>
          <c:tx>
            <c:strRef>
              <c:f>'UNACOL GRafico 3_OK'!$A$9</c:f>
              <c:strCache>
                <c:ptCount val="1"/>
                <c:pt idx="0">
                  <c:v>Voluntário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'UNACOL GRafico 3_OK'!$B$9:$D$9</c:f>
              <c:numCache>
                <c:formatCode>0.0%</c:formatCode>
                <c:ptCount val="3"/>
                <c:pt idx="0">
                  <c:v>1.6557688251423751E-2</c:v>
                </c:pt>
                <c:pt idx="1">
                  <c:v>1.6212579885637405E-2</c:v>
                </c:pt>
                <c:pt idx="2">
                  <c:v>4.2590130023640663E-2</c:v>
                </c:pt>
              </c:numCache>
            </c:numRef>
          </c:val>
        </c:ser>
        <c:ser>
          <c:idx val="5"/>
          <c:order val="5"/>
          <c:tx>
            <c:strRef>
              <c:f>'UNACOL GRafico 3_OK'!$A$10</c:f>
              <c:strCache>
                <c:ptCount val="1"/>
                <c:pt idx="0">
                  <c:v>Servidor Temporário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'UNACOL GRafico 3_OK'!$B$10:$D$10</c:f>
              <c:numCache>
                <c:formatCode>0.0%</c:formatCode>
                <c:ptCount val="3"/>
                <c:pt idx="0">
                  <c:v>9.0592701961611469E-2</c:v>
                </c:pt>
                <c:pt idx="1">
                  <c:v>0.10541540531449714</c:v>
                </c:pt>
                <c:pt idx="2">
                  <c:v>0.10904255319148937</c:v>
                </c:pt>
              </c:numCache>
            </c:numRef>
          </c:val>
        </c:ser>
        <c:ser>
          <c:idx val="6"/>
          <c:order val="6"/>
          <c:tx>
            <c:strRef>
              <c:f>'UNACOL GRafico 3_OK'!$A$11</c:f>
              <c:strCache>
                <c:ptCount val="1"/>
                <c:pt idx="0">
                  <c:v>Sem vínculo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'UNACOL GRafico 3_OK'!$B$11:$D$11</c:f>
              <c:numCache>
                <c:formatCode>0.0%</c:formatCode>
                <c:ptCount val="3"/>
                <c:pt idx="0">
                  <c:v>1.0862687196793926E-2</c:v>
                </c:pt>
                <c:pt idx="1">
                  <c:v>8.3865904249355305E-3</c:v>
                </c:pt>
                <c:pt idx="2">
                  <c:v>1.4184397163120567E-2</c:v>
                </c:pt>
              </c:numCache>
            </c:numRef>
          </c:val>
        </c:ser>
        <c:ser>
          <c:idx val="7"/>
          <c:order val="7"/>
          <c:tx>
            <c:strRef>
              <c:f>'UNACOL GRafico 3_OK'!$A$12</c:f>
              <c:strCache>
                <c:ptCount val="1"/>
                <c:pt idx="0">
                  <c:v>Terceirizado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'UNACOL GRafico 3_OK'!$B$12:$D$12</c:f>
              <c:numCache>
                <c:formatCode>0.0%</c:formatCode>
                <c:ptCount val="3"/>
                <c:pt idx="0">
                  <c:v>4.4716304577093441E-2</c:v>
                </c:pt>
                <c:pt idx="1">
                  <c:v>4.457898867586052E-2</c:v>
                </c:pt>
                <c:pt idx="2">
                  <c:v>3.1877955082742319E-2</c:v>
                </c:pt>
              </c:numCache>
            </c:numRef>
          </c:val>
        </c:ser>
        <c:ser>
          <c:idx val="8"/>
          <c:order val="8"/>
          <c:tx>
            <c:strRef>
              <c:f>'UNACOL GRafico 3_OK'!$A$13</c:f>
              <c:strCache>
                <c:ptCount val="1"/>
                <c:pt idx="0">
                  <c:v>Empregado Celetista do Setor Privado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GRafico 3_OK'!$B$4:$D$4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'UNACOL GRafico 3_OK'!$B$13:$D$13</c:f>
              <c:numCache>
                <c:formatCode>0.0%</c:formatCode>
                <c:ptCount val="3"/>
                <c:pt idx="0">
                  <c:v>0.38293608943260915</c:v>
                </c:pt>
                <c:pt idx="1">
                  <c:v>0.40024666442426282</c:v>
                </c:pt>
                <c:pt idx="2">
                  <c:v>0.31471631205673761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868432"/>
        <c:axId val="243868992"/>
      </c:barChart>
      <c:catAx>
        <c:axId val="2438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68992"/>
        <c:crosses val="autoZero"/>
        <c:auto val="1"/>
        <c:lblAlgn val="ctr"/>
        <c:lblOffset val="100"/>
        <c:noMultiLvlLbl val="0"/>
      </c:catAx>
      <c:valAx>
        <c:axId val="2438689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438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439502702573755E-2"/>
          <c:y val="1.5220696503865937E-2"/>
          <c:w val="0.96512088783194605"/>
          <c:h val="0.82757419730001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'UNACOL Gráfico 4_OK'!$A$4</c:f>
              <c:strCache>
                <c:ptCount val="1"/>
                <c:pt idx="0">
                  <c:v>Nível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4_OK'!$B$3:$F$3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'UNACOL Gráfico 4_OK'!$B$4:$F$4</c:f>
              <c:numCache>
                <c:formatCode>0.0%</c:formatCode>
                <c:ptCount val="5"/>
                <c:pt idx="0">
                  <c:v>0.29553532139593136</c:v>
                </c:pt>
                <c:pt idx="1">
                  <c:v>0.29631344329951453</c:v>
                </c:pt>
                <c:pt idx="2">
                  <c:v>0.28938012979576255</c:v>
                </c:pt>
                <c:pt idx="3">
                  <c:v>0.27610086816432472</c:v>
                </c:pt>
                <c:pt idx="4">
                  <c:v>0.11684678800724593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4-4164-A36D-F2F7AA0D63D9}"/>
            </c:ext>
          </c:extLst>
        </c:ser>
        <c:ser>
          <c:idx val="1"/>
          <c:order val="1"/>
          <c:tx>
            <c:strRef>
              <c:f>'UNACOL Gráfico 4_OK'!$A$5</c:f>
              <c:strCache>
                <c:ptCount val="1"/>
                <c:pt idx="0">
                  <c:v>Nível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4_OK'!$B$3:$F$3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'UNACOL Gráfico 4_OK'!$B$5:$F$5</c:f>
              <c:numCache>
                <c:formatCode>0.0%</c:formatCode>
                <c:ptCount val="5"/>
                <c:pt idx="0">
                  <c:v>0.46115831161358023</c:v>
                </c:pt>
                <c:pt idx="1">
                  <c:v>0.46082620140478048</c:v>
                </c:pt>
                <c:pt idx="2">
                  <c:v>0.46591668257301011</c:v>
                </c:pt>
                <c:pt idx="3">
                  <c:v>0.47752394164503714</c:v>
                </c:pt>
                <c:pt idx="4">
                  <c:v>0.54954466475249231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4-4164-A36D-F2F7AA0D63D9}"/>
            </c:ext>
          </c:extLst>
        </c:ser>
        <c:ser>
          <c:idx val="2"/>
          <c:order val="2"/>
          <c:tx>
            <c:strRef>
              <c:f>'UNACOL Gráfico 4_OK'!$A$6</c:f>
              <c:strCache>
                <c:ptCount val="1"/>
                <c:pt idx="0">
                  <c:v>Nível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4_OK'!$B$3:$F$3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'UNACOL Gráfico 4_OK'!$B$6:$F$6</c:f>
              <c:numCache>
                <c:formatCode>0.0%</c:formatCode>
                <c:ptCount val="5"/>
                <c:pt idx="0">
                  <c:v>0.24330636699048844</c:v>
                </c:pt>
                <c:pt idx="1">
                  <c:v>0.24286035529570496</c:v>
                </c:pt>
                <c:pt idx="2">
                  <c:v>0.24470318763122734</c:v>
                </c:pt>
                <c:pt idx="3">
                  <c:v>0.24637519019063814</c:v>
                </c:pt>
                <c:pt idx="4">
                  <c:v>0.33360854724026173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4-4164-A36D-F2F7AA0D63D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872912"/>
        <c:axId val="243873472"/>
      </c:barChart>
      <c:catAx>
        <c:axId val="2438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73472"/>
        <c:crosses val="autoZero"/>
        <c:auto val="1"/>
        <c:lblAlgn val="ctr"/>
        <c:lblOffset val="100"/>
        <c:noMultiLvlLbl val="0"/>
      </c:catAx>
      <c:valAx>
        <c:axId val="2438734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438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7191011235955E-2"/>
          <c:y val="2.1317829457364341E-2"/>
          <c:w val="0.95880149812734083"/>
          <c:h val="0.821488433131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'UNACOL Gráfico 5_OK'!$A$4</c:f>
              <c:strCache>
                <c:ptCount val="1"/>
                <c:pt idx="0">
                  <c:v>Profissional de nível médio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5_OK'!$B$4:$E$4</c:f>
              <c:numCache>
                <c:formatCode>#,##0</c:formatCode>
                <c:ptCount val="4"/>
                <c:pt idx="0">
                  <c:v>20853</c:v>
                </c:pt>
                <c:pt idx="1">
                  <c:v>25366</c:v>
                </c:pt>
                <c:pt idx="2">
                  <c:v>43669</c:v>
                </c:pt>
                <c:pt idx="3">
                  <c:v>29354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0E-432A-8DB7-0BF845CB6088}"/>
            </c:ext>
          </c:extLst>
        </c:ser>
        <c:ser>
          <c:idx val="1"/>
          <c:order val="1"/>
          <c:tx>
            <c:strRef>
              <c:f>'UNACOL Gráfico 5_OK'!$A$5</c:f>
              <c:strCache>
                <c:ptCount val="1"/>
                <c:pt idx="0">
                  <c:v>Sem formação profissional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5_OK'!$B$5:$E$5</c:f>
              <c:numCache>
                <c:formatCode>#,##0</c:formatCode>
                <c:ptCount val="4"/>
                <c:pt idx="0">
                  <c:v>34458</c:v>
                </c:pt>
                <c:pt idx="1">
                  <c:v>37538</c:v>
                </c:pt>
                <c:pt idx="2">
                  <c:v>24692</c:v>
                </c:pt>
                <c:pt idx="3">
                  <c:v>39241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0E-432A-8DB7-0BF845CB6088}"/>
            </c:ext>
          </c:extLst>
        </c:ser>
        <c:ser>
          <c:idx val="2"/>
          <c:order val="2"/>
          <c:tx>
            <c:strRef>
              <c:f>'UNACOL Gráfico 5_OK'!$A$6</c:f>
              <c:strCache>
                <c:ptCount val="1"/>
                <c:pt idx="0">
                  <c:v>Outra formação de nível superior*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5_OK'!$B$6:$E$6</c:f>
              <c:numCache>
                <c:formatCode>#,##0</c:formatCode>
                <c:ptCount val="4"/>
                <c:pt idx="0">
                  <c:v>6159</c:v>
                </c:pt>
                <c:pt idx="1">
                  <c:v>7535</c:v>
                </c:pt>
                <c:pt idx="2">
                  <c:v>7563</c:v>
                </c:pt>
                <c:pt idx="3">
                  <c:v>7838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0E-432A-8DB7-0BF845CB6088}"/>
            </c:ext>
          </c:extLst>
        </c:ser>
        <c:ser>
          <c:idx val="3"/>
          <c:order val="3"/>
          <c:tx>
            <c:strRef>
              <c:f>'UNACOL Gráfico 5_OK'!$A$7</c:f>
              <c:strCache>
                <c:ptCount val="1"/>
                <c:pt idx="0">
                  <c:v>Assistente Social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5_OK'!$B$7:$E$7</c:f>
              <c:numCache>
                <c:formatCode>#,##0</c:formatCode>
                <c:ptCount val="4"/>
                <c:pt idx="0">
                  <c:v>4789</c:v>
                </c:pt>
                <c:pt idx="1">
                  <c:v>5610</c:v>
                </c:pt>
                <c:pt idx="2">
                  <c:v>5810</c:v>
                </c:pt>
                <c:pt idx="3">
                  <c:v>5901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C0E-432A-8DB7-0BF845CB6088}"/>
            </c:ext>
          </c:extLst>
        </c:ser>
        <c:ser>
          <c:idx val="4"/>
          <c:order val="4"/>
          <c:tx>
            <c:strRef>
              <c:f>'UNACOL Gráfico 5_OK'!$A$8</c:f>
              <c:strCache>
                <c:ptCount val="1"/>
                <c:pt idx="0">
                  <c:v>Psicólogo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5_OK'!$B$8:$E$8</c:f>
              <c:numCache>
                <c:formatCode>#,##0</c:formatCode>
                <c:ptCount val="4"/>
                <c:pt idx="0">
                  <c:v>3212</c:v>
                </c:pt>
                <c:pt idx="1">
                  <c:v>3753</c:v>
                </c:pt>
                <c:pt idx="2">
                  <c:v>3896</c:v>
                </c:pt>
                <c:pt idx="3">
                  <c:v>3885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C0E-432A-8DB7-0BF845CB6088}"/>
            </c:ext>
          </c:extLst>
        </c:ser>
        <c:ser>
          <c:idx val="5"/>
          <c:order val="5"/>
          <c:tx>
            <c:strRef>
              <c:f>'UNACOL Gráfico 5_OK'!$A$9</c:f>
              <c:strCache>
                <c:ptCount val="1"/>
                <c:pt idx="0">
                  <c:v>Pedagogo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5_OK'!$B$9:$E$9</c:f>
              <c:numCache>
                <c:formatCode>#,##0</c:formatCode>
                <c:ptCount val="4"/>
                <c:pt idx="0">
                  <c:v>1848</c:v>
                </c:pt>
                <c:pt idx="1">
                  <c:v>2078</c:v>
                </c:pt>
                <c:pt idx="2">
                  <c:v>2092</c:v>
                </c:pt>
                <c:pt idx="3">
                  <c:v>2110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C0E-432A-8DB7-0BF845CB6088}"/>
            </c:ext>
          </c:extLst>
        </c:ser>
        <c:ser>
          <c:idx val="6"/>
          <c:order val="6"/>
          <c:tx>
            <c:strRef>
              <c:f>'UNACOL Gráfico 5_OK'!$A$10</c:f>
              <c:strCache>
                <c:ptCount val="1"/>
                <c:pt idx="0">
                  <c:v>Enfermeiro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'UNACOL Gráfico 5_OK'!$B$3:$E$3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'UNACOL Gráfico 5_OK'!$B$10:$E$10</c:f>
              <c:numCache>
                <c:formatCode>#,##0</c:formatCode>
                <c:ptCount val="4"/>
                <c:pt idx="0">
                  <c:v>1369</c:v>
                </c:pt>
                <c:pt idx="1">
                  <c:v>1944</c:v>
                </c:pt>
                <c:pt idx="2">
                  <c:v>1662</c:v>
                </c:pt>
                <c:pt idx="3">
                  <c:v>1712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0E-432A-8DB7-0BF845CB608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879632"/>
        <c:axId val="243880192"/>
      </c:barChart>
      <c:catAx>
        <c:axId val="2438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80192"/>
        <c:crosses val="autoZero"/>
        <c:auto val="1"/>
        <c:lblAlgn val="ctr"/>
        <c:lblOffset val="100"/>
        <c:noMultiLvlLbl val="0"/>
      </c:catAx>
      <c:valAx>
        <c:axId val="243880192"/>
        <c:scaling>
          <c:orientation val="minMax"/>
          <c:max val="90000"/>
        </c:scaling>
        <c:delete val="1"/>
        <c:axPos val="l"/>
        <c:numFmt formatCode="#,##0" sourceLinked="1"/>
        <c:majorTickMark val="none"/>
        <c:minorTickMark val="none"/>
        <c:tickLblPos val="nextTo"/>
        <c:crossAx val="243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812380194048773E-2"/>
          <c:y val="0.92587163523164251"/>
          <c:w val="0.9660396944763926"/>
          <c:h val="6.250045779161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'UNACOL Gráfico 6_OK'!$B$5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Gráfico 6_OK'!$A$6:$A$18</c:f>
              <c:strCache>
                <c:ptCount val="13"/>
                <c:pt idx="0">
                  <c:v>Diretor(a)</c:v>
                </c:pt>
                <c:pt idx="1">
                  <c:v>Estagiário(a)</c:v>
                </c:pt>
                <c:pt idx="2">
                  <c:v>Motorista</c:v>
                </c:pt>
                <c:pt idx="3">
                  <c:v>Cuidador(a) Residente</c:v>
                </c:pt>
                <c:pt idx="4">
                  <c:v>Auxiliar de Cuidador(a)</c:v>
                </c:pt>
                <c:pt idx="5">
                  <c:v>Cozinheiro(a)</c:v>
                </c:pt>
                <c:pt idx="6">
                  <c:v>Coordenador(a)</c:v>
                </c:pt>
                <c:pt idx="7">
                  <c:v>Apoio Administrativo</c:v>
                </c:pt>
                <c:pt idx="8">
                  <c:v>Educador(a) Social</c:v>
                </c:pt>
                <c:pt idx="9">
                  <c:v>Outros</c:v>
                </c:pt>
                <c:pt idx="10">
                  <c:v>Técnico(a) de Nível Superior</c:v>
                </c:pt>
                <c:pt idx="11">
                  <c:v>Serviços Gerais</c:v>
                </c:pt>
                <c:pt idx="12">
                  <c:v>Cuidador(a)</c:v>
                </c:pt>
              </c:strCache>
            </c:strRef>
          </c:cat>
          <c:val>
            <c:numRef>
              <c:f>'UNACOL Gráfico 6_OK'!$B$6:$B$18</c:f>
              <c:numCache>
                <c:formatCode>#,##0</c:formatCode>
                <c:ptCount val="13"/>
                <c:pt idx="0">
                  <c:v>390</c:v>
                </c:pt>
                <c:pt idx="1">
                  <c:v>235</c:v>
                </c:pt>
                <c:pt idx="2">
                  <c:v>686</c:v>
                </c:pt>
                <c:pt idx="3">
                  <c:v>1589</c:v>
                </c:pt>
                <c:pt idx="4">
                  <c:v>1068</c:v>
                </c:pt>
                <c:pt idx="5">
                  <c:v>2260</c:v>
                </c:pt>
                <c:pt idx="6">
                  <c:v>3907</c:v>
                </c:pt>
                <c:pt idx="7">
                  <c:v>5890</c:v>
                </c:pt>
                <c:pt idx="8">
                  <c:v>9809</c:v>
                </c:pt>
                <c:pt idx="9">
                  <c:v>5853</c:v>
                </c:pt>
                <c:pt idx="10">
                  <c:v>12597</c:v>
                </c:pt>
                <c:pt idx="11">
                  <c:v>19321</c:v>
                </c:pt>
                <c:pt idx="12">
                  <c:v>20219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0C-4266-9A7F-B59A388E4CB0}"/>
            </c:ext>
          </c:extLst>
        </c:ser>
        <c:ser>
          <c:idx val="0"/>
          <c:order val="1"/>
          <c:tx>
            <c:strRef>
              <c:f>'UNACOL Gráfico 6_OK'!$C$5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Gráfico 6_OK'!$A$6:$A$18</c:f>
              <c:strCache>
                <c:ptCount val="13"/>
                <c:pt idx="0">
                  <c:v>Diretor(a)</c:v>
                </c:pt>
                <c:pt idx="1">
                  <c:v>Estagiário(a)</c:v>
                </c:pt>
                <c:pt idx="2">
                  <c:v>Motorista</c:v>
                </c:pt>
                <c:pt idx="3">
                  <c:v>Cuidador(a) Residente</c:v>
                </c:pt>
                <c:pt idx="4">
                  <c:v>Auxiliar de Cuidador(a)</c:v>
                </c:pt>
                <c:pt idx="5">
                  <c:v>Cozinheiro(a)</c:v>
                </c:pt>
                <c:pt idx="6">
                  <c:v>Coordenador(a)</c:v>
                </c:pt>
                <c:pt idx="7">
                  <c:v>Apoio Administrativo</c:v>
                </c:pt>
                <c:pt idx="8">
                  <c:v>Educador(a) Social</c:v>
                </c:pt>
                <c:pt idx="9">
                  <c:v>Outros</c:v>
                </c:pt>
                <c:pt idx="10">
                  <c:v>Técnico(a) de Nível Superior</c:v>
                </c:pt>
                <c:pt idx="11">
                  <c:v>Serviços Gerais</c:v>
                </c:pt>
                <c:pt idx="12">
                  <c:v>Cuidador(a)</c:v>
                </c:pt>
              </c:strCache>
            </c:strRef>
          </c:cat>
          <c:val>
            <c:numRef>
              <c:f>'UNACOL Gráfico 6_OK'!$C$6:$C$18</c:f>
              <c:numCache>
                <c:formatCode>#,##0</c:formatCode>
                <c:ptCount val="13"/>
                <c:pt idx="0">
                  <c:v>235</c:v>
                </c:pt>
                <c:pt idx="1">
                  <c:v>277</c:v>
                </c:pt>
                <c:pt idx="2">
                  <c:v>1144</c:v>
                </c:pt>
                <c:pt idx="3">
                  <c:v>1731</c:v>
                </c:pt>
                <c:pt idx="4">
                  <c:v>1853</c:v>
                </c:pt>
                <c:pt idx="5">
                  <c:v>3479</c:v>
                </c:pt>
                <c:pt idx="6">
                  <c:v>4131</c:v>
                </c:pt>
                <c:pt idx="7">
                  <c:v>5438</c:v>
                </c:pt>
                <c:pt idx="8">
                  <c:v>9697</c:v>
                </c:pt>
                <c:pt idx="9">
                  <c:v>9790</c:v>
                </c:pt>
                <c:pt idx="10">
                  <c:v>13011</c:v>
                </c:pt>
                <c:pt idx="11">
                  <c:v>17941</c:v>
                </c:pt>
                <c:pt idx="12">
                  <c:v>20657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0C-4266-9A7F-B59A388E4CB0}"/>
            </c:ext>
          </c:extLst>
        </c:ser>
        <c:ser>
          <c:idx val="2"/>
          <c:order val="2"/>
          <c:tx>
            <c:strRef>
              <c:f>'UNACOL Gráfico 6_OK'!$D$5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'UNACOL Gráfico 6_OK'!$A$6:$A$18</c:f>
              <c:strCache>
                <c:ptCount val="13"/>
                <c:pt idx="0">
                  <c:v>Diretor(a)</c:v>
                </c:pt>
                <c:pt idx="1">
                  <c:v>Estagiário(a)</c:v>
                </c:pt>
                <c:pt idx="2">
                  <c:v>Motorista</c:v>
                </c:pt>
                <c:pt idx="3">
                  <c:v>Cuidador(a) Residente</c:v>
                </c:pt>
                <c:pt idx="4">
                  <c:v>Auxiliar de Cuidador(a)</c:v>
                </c:pt>
                <c:pt idx="5">
                  <c:v>Cozinheiro(a)</c:v>
                </c:pt>
                <c:pt idx="6">
                  <c:v>Coordenador(a)</c:v>
                </c:pt>
                <c:pt idx="7">
                  <c:v>Apoio Administrativo</c:v>
                </c:pt>
                <c:pt idx="8">
                  <c:v>Educador(a) Social</c:v>
                </c:pt>
                <c:pt idx="9">
                  <c:v>Outros</c:v>
                </c:pt>
                <c:pt idx="10">
                  <c:v>Técnico(a) de Nível Superior</c:v>
                </c:pt>
                <c:pt idx="11">
                  <c:v>Serviços Gerais</c:v>
                </c:pt>
                <c:pt idx="12">
                  <c:v>Cuidador(a)</c:v>
                </c:pt>
              </c:strCache>
            </c:strRef>
          </c:cat>
          <c:val>
            <c:numRef>
              <c:f>'UNACOL Gráfico 6_OK'!$D$6:$D$18</c:f>
              <c:numCache>
                <c:formatCode>#,##0</c:formatCode>
                <c:ptCount val="13"/>
                <c:pt idx="0">
                  <c:v>87</c:v>
                </c:pt>
                <c:pt idx="1">
                  <c:v>258</c:v>
                </c:pt>
                <c:pt idx="2">
                  <c:v>1332</c:v>
                </c:pt>
                <c:pt idx="3">
                  <c:v>1763</c:v>
                </c:pt>
                <c:pt idx="4">
                  <c:v>2351</c:v>
                </c:pt>
                <c:pt idx="5">
                  <c:v>4171</c:v>
                </c:pt>
                <c:pt idx="6">
                  <c:v>5192</c:v>
                </c:pt>
                <c:pt idx="7">
                  <c:v>4725</c:v>
                </c:pt>
                <c:pt idx="8">
                  <c:v>9779</c:v>
                </c:pt>
                <c:pt idx="9">
                  <c:v>11779</c:v>
                </c:pt>
                <c:pt idx="10">
                  <c:v>12363</c:v>
                </c:pt>
                <c:pt idx="11">
                  <c:v>16848</c:v>
                </c:pt>
                <c:pt idx="12">
                  <c:v>21019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3884112"/>
        <c:axId val="243884672"/>
      </c:barChart>
      <c:catAx>
        <c:axId val="24388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84672"/>
        <c:crosses val="autoZero"/>
        <c:auto val="1"/>
        <c:lblAlgn val="ctr"/>
        <c:lblOffset val="100"/>
        <c:noMultiLvlLbl val="0"/>
      </c:catAx>
      <c:valAx>
        <c:axId val="24388467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43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 Gráfico _5'!$A$5:$A$21</c:f>
              <c:strCache>
                <c:ptCount val="17"/>
                <c:pt idx="0">
                  <c:v>Musicoterapeuta</c:v>
                </c:pt>
                <c:pt idx="1">
                  <c:v>Antropólogo</c:v>
                </c:pt>
                <c:pt idx="2">
                  <c:v>Estatístico</c:v>
                </c:pt>
                <c:pt idx="3">
                  <c:v>Economista Doméstico</c:v>
                </c:pt>
                <c:pt idx="4">
                  <c:v>Terapeuta Ocupacional</c:v>
                </c:pt>
                <c:pt idx="5">
                  <c:v>Geógrafo</c:v>
                </c:pt>
                <c:pt idx="6">
                  <c:v>Profissional de Educação Física</c:v>
                </c:pt>
                <c:pt idx="7">
                  <c:v>Administrador público/Gestão pública</c:v>
                </c:pt>
                <c:pt idx="8">
                  <c:v>Economista</c:v>
                </c:pt>
                <c:pt idx="9">
                  <c:v>Contador</c:v>
                </c:pt>
                <c:pt idx="10">
                  <c:v>Sociólogo</c:v>
                </c:pt>
                <c:pt idx="11">
                  <c:v>Administrador</c:v>
                </c:pt>
                <c:pt idx="12">
                  <c:v>Advogado</c:v>
                </c:pt>
                <c:pt idx="13">
                  <c:v>Pedagogo</c:v>
                </c:pt>
                <c:pt idx="14">
                  <c:v>Psicólogo</c:v>
                </c:pt>
                <c:pt idx="15">
                  <c:v>Outras formações de nível superior</c:v>
                </c:pt>
                <c:pt idx="16">
                  <c:v>Assistente Social</c:v>
                </c:pt>
              </c:strCache>
            </c:strRef>
          </c:cat>
          <c:val>
            <c:numRef>
              <c:f>'GE Gráfico _5'!$B$5:$B$21</c:f>
              <c:numCache>
                <c:formatCode>###0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19</c:v>
                </c:pt>
                <c:pt idx="5">
                  <c:v>45</c:v>
                </c:pt>
                <c:pt idx="6">
                  <c:v>64</c:v>
                </c:pt>
                <c:pt idx="7">
                  <c:v>47</c:v>
                </c:pt>
                <c:pt idx="8">
                  <c:v>79</c:v>
                </c:pt>
                <c:pt idx="9">
                  <c:v>124</c:v>
                </c:pt>
                <c:pt idx="10">
                  <c:v>118</c:v>
                </c:pt>
                <c:pt idx="11">
                  <c:v>309</c:v>
                </c:pt>
                <c:pt idx="12">
                  <c:v>222</c:v>
                </c:pt>
                <c:pt idx="13">
                  <c:v>413</c:v>
                </c:pt>
                <c:pt idx="14" formatCode="General">
                  <c:v>447</c:v>
                </c:pt>
                <c:pt idx="15">
                  <c:v>1411</c:v>
                </c:pt>
                <c:pt idx="16" formatCode="General">
                  <c:v>1110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05-4543-9703-A6543B8D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3157840"/>
        <c:axId val="193158400"/>
      </c:barChart>
      <c:catAx>
        <c:axId val="19315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58400"/>
        <c:crosses val="autoZero"/>
        <c:auto val="1"/>
        <c:lblAlgn val="ctr"/>
        <c:lblOffset val="100"/>
        <c:noMultiLvlLbl val="0"/>
      </c:catAx>
      <c:valAx>
        <c:axId val="193158400"/>
        <c:scaling>
          <c:orientation val="minMax"/>
        </c:scaling>
        <c:delete val="1"/>
        <c:axPos val="b"/>
        <c:numFmt formatCode="###0" sourceLinked="1"/>
        <c:majorTickMark val="none"/>
        <c:minorTickMark val="none"/>
        <c:tickLblPos val="nextTo"/>
        <c:crossAx val="1931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'COMP Gráfico 41_OK'!$B$12</c:f>
              <c:strCache>
                <c:ptCount val="1"/>
                <c:pt idx="0">
                  <c:v>Feminino 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 Gráfico 41_OK'!$A$13:$A$18</c:f>
              <c:strCache>
                <c:ptCount val="6"/>
                <c:pt idx="0">
                  <c:v>CRAS</c:v>
                </c:pt>
                <c:pt idx="1">
                  <c:v>Centros de Convivência</c:v>
                </c:pt>
                <c:pt idx="2">
                  <c:v>CREAS</c:v>
                </c:pt>
                <c:pt idx="3">
                  <c:v>Centros POP</c:v>
                </c:pt>
                <c:pt idx="4">
                  <c:v>Centros-Dia</c:v>
                </c:pt>
                <c:pt idx="5">
                  <c:v>Unidades de Acolhimento</c:v>
                </c:pt>
              </c:strCache>
            </c:strRef>
          </c:cat>
          <c:val>
            <c:numRef>
              <c:f>'COMP Gráfico 41_OK'!$B$13:$B$18</c:f>
              <c:numCache>
                <c:formatCode>0.0%</c:formatCode>
                <c:ptCount val="6"/>
                <c:pt idx="0">
                  <c:v>0.81524899184094535</c:v>
                </c:pt>
                <c:pt idx="1">
                  <c:v>0.76839445677972595</c:v>
                </c:pt>
                <c:pt idx="2">
                  <c:v>0.80517717138977707</c:v>
                </c:pt>
                <c:pt idx="3">
                  <c:v>0.64591700133868812</c:v>
                </c:pt>
                <c:pt idx="4">
                  <c:v>0.83705443067210716</c:v>
                </c:pt>
                <c:pt idx="5">
                  <c:v>0.8024043548932549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D-4C4E-BE27-EBC0E300B20F}"/>
            </c:ext>
          </c:extLst>
        </c:ser>
        <c:ser>
          <c:idx val="1"/>
          <c:order val="1"/>
          <c:tx>
            <c:strRef>
              <c:f>'COMP Gráfico 41_OK'!$C$12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 Gráfico 41_OK'!$A$13:$A$18</c:f>
              <c:strCache>
                <c:ptCount val="6"/>
                <c:pt idx="0">
                  <c:v>CRAS</c:v>
                </c:pt>
                <c:pt idx="1">
                  <c:v>Centros de Convivência</c:v>
                </c:pt>
                <c:pt idx="2">
                  <c:v>CREAS</c:v>
                </c:pt>
                <c:pt idx="3">
                  <c:v>Centros POP</c:v>
                </c:pt>
                <c:pt idx="4">
                  <c:v>Centros-Dia</c:v>
                </c:pt>
                <c:pt idx="5">
                  <c:v>Unidades de Acolhimento</c:v>
                </c:pt>
              </c:strCache>
            </c:strRef>
          </c:cat>
          <c:val>
            <c:numRef>
              <c:f>'COMP Gráfico 41_OK'!$C$13:$C$18</c:f>
              <c:numCache>
                <c:formatCode>0.0%</c:formatCode>
                <c:ptCount val="6"/>
                <c:pt idx="0">
                  <c:v>0.18475100815905468</c:v>
                </c:pt>
                <c:pt idx="1">
                  <c:v>0.2316055432202741</c:v>
                </c:pt>
                <c:pt idx="2">
                  <c:v>0.19482282861022293</c:v>
                </c:pt>
                <c:pt idx="3">
                  <c:v>0.35408299866131193</c:v>
                </c:pt>
                <c:pt idx="4">
                  <c:v>0.16294556932789284</c:v>
                </c:pt>
                <c:pt idx="5">
                  <c:v>0.19759564510674507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3D-4C4E-BE27-EBC0E300B2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888032"/>
        <c:axId val="243888592"/>
      </c:barChart>
      <c:catAx>
        <c:axId val="24388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888592"/>
        <c:crosses val="autoZero"/>
        <c:auto val="1"/>
        <c:lblAlgn val="ctr"/>
        <c:lblOffset val="100"/>
        <c:noMultiLvlLbl val="0"/>
      </c:catAx>
      <c:valAx>
        <c:axId val="243888592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2438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'GM Gráfico 1'!$A$4:$A$11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01-4860-AB12-BAAD596D34A4}"/>
            </c:ext>
          </c:extLst>
        </c:ser>
        <c:ser>
          <c:idx val="0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'GM Gráfico 1'!$B$4:$B$11</c:f>
              <c:numCache>
                <c:formatCode>#,##0</c:formatCode>
                <c:ptCount val="8"/>
                <c:pt idx="0">
                  <c:v>220730</c:v>
                </c:pt>
                <c:pt idx="1">
                  <c:v>232085</c:v>
                </c:pt>
                <c:pt idx="2">
                  <c:v>243136</c:v>
                </c:pt>
                <c:pt idx="3">
                  <c:v>245239</c:v>
                </c:pt>
                <c:pt idx="4">
                  <c:v>256858</c:v>
                </c:pt>
                <c:pt idx="5">
                  <c:v>244478</c:v>
                </c:pt>
                <c:pt idx="6">
                  <c:v>239815</c:v>
                </c:pt>
                <c:pt idx="7">
                  <c:v>239262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161200"/>
        <c:axId val="193161760"/>
      </c:lineChart>
      <c:catAx>
        <c:axId val="1931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61760"/>
        <c:crosses val="autoZero"/>
        <c:auto val="1"/>
        <c:lblAlgn val="ctr"/>
        <c:lblOffset val="100"/>
        <c:noMultiLvlLbl val="0"/>
      </c:catAx>
      <c:valAx>
        <c:axId val="19316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887079261672096E-2"/>
          <c:y val="3.4879090397264598E-2"/>
          <c:w val="0.95222584147665579"/>
          <c:h val="0.819030201497279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2'!$A$4</c:f>
              <c:strCache>
                <c:ptCount val="1"/>
                <c:pt idx="0">
                  <c:v>Estatuários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'GM Gráfico 2'!$B$4:$I$4</c:f>
              <c:numCache>
                <c:formatCode>0.0%</c:formatCode>
                <c:ptCount val="8"/>
                <c:pt idx="0">
                  <c:v>0.38600000000000001</c:v>
                </c:pt>
                <c:pt idx="1">
                  <c:v>0.34</c:v>
                </c:pt>
                <c:pt idx="2">
                  <c:v>0.35894118325737856</c:v>
                </c:pt>
                <c:pt idx="3">
                  <c:v>0.35799999999999998</c:v>
                </c:pt>
                <c:pt idx="4">
                  <c:v>0.35099999999999998</c:v>
                </c:pt>
                <c:pt idx="5">
                  <c:v>0.36199999999999999</c:v>
                </c:pt>
                <c:pt idx="6">
                  <c:v>0.38092696453516184</c:v>
                </c:pt>
                <c:pt idx="7">
                  <c:v>0.379675836530665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B7-4F12-B2E5-7A99EB0B32CA}"/>
            </c:ext>
          </c:extLst>
        </c:ser>
        <c:ser>
          <c:idx val="1"/>
          <c:order val="1"/>
          <c:tx>
            <c:strRef>
              <c:f>'GM Gráfico 2'!$A$5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'GM Gráfico 2'!$B$5:$I$5</c:f>
              <c:numCache>
                <c:formatCode>0.0%</c:formatCode>
                <c:ptCount val="8"/>
                <c:pt idx="0">
                  <c:v>0.128</c:v>
                </c:pt>
                <c:pt idx="1">
                  <c:v>0.13500000000000001</c:v>
                </c:pt>
                <c:pt idx="2">
                  <c:v>0.12938941677723478</c:v>
                </c:pt>
                <c:pt idx="3">
                  <c:v>0.107</c:v>
                </c:pt>
                <c:pt idx="4">
                  <c:v>0.11</c:v>
                </c:pt>
                <c:pt idx="5">
                  <c:v>0.108</c:v>
                </c:pt>
                <c:pt idx="6">
                  <c:v>0.11618539290703286</c:v>
                </c:pt>
                <c:pt idx="7">
                  <c:v>0.108487766548804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B7-4F12-B2E5-7A99EB0B32CA}"/>
            </c:ext>
          </c:extLst>
        </c:ser>
        <c:ser>
          <c:idx val="2"/>
          <c:order val="2"/>
          <c:tx>
            <c:strRef>
              <c:f>'GM Gráfico 2'!$A$6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'GM Gráfico 2'!$B$6:$I$6</c:f>
              <c:numCache>
                <c:formatCode>0.0%</c:formatCode>
                <c:ptCount val="8"/>
                <c:pt idx="0">
                  <c:v>0.17499999999999999</c:v>
                </c:pt>
                <c:pt idx="1">
                  <c:v>0.17199999999999999</c:v>
                </c:pt>
                <c:pt idx="2">
                  <c:v>0.15217606289608795</c:v>
                </c:pt>
                <c:pt idx="3">
                  <c:v>0.16800000000000001</c:v>
                </c:pt>
                <c:pt idx="4">
                  <c:v>0.16900000000000001</c:v>
                </c:pt>
                <c:pt idx="5">
                  <c:v>0.16400000000000001</c:v>
                </c:pt>
                <c:pt idx="6">
                  <c:v>0.15678335383524858</c:v>
                </c:pt>
                <c:pt idx="7">
                  <c:v>0.16701356671765599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B7-4F12-B2E5-7A99EB0B32CA}"/>
            </c:ext>
          </c:extLst>
        </c:ser>
        <c:ser>
          <c:idx val="3"/>
          <c:order val="3"/>
          <c:tx>
            <c:strRef>
              <c:f>'GM Gráfico 2'!$A$7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'GM Gráfico 2'!$B$3:$I$3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'GM Gráfico 2'!$B$7:$I$7</c:f>
              <c:numCache>
                <c:formatCode>0.0%</c:formatCode>
                <c:ptCount val="8"/>
                <c:pt idx="0">
                  <c:v>0.311</c:v>
                </c:pt>
                <c:pt idx="1">
                  <c:v>0.35399999999999998</c:v>
                </c:pt>
                <c:pt idx="2">
                  <c:v>0.3594933370692987</c:v>
                </c:pt>
                <c:pt idx="3">
                  <c:v>0.36699999999999999</c:v>
                </c:pt>
                <c:pt idx="4">
                  <c:v>0.37</c:v>
                </c:pt>
                <c:pt idx="5">
                  <c:v>0.36599999999999999</c:v>
                </c:pt>
                <c:pt idx="6">
                  <c:v>0.34610428872255744</c:v>
                </c:pt>
                <c:pt idx="7">
                  <c:v>0.34482283020287302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B7-4F12-B2E5-7A99EB0B32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68096"/>
        <c:axId val="236268656"/>
      </c:barChart>
      <c:catAx>
        <c:axId val="2362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68656"/>
        <c:crosses val="autoZero"/>
        <c:auto val="1"/>
        <c:lblAlgn val="ctr"/>
        <c:lblOffset val="100"/>
        <c:noMultiLvlLbl val="0"/>
      </c:catAx>
      <c:valAx>
        <c:axId val="2362686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62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74515960230246E-2"/>
          <c:y val="3.4469247608125364E-2"/>
          <c:w val="0.95395081109366819"/>
          <c:h val="0.82115666655481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'GM Gráfico 3'!$A$5</c:f>
              <c:strCache>
                <c:ptCount val="1"/>
                <c:pt idx="0">
                  <c:v>Estatuário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3'!$B$5:$D$5</c:f>
              <c:numCache>
                <c:formatCode>0.0%</c:formatCode>
                <c:ptCount val="3"/>
                <c:pt idx="0">
                  <c:v>0.164626494352832</c:v>
                </c:pt>
                <c:pt idx="1">
                  <c:v>0.39736025186587698</c:v>
                </c:pt>
                <c:pt idx="2">
                  <c:v>0.43801325378129002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40-4AD2-9DD5-8ABCC62128EC}"/>
            </c:ext>
          </c:extLst>
        </c:ser>
        <c:ser>
          <c:idx val="1"/>
          <c:order val="1"/>
          <c:tx>
            <c:strRef>
              <c:f>'GM Gráfico 3'!$A$6</c:f>
              <c:strCache>
                <c:ptCount val="1"/>
                <c:pt idx="0">
                  <c:v>CLT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3'!$B$6:$D$6</c:f>
              <c:numCache>
                <c:formatCode>0.0%</c:formatCode>
                <c:ptCount val="3"/>
                <c:pt idx="0">
                  <c:v>0.152290326308895</c:v>
                </c:pt>
                <c:pt idx="1">
                  <c:v>0.466425241745964</c:v>
                </c:pt>
                <c:pt idx="2">
                  <c:v>0.38228443194514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40-4AD2-9DD5-8ABCC62128EC}"/>
            </c:ext>
          </c:extLst>
        </c:ser>
        <c:ser>
          <c:idx val="2"/>
          <c:order val="2"/>
          <c:tx>
            <c:strRef>
              <c:f>'GM Gráfico 3'!$A$7</c:f>
              <c:strCache>
                <c:ptCount val="1"/>
                <c:pt idx="0">
                  <c:v>Comissionados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3'!$B$7:$D$7</c:f>
              <c:numCache>
                <c:formatCode>0.0%</c:formatCode>
                <c:ptCount val="3"/>
                <c:pt idx="0">
                  <c:v>8.4159159159159197E-2</c:v>
                </c:pt>
                <c:pt idx="1">
                  <c:v>0.45613113113113102</c:v>
                </c:pt>
                <c:pt idx="2">
                  <c:v>0.45970970970970898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40-4AD2-9DD5-8ABCC62128EC}"/>
            </c:ext>
          </c:extLst>
        </c:ser>
        <c:ser>
          <c:idx val="3"/>
          <c:order val="3"/>
          <c:tx>
            <c:strRef>
              <c:f>'GM Gráfico 3'!$A$8</c:f>
              <c:strCache>
                <c:ptCount val="1"/>
                <c:pt idx="0">
                  <c:v>Outros vínculos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'GM Gráfico 3'!$B$4:$D$4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'GM Gráfico 3'!$B$8:$D$8</c:f>
              <c:numCache>
                <c:formatCode>0.0%</c:formatCode>
                <c:ptCount val="3"/>
                <c:pt idx="0">
                  <c:v>0.13970401076324501</c:v>
                </c:pt>
                <c:pt idx="1">
                  <c:v>0.55431469728043803</c:v>
                </c:pt>
                <c:pt idx="2">
                  <c:v>0.30465558828163802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40-4AD2-9DD5-8ABCC6212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73136"/>
        <c:axId val="236273696"/>
      </c:barChart>
      <c:catAx>
        <c:axId val="2362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73696"/>
        <c:crosses val="autoZero"/>
        <c:auto val="1"/>
        <c:lblAlgn val="ctr"/>
        <c:lblOffset val="100"/>
        <c:noMultiLvlLbl val="0"/>
      </c:catAx>
      <c:valAx>
        <c:axId val="2362736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62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'GE Gráfico 4'!$A$5</c:f>
              <c:strCache>
                <c:ptCount val="1"/>
                <c:pt idx="0">
                  <c:v>Ensino Fundamental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4'!$B$5:$H$5</c:f>
              <c:numCache>
                <c:formatCode>0.0%</c:formatCode>
                <c:ptCount val="7"/>
                <c:pt idx="0">
                  <c:v>0.216</c:v>
                </c:pt>
                <c:pt idx="1">
                  <c:v>0.24</c:v>
                </c:pt>
                <c:pt idx="2">
                  <c:v>0.24357902281686775</c:v>
                </c:pt>
                <c:pt idx="3">
                  <c:v>0.19800000000000001</c:v>
                </c:pt>
                <c:pt idx="4">
                  <c:v>0.19565375920659228</c:v>
                </c:pt>
                <c:pt idx="5">
                  <c:v>0.16552838363809944</c:v>
                </c:pt>
                <c:pt idx="6">
                  <c:v>0.16777681243363257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C-4434-91B1-CCB64FFB0166}"/>
            </c:ext>
          </c:extLst>
        </c:ser>
        <c:ser>
          <c:idx val="1"/>
          <c:order val="1"/>
          <c:tx>
            <c:strRef>
              <c:f>'GE Gráfico 4'!$A$6</c:f>
              <c:strCache>
                <c:ptCount val="1"/>
                <c:pt idx="0">
                  <c:v>Ensino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4'!$B$6:$H$6</c:f>
              <c:numCache>
                <c:formatCode>0.0%</c:formatCode>
                <c:ptCount val="7"/>
                <c:pt idx="0">
                  <c:v>0.52700000000000002</c:v>
                </c:pt>
                <c:pt idx="1">
                  <c:v>0.42799999999999999</c:v>
                </c:pt>
                <c:pt idx="2">
                  <c:v>0.43859753912316329</c:v>
                </c:pt>
                <c:pt idx="3">
                  <c:v>0.45900000000000002</c:v>
                </c:pt>
                <c:pt idx="4">
                  <c:v>0.4047983665135273</c:v>
                </c:pt>
                <c:pt idx="5">
                  <c:v>0.42630535360211502</c:v>
                </c:pt>
                <c:pt idx="6">
                  <c:v>0.39434308330919976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C-4434-91B1-CCB64FFB0166}"/>
            </c:ext>
          </c:extLst>
        </c:ser>
        <c:ser>
          <c:idx val="2"/>
          <c:order val="2"/>
          <c:tx>
            <c:strRef>
              <c:f>'GE Gráfico 4'!$A$7</c:f>
              <c:strCache>
                <c:ptCount val="1"/>
                <c:pt idx="0">
                  <c:v>Ensino Superior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 Gráfico 4'!$B$4:$H$4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'GE Gráfico 4'!$B$7:$H$7</c:f>
              <c:numCache>
                <c:formatCode>0.0%</c:formatCode>
                <c:ptCount val="7"/>
                <c:pt idx="0">
                  <c:v>0.26300000000000001</c:v>
                </c:pt>
                <c:pt idx="1">
                  <c:v>0.33200000000000002</c:v>
                </c:pt>
                <c:pt idx="2">
                  <c:v>0.31782343805996893</c:v>
                </c:pt>
                <c:pt idx="3">
                  <c:v>0.34300000000000003</c:v>
                </c:pt>
                <c:pt idx="4">
                  <c:v>0.39954787427988042</c:v>
                </c:pt>
                <c:pt idx="5">
                  <c:v>0.40816626275978557</c:v>
                </c:pt>
                <c:pt idx="6">
                  <c:v>0.43788010425716772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C-4434-91B1-CCB64FFB01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77616"/>
        <c:axId val="236278176"/>
      </c:barChart>
      <c:catAx>
        <c:axId val="2362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78176"/>
        <c:crosses val="autoZero"/>
        <c:auto val="1"/>
        <c:lblAlgn val="ctr"/>
        <c:lblOffset val="100"/>
        <c:noMultiLvlLbl val="0"/>
      </c:catAx>
      <c:valAx>
        <c:axId val="236278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62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152400</xdr:rowOff>
    </xdr:from>
    <xdr:to>
      <xdr:col>13</xdr:col>
      <xdr:colOff>495300</xdr:colOff>
      <xdr:row>24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4761</xdr:rowOff>
    </xdr:from>
    <xdr:to>
      <xdr:col>24</xdr:col>
      <xdr:colOff>95250</xdr:colOff>
      <xdr:row>26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9525</xdr:rowOff>
    </xdr:from>
    <xdr:to>
      <xdr:col>20</xdr:col>
      <xdr:colOff>504825</xdr:colOff>
      <xdr:row>21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4762</xdr:rowOff>
    </xdr:from>
    <xdr:to>
      <xdr:col>15</xdr:col>
      <xdr:colOff>123824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28574</xdr:rowOff>
    </xdr:from>
    <xdr:to>
      <xdr:col>20</xdr:col>
      <xdr:colOff>571499</xdr:colOff>
      <xdr:row>23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565149</xdr:colOff>
      <xdr:row>1</xdr:row>
      <xdr:rowOff>22226</xdr:rowOff>
    </xdr:from>
    <xdr:to>
      <xdr:col>15</xdr:col>
      <xdr:colOff>542924</xdr:colOff>
      <xdr:row>24</xdr:row>
      <xdr:rowOff>12700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38099</xdr:rowOff>
    </xdr:from>
    <xdr:to>
      <xdr:col>20</xdr:col>
      <xdr:colOff>381000</xdr:colOff>
      <xdr:row>26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9524</xdr:rowOff>
    </xdr:from>
    <xdr:to>
      <xdr:col>19</xdr:col>
      <xdr:colOff>9525</xdr:colOff>
      <xdr:row>29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9525</xdr:rowOff>
    </xdr:from>
    <xdr:to>
      <xdr:col>19</xdr:col>
      <xdr:colOff>247650</xdr:colOff>
      <xdr:row>26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0</xdr:row>
      <xdr:rowOff>180974</xdr:rowOff>
    </xdr:from>
    <xdr:to>
      <xdr:col>19</xdr:col>
      <xdr:colOff>247650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76199</xdr:rowOff>
    </xdr:from>
    <xdr:to>
      <xdr:col>20</xdr:col>
      <xdr:colOff>95250</xdr:colOff>
      <xdr:row>27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66674</xdr:rowOff>
    </xdr:from>
    <xdr:to>
      <xdr:col>23</xdr:col>
      <xdr:colOff>38100</xdr:colOff>
      <xdr:row>27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152400</xdr:rowOff>
    </xdr:from>
    <xdr:to>
      <xdr:col>19</xdr:col>
      <xdr:colOff>419100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24</xdr:col>
      <xdr:colOff>38100</xdr:colOff>
      <xdr:row>36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123825</xdr:rowOff>
    </xdr:from>
    <xdr:to>
      <xdr:col>17</xdr:col>
      <xdr:colOff>438150</xdr:colOff>
      <xdr:row>29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104774</xdr:rowOff>
    </xdr:from>
    <xdr:to>
      <xdr:col>11</xdr:col>
      <xdr:colOff>0</xdr:colOff>
      <xdr:row>27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22</xdr:col>
      <xdr:colOff>581025</xdr:colOff>
      <xdr:row>34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23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1</xdr:row>
      <xdr:rowOff>57149</xdr:rowOff>
    </xdr:from>
    <xdr:to>
      <xdr:col>19</xdr:col>
      <xdr:colOff>85724</xdr:colOff>
      <xdr:row>22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47623</xdr:colOff>
      <xdr:row>1</xdr:row>
      <xdr:rowOff>142875</xdr:rowOff>
    </xdr:from>
    <xdr:to>
      <xdr:col>23</xdr:col>
      <xdr:colOff>485774</xdr:colOff>
      <xdr:row>20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</xdr:rowOff>
    </xdr:from>
    <xdr:to>
      <xdr:col>19</xdr:col>
      <xdr:colOff>19049</xdr:colOff>
      <xdr:row>34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</xdr:rowOff>
    </xdr:from>
    <xdr:to>
      <xdr:col>19</xdr:col>
      <xdr:colOff>171450</xdr:colOff>
      <xdr:row>27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180975</xdr:rowOff>
    </xdr:from>
    <xdr:to>
      <xdr:col>15</xdr:col>
      <xdr:colOff>161925</xdr:colOff>
      <xdr:row>26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</xdr:row>
      <xdr:rowOff>85724</xdr:rowOff>
    </xdr:from>
    <xdr:to>
      <xdr:col>15</xdr:col>
      <xdr:colOff>200025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</xdr:row>
      <xdr:rowOff>190498</xdr:rowOff>
    </xdr:from>
    <xdr:to>
      <xdr:col>21</xdr:col>
      <xdr:colOff>0</xdr:colOff>
      <xdr:row>37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180974</xdr:rowOff>
    </xdr:from>
    <xdr:to>
      <xdr:col>17</xdr:col>
      <xdr:colOff>419099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19050</xdr:rowOff>
    </xdr:from>
    <xdr:to>
      <xdr:col>19</xdr:col>
      <xdr:colOff>457199</xdr:colOff>
      <xdr:row>28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171449</xdr:rowOff>
    </xdr:from>
    <xdr:to>
      <xdr:col>18</xdr:col>
      <xdr:colOff>323850</xdr:colOff>
      <xdr:row>27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31</xdr:row>
      <xdr:rowOff>152399</xdr:rowOff>
    </xdr:from>
    <xdr:to>
      <xdr:col>18</xdr:col>
      <xdr:colOff>504825</xdr:colOff>
      <xdr:row>59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17</xdr:col>
      <xdr:colOff>428625</xdr:colOff>
      <xdr:row>25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190499</xdr:rowOff>
    </xdr:from>
    <xdr:to>
      <xdr:col>21</xdr:col>
      <xdr:colOff>47624</xdr:colOff>
      <xdr:row>21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190499</xdr:rowOff>
    </xdr:from>
    <xdr:to>
      <xdr:col>23</xdr:col>
      <xdr:colOff>0</xdr:colOff>
      <xdr:row>29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57158</xdr:colOff>
      <xdr:row>4</xdr:row>
      <xdr:rowOff>57150</xdr:rowOff>
    </xdr:from>
    <xdr:to>
      <xdr:col>25</xdr:col>
      <xdr:colOff>447675</xdr:colOff>
      <xdr:row>44</xdr:row>
      <xdr:rowOff>180974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180974</xdr:rowOff>
    </xdr:from>
    <xdr:to>
      <xdr:col>20</xdr:col>
      <xdr:colOff>285749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19049</xdr:rowOff>
    </xdr:from>
    <xdr:to>
      <xdr:col>15</xdr:col>
      <xdr:colOff>0</xdr:colOff>
      <xdr:row>27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29</xdr:row>
      <xdr:rowOff>40822</xdr:rowOff>
    </xdr:from>
    <xdr:to>
      <xdr:col>16</xdr:col>
      <xdr:colOff>734787</xdr:colOff>
      <xdr:row>55</xdr:row>
      <xdr:rowOff>47626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1</xdr:row>
      <xdr:rowOff>180976</xdr:rowOff>
    </xdr:from>
    <xdr:to>
      <xdr:col>18</xdr:col>
      <xdr:colOff>561974</xdr:colOff>
      <xdr:row>31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447676</xdr:colOff>
      <xdr:row>1</xdr:row>
      <xdr:rowOff>57149</xdr:rowOff>
    </xdr:from>
    <xdr:to>
      <xdr:col>19</xdr:col>
      <xdr:colOff>438150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66675</xdr:rowOff>
    </xdr:from>
    <xdr:to>
      <xdr:col>21</xdr:col>
      <xdr:colOff>485775</xdr:colOff>
      <xdr:row>35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0</xdr:rowOff>
    </xdr:from>
    <xdr:to>
      <xdr:col>17</xdr:col>
      <xdr:colOff>581025</xdr:colOff>
      <xdr:row>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166687</xdr:rowOff>
    </xdr:from>
    <xdr:to>
      <xdr:col>17</xdr:col>
      <xdr:colOff>561974</xdr:colOff>
      <xdr:row>25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190499</xdr:rowOff>
    </xdr:from>
    <xdr:to>
      <xdr:col>19</xdr:col>
      <xdr:colOff>314324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609598</xdr:colOff>
      <xdr:row>2</xdr:row>
      <xdr:rowOff>176212</xdr:rowOff>
    </xdr:from>
    <xdr:to>
      <xdr:col>19</xdr:col>
      <xdr:colOff>304800</xdr:colOff>
      <xdr:row>29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185735</xdr:rowOff>
    </xdr:from>
    <xdr:to>
      <xdr:col>22</xdr:col>
      <xdr:colOff>600074</xdr:colOff>
      <xdr:row>23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180976</xdr:rowOff>
    </xdr:from>
    <xdr:to>
      <xdr:col>14</xdr:col>
      <xdr:colOff>590549</xdr:colOff>
      <xdr:row>24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190499</xdr:rowOff>
    </xdr:from>
    <xdr:to>
      <xdr:col>21</xdr:col>
      <xdr:colOff>47624</xdr:colOff>
      <xdr:row>21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3:Q37"/>
  <sheetViews>
    <sheetView workbookViewId="0">
      <selection activeCell="N35" sqref="N35"/>
    </sheetView>
  </sheetViews>
  <sheetFormatPr defaultRowHeight="15" x14ac:dyDescent="0.25"/>
  <sheetData>
    <row r="3" spans="2:17" ht="15" customHeight="1" x14ac:dyDescent="0.25">
      <c r="B3" s="228" t="s">
        <v>126</v>
      </c>
      <c r="C3" s="228"/>
      <c r="D3" s="228"/>
      <c r="E3" s="228"/>
      <c r="F3" s="228"/>
      <c r="G3" s="228"/>
      <c r="H3" s="228"/>
      <c r="I3" s="228"/>
      <c r="J3" s="228"/>
      <c r="K3" s="228"/>
      <c r="L3" s="179"/>
      <c r="M3" s="179"/>
      <c r="N3" s="179"/>
      <c r="O3" s="159"/>
      <c r="P3" s="159"/>
      <c r="Q3" s="159"/>
    </row>
    <row r="4" spans="2:17" x14ac:dyDescent="0.2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179"/>
      <c r="M4" s="179"/>
      <c r="N4" s="179"/>
      <c r="O4" s="159"/>
      <c r="P4" s="159"/>
      <c r="Q4" s="159"/>
    </row>
    <row r="5" spans="2:17" x14ac:dyDescent="0.2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179"/>
      <c r="M5" s="179"/>
      <c r="N5" s="179"/>
      <c r="O5" s="159"/>
      <c r="P5" s="159"/>
      <c r="Q5" s="159"/>
    </row>
    <row r="6" spans="2:17" x14ac:dyDescent="0.2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179"/>
      <c r="M6" s="179"/>
      <c r="N6" s="179"/>
      <c r="O6" s="159"/>
      <c r="P6" s="159"/>
      <c r="Q6" s="159"/>
    </row>
    <row r="7" spans="2:17" x14ac:dyDescent="0.2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179"/>
      <c r="M7" s="179"/>
      <c r="N7" s="179"/>
      <c r="O7" s="159"/>
      <c r="P7" s="159"/>
      <c r="Q7" s="159"/>
    </row>
    <row r="8" spans="2:17" x14ac:dyDescent="0.2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179"/>
      <c r="M8" s="179"/>
      <c r="N8" s="179"/>
      <c r="O8" s="159"/>
      <c r="P8" s="159"/>
      <c r="Q8" s="159"/>
    </row>
    <row r="9" spans="2:17" x14ac:dyDescent="0.2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179"/>
      <c r="M9" s="179"/>
      <c r="N9" s="179"/>
      <c r="O9" s="159"/>
      <c r="P9" s="159"/>
      <c r="Q9" s="159"/>
    </row>
    <row r="10" spans="2:17" x14ac:dyDescent="0.2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179"/>
      <c r="M10" s="179"/>
      <c r="N10" s="179"/>
      <c r="O10" s="159"/>
      <c r="P10" s="159"/>
      <c r="Q10" s="159"/>
    </row>
    <row r="11" spans="2:17" x14ac:dyDescent="0.2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179"/>
      <c r="M11" s="179"/>
      <c r="N11" s="179"/>
      <c r="O11" s="159"/>
      <c r="P11" s="159"/>
      <c r="Q11" s="159"/>
    </row>
    <row r="12" spans="2:17" x14ac:dyDescent="0.2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179"/>
      <c r="M12" s="179"/>
      <c r="N12" s="179"/>
      <c r="O12" s="159"/>
      <c r="P12" s="159"/>
      <c r="Q12" s="159"/>
    </row>
    <row r="13" spans="2:17" x14ac:dyDescent="0.2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179"/>
      <c r="M13" s="179"/>
      <c r="N13" s="179"/>
      <c r="O13" s="159"/>
      <c r="P13" s="159"/>
      <c r="Q13" s="159"/>
    </row>
    <row r="14" spans="2:17" x14ac:dyDescent="0.25"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179"/>
      <c r="M14" s="179"/>
      <c r="N14" s="179"/>
      <c r="O14" s="159"/>
      <c r="P14" s="159"/>
      <c r="Q14" s="159"/>
    </row>
    <row r="15" spans="2:17" x14ac:dyDescent="0.25"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179"/>
      <c r="M15" s="179"/>
      <c r="N15" s="179"/>
      <c r="O15" s="159"/>
      <c r="P15" s="159"/>
      <c r="Q15" s="159"/>
    </row>
    <row r="16" spans="2:17" x14ac:dyDescent="0.25">
      <c r="B16" s="228"/>
      <c r="C16" s="228"/>
      <c r="D16" s="228"/>
      <c r="E16" s="228"/>
      <c r="F16" s="228"/>
      <c r="G16" s="228"/>
      <c r="H16" s="228"/>
      <c r="I16" s="228"/>
      <c r="J16" s="228"/>
      <c r="K16" s="228"/>
      <c r="L16" s="179"/>
      <c r="M16" s="179"/>
      <c r="N16" s="179"/>
      <c r="O16" s="159"/>
      <c r="P16" s="159"/>
      <c r="Q16" s="159"/>
    </row>
    <row r="17" spans="2:17" x14ac:dyDescent="0.25">
      <c r="B17" s="228"/>
      <c r="C17" s="228"/>
      <c r="D17" s="228"/>
      <c r="E17" s="228"/>
      <c r="F17" s="228"/>
      <c r="G17" s="228"/>
      <c r="H17" s="228"/>
      <c r="I17" s="228"/>
      <c r="J17" s="228"/>
      <c r="K17" s="228"/>
      <c r="L17" s="179"/>
      <c r="M17" s="179"/>
      <c r="N17" s="179"/>
      <c r="O17" s="159"/>
      <c r="P17" s="159"/>
      <c r="Q17" s="159"/>
    </row>
    <row r="18" spans="2:17" x14ac:dyDescent="0.25"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179"/>
      <c r="M18" s="179"/>
      <c r="N18" s="179"/>
      <c r="O18" s="159"/>
      <c r="P18" s="159"/>
      <c r="Q18" s="159"/>
    </row>
    <row r="19" spans="2:17" x14ac:dyDescent="0.25"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179"/>
      <c r="M19" s="179"/>
      <c r="N19" s="179"/>
      <c r="O19" s="159"/>
      <c r="P19" s="159"/>
      <c r="Q19" s="159"/>
    </row>
    <row r="20" spans="2:17" x14ac:dyDescent="0.25"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179"/>
      <c r="M20" s="179"/>
      <c r="N20" s="179"/>
      <c r="O20" s="159"/>
      <c r="P20" s="159"/>
      <c r="Q20" s="159"/>
    </row>
    <row r="21" spans="2:17" x14ac:dyDescent="0.25"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179"/>
      <c r="M21" s="179"/>
      <c r="N21" s="179"/>
      <c r="O21" s="159"/>
      <c r="P21" s="159"/>
      <c r="Q21" s="159"/>
    </row>
    <row r="22" spans="2:17" x14ac:dyDescent="0.25"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179"/>
      <c r="M22" s="179"/>
      <c r="N22" s="179"/>
      <c r="O22" s="159"/>
      <c r="P22" s="159"/>
      <c r="Q22" s="159"/>
    </row>
    <row r="23" spans="2:17" x14ac:dyDescent="0.25"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179"/>
      <c r="M23" s="179"/>
      <c r="N23" s="179"/>
      <c r="O23" s="159"/>
      <c r="P23" s="159"/>
      <c r="Q23" s="159"/>
    </row>
    <row r="24" spans="2:17" x14ac:dyDescent="0.25"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179"/>
      <c r="M24" s="179"/>
      <c r="N24" s="179"/>
      <c r="O24" s="159"/>
      <c r="P24" s="159"/>
      <c r="Q24" s="159"/>
    </row>
    <row r="25" spans="2:17" x14ac:dyDescent="0.25"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179"/>
      <c r="M25" s="179"/>
      <c r="N25" s="179"/>
      <c r="O25" s="159"/>
      <c r="P25" s="159"/>
      <c r="Q25" s="159"/>
    </row>
    <row r="26" spans="2:17" x14ac:dyDescent="0.25">
      <c r="B26" s="228"/>
      <c r="C26" s="228"/>
      <c r="D26" s="228"/>
      <c r="E26" s="228"/>
      <c r="F26" s="228"/>
      <c r="G26" s="228"/>
      <c r="H26" s="228"/>
      <c r="I26" s="228"/>
      <c r="J26" s="228"/>
      <c r="K26" s="228"/>
      <c r="L26" s="179"/>
      <c r="M26" s="179"/>
      <c r="N26" s="179"/>
      <c r="O26" s="159"/>
      <c r="P26" s="159"/>
      <c r="Q26" s="159"/>
    </row>
    <row r="27" spans="2:17" x14ac:dyDescent="0.25"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179"/>
      <c r="M27" s="179"/>
      <c r="N27" s="179"/>
      <c r="O27" s="159"/>
      <c r="P27" s="159"/>
      <c r="Q27" s="159"/>
    </row>
    <row r="28" spans="2:17" x14ac:dyDescent="0.25"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</row>
    <row r="29" spans="2:17" ht="53.25" customHeight="1" x14ac:dyDescent="0.25">
      <c r="B29" s="227" t="s">
        <v>127</v>
      </c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159"/>
      <c r="P29" s="159"/>
      <c r="Q29" s="159"/>
    </row>
    <row r="30" spans="2:17" x14ac:dyDescent="0.25"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</row>
    <row r="31" spans="2:17" x14ac:dyDescent="0.25"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</row>
    <row r="32" spans="2:17" x14ac:dyDescent="0.25"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</row>
    <row r="33" spans="2:17" x14ac:dyDescent="0.25">
      <c r="B33" s="177"/>
      <c r="C33" s="178"/>
      <c r="D33" s="177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</row>
    <row r="34" spans="2:17" x14ac:dyDescent="0.25">
      <c r="B34" s="177"/>
      <c r="C34" s="178"/>
      <c r="D34" s="177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</row>
    <row r="35" spans="2:17" x14ac:dyDescent="0.25">
      <c r="B35" s="177"/>
      <c r="C35" s="178"/>
      <c r="D35" s="177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</row>
    <row r="36" spans="2:17" x14ac:dyDescent="0.25">
      <c r="B36" s="159"/>
      <c r="C36" s="159"/>
      <c r="D36" s="177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</row>
    <row r="37" spans="2:17" x14ac:dyDescent="0.25"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</row>
  </sheetData>
  <mergeCells count="2">
    <mergeCell ref="B29:N29"/>
    <mergeCell ref="B3:K2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1"/>
  <sheetViews>
    <sheetView view="pageBreakPreview" zoomScale="60" workbookViewId="0">
      <selection activeCell="A9" sqref="A9:H19"/>
    </sheetView>
  </sheetViews>
  <sheetFormatPr defaultRowHeight="15" x14ac:dyDescent="0.25"/>
  <cols>
    <col min="1" max="1" width="38.7109375" customWidth="1"/>
    <col min="2" max="2" width="19.28515625" customWidth="1"/>
    <col min="3" max="3" width="9.85546875" customWidth="1"/>
    <col min="4" max="4" width="10.140625" customWidth="1"/>
    <col min="5" max="5" width="10.7109375" customWidth="1"/>
    <col min="6" max="6" width="10" customWidth="1"/>
    <col min="7" max="7" width="9.140625" customWidth="1"/>
    <col min="8" max="9" width="9.28515625" customWidth="1"/>
    <col min="10" max="10" width="10.42578125" bestFit="1" customWidth="1"/>
  </cols>
  <sheetData>
    <row r="1" spans="1:10" x14ac:dyDescent="0.25">
      <c r="A1" s="20" t="s">
        <v>135</v>
      </c>
    </row>
    <row r="3" spans="1:10" ht="21" x14ac:dyDescent="0.35">
      <c r="A3" s="189"/>
      <c r="B3" s="240" t="s">
        <v>73</v>
      </c>
      <c r="C3" s="240"/>
      <c r="D3" s="189"/>
      <c r="E3" s="189"/>
      <c r="F3" s="189"/>
      <c r="G3" s="189"/>
      <c r="H3" s="189"/>
      <c r="I3" s="189"/>
      <c r="J3" s="189"/>
    </row>
    <row r="4" spans="1:10" s="11" customFormat="1" ht="21" x14ac:dyDescent="0.35">
      <c r="A4" s="198"/>
      <c r="B4" s="198">
        <v>2010</v>
      </c>
      <c r="C4" s="198">
        <v>2011</v>
      </c>
      <c r="D4" s="198">
        <v>2012</v>
      </c>
      <c r="E4" s="198">
        <v>2013</v>
      </c>
      <c r="F4" s="198">
        <v>2014</v>
      </c>
      <c r="G4" s="198">
        <v>2015</v>
      </c>
      <c r="H4" s="198">
        <v>2016</v>
      </c>
      <c r="I4" s="198">
        <v>2017</v>
      </c>
      <c r="J4" s="199"/>
    </row>
    <row r="5" spans="1:10" ht="21" x14ac:dyDescent="0.35">
      <c r="A5" s="198" t="s">
        <v>81</v>
      </c>
      <c r="B5" s="195">
        <v>0.216</v>
      </c>
      <c r="C5" s="195">
        <v>0.24</v>
      </c>
      <c r="D5" s="195">
        <v>0.24357902281686775</v>
      </c>
      <c r="E5" s="195">
        <v>0.19800000000000001</v>
      </c>
      <c r="F5" s="195">
        <v>0.19565375920659228</v>
      </c>
      <c r="G5" s="195">
        <v>0.16552838363809944</v>
      </c>
      <c r="H5" s="196">
        <v>0.16777681243363257</v>
      </c>
      <c r="I5" s="196">
        <v>0.141302439146758</v>
      </c>
      <c r="J5" s="200">
        <f>H5-B5</f>
        <v>-4.8223187566367426E-2</v>
      </c>
    </row>
    <row r="6" spans="1:10" ht="21" x14ac:dyDescent="0.35">
      <c r="A6" s="198" t="s">
        <v>82</v>
      </c>
      <c r="B6" s="195">
        <v>0.52700000000000002</v>
      </c>
      <c r="C6" s="195">
        <v>0.42799999999999999</v>
      </c>
      <c r="D6" s="195">
        <v>0.43859753912316329</v>
      </c>
      <c r="E6" s="195">
        <v>0.45900000000000002</v>
      </c>
      <c r="F6" s="195">
        <v>0.4047983665135273</v>
      </c>
      <c r="G6" s="195">
        <v>0.42630535360211502</v>
      </c>
      <c r="H6" s="196">
        <v>0.39434308330919976</v>
      </c>
      <c r="I6" s="196">
        <v>0.469144835313694</v>
      </c>
      <c r="J6" s="200">
        <f>H6-B6</f>
        <v>-0.13265691669080026</v>
      </c>
    </row>
    <row r="7" spans="1:10" ht="21" x14ac:dyDescent="0.35">
      <c r="A7" s="198" t="s">
        <v>83</v>
      </c>
      <c r="B7" s="195">
        <v>0.26300000000000001</v>
      </c>
      <c r="C7" s="195">
        <v>0.33200000000000002</v>
      </c>
      <c r="D7" s="195">
        <v>0.31782343805996893</v>
      </c>
      <c r="E7" s="195">
        <v>0.34300000000000003</v>
      </c>
      <c r="F7" s="195">
        <v>0.39954787427988042</v>
      </c>
      <c r="G7" s="195">
        <v>0.40816626275978557</v>
      </c>
      <c r="H7" s="196">
        <v>0.43788010425716772</v>
      </c>
      <c r="I7" s="196">
        <v>0.38955272553954701</v>
      </c>
      <c r="J7" s="200">
        <f>H7-B7</f>
        <v>0.17488010425716771</v>
      </c>
    </row>
    <row r="8" spans="1:10" ht="21" x14ac:dyDescent="0.35">
      <c r="A8" s="189"/>
      <c r="B8" s="200">
        <f t="shared" ref="B8:I8" si="0">B7-B6</f>
        <v>-0.26400000000000001</v>
      </c>
      <c r="C8" s="200">
        <f t="shared" si="0"/>
        <v>-9.5999999999999974E-2</v>
      </c>
      <c r="D8" s="200">
        <f t="shared" si="0"/>
        <v>-0.12077410106319436</v>
      </c>
      <c r="E8" s="200">
        <f t="shared" si="0"/>
        <v>-0.11599999999999999</v>
      </c>
      <c r="F8" s="200">
        <f t="shared" si="0"/>
        <v>-5.2504922336468751E-3</v>
      </c>
      <c r="G8" s="200">
        <f t="shared" si="0"/>
        <v>-1.8139090842329453E-2</v>
      </c>
      <c r="H8" s="200">
        <f t="shared" si="0"/>
        <v>4.3537020947967964E-2</v>
      </c>
      <c r="I8" s="200">
        <f t="shared" si="0"/>
        <v>-7.9592109774146991E-2</v>
      </c>
      <c r="J8" s="189"/>
    </row>
    <row r="9" spans="1:10" x14ac:dyDescent="0.25">
      <c r="A9" s="241" t="s">
        <v>172</v>
      </c>
      <c r="B9" s="230"/>
      <c r="C9" s="230"/>
      <c r="D9" s="230"/>
      <c r="E9" s="230"/>
      <c r="F9" s="230"/>
      <c r="G9" s="230"/>
      <c r="H9" s="230"/>
      <c r="I9" s="184"/>
    </row>
    <row r="10" spans="1:10" x14ac:dyDescent="0.25">
      <c r="A10" s="230"/>
      <c r="B10" s="230"/>
      <c r="C10" s="230"/>
      <c r="D10" s="230"/>
      <c r="E10" s="230"/>
      <c r="F10" s="230"/>
      <c r="G10" s="230"/>
      <c r="H10" s="230"/>
      <c r="I10" s="184"/>
    </row>
    <row r="11" spans="1:10" x14ac:dyDescent="0.25">
      <c r="A11" s="230"/>
      <c r="B11" s="230"/>
      <c r="C11" s="230"/>
      <c r="D11" s="230"/>
      <c r="E11" s="230"/>
      <c r="F11" s="230"/>
      <c r="G11" s="230"/>
      <c r="H11" s="230"/>
      <c r="I11" s="184"/>
    </row>
    <row r="12" spans="1:10" x14ac:dyDescent="0.25">
      <c r="A12" s="230"/>
      <c r="B12" s="230"/>
      <c r="C12" s="230"/>
      <c r="D12" s="230"/>
      <c r="E12" s="230"/>
      <c r="F12" s="230"/>
      <c r="G12" s="230"/>
      <c r="H12" s="230"/>
      <c r="I12" s="184"/>
    </row>
    <row r="13" spans="1:10" x14ac:dyDescent="0.25">
      <c r="A13" s="230"/>
      <c r="B13" s="230"/>
      <c r="C13" s="230"/>
      <c r="D13" s="230"/>
      <c r="E13" s="230"/>
      <c r="F13" s="230"/>
      <c r="G13" s="230"/>
      <c r="H13" s="230"/>
      <c r="I13" s="184"/>
    </row>
    <row r="14" spans="1:10" x14ac:dyDescent="0.25">
      <c r="A14" s="230"/>
      <c r="B14" s="230"/>
      <c r="C14" s="230"/>
      <c r="D14" s="230"/>
      <c r="E14" s="230"/>
      <c r="F14" s="230"/>
      <c r="G14" s="230"/>
      <c r="H14" s="230"/>
      <c r="I14" s="184"/>
    </row>
    <row r="15" spans="1:10" x14ac:dyDescent="0.25">
      <c r="A15" s="230"/>
      <c r="B15" s="230"/>
      <c r="C15" s="230"/>
      <c r="D15" s="230"/>
      <c r="E15" s="230"/>
      <c r="F15" s="230"/>
      <c r="G15" s="230"/>
      <c r="H15" s="230"/>
      <c r="I15" s="184"/>
    </row>
    <row r="16" spans="1:10" x14ac:dyDescent="0.25">
      <c r="A16" s="230"/>
      <c r="B16" s="230"/>
      <c r="C16" s="230"/>
      <c r="D16" s="230"/>
      <c r="E16" s="230"/>
      <c r="F16" s="230"/>
      <c r="G16" s="230"/>
      <c r="H16" s="230"/>
      <c r="I16" s="184"/>
    </row>
    <row r="17" spans="1:14" x14ac:dyDescent="0.25">
      <c r="A17" s="230"/>
      <c r="B17" s="230"/>
      <c r="C17" s="230"/>
      <c r="D17" s="230"/>
      <c r="E17" s="230"/>
      <c r="F17" s="230"/>
      <c r="G17" s="230"/>
      <c r="H17" s="230"/>
      <c r="I17" s="184"/>
    </row>
    <row r="18" spans="1:14" x14ac:dyDescent="0.25">
      <c r="A18" s="230"/>
      <c r="B18" s="230"/>
      <c r="C18" s="230"/>
      <c r="D18" s="230"/>
      <c r="E18" s="230"/>
      <c r="F18" s="230"/>
      <c r="G18" s="230"/>
      <c r="H18" s="230"/>
      <c r="I18" s="184"/>
    </row>
    <row r="19" spans="1:14" x14ac:dyDescent="0.25">
      <c r="A19" s="230"/>
      <c r="B19" s="230"/>
      <c r="C19" s="230"/>
      <c r="D19" s="230"/>
      <c r="E19" s="230"/>
      <c r="F19" s="230"/>
      <c r="G19" s="230"/>
      <c r="H19" s="230"/>
      <c r="I19" s="184"/>
    </row>
    <row r="22" spans="1:14" x14ac:dyDescent="0.25">
      <c r="K22" s="231" t="s">
        <v>86</v>
      </c>
      <c r="L22" s="231"/>
      <c r="M22" s="231"/>
      <c r="N22" s="231"/>
    </row>
    <row r="23" spans="1:14" x14ac:dyDescent="0.25">
      <c r="A23" s="168"/>
    </row>
    <row r="26" spans="1:14" x14ac:dyDescent="0.25">
      <c r="B26" s="28"/>
    </row>
    <row r="29" spans="1:14" x14ac:dyDescent="0.25">
      <c r="B29" s="28"/>
    </row>
    <row r="30" spans="1:14" x14ac:dyDescent="0.25">
      <c r="B30" s="28"/>
    </row>
    <row r="31" spans="1:14" x14ac:dyDescent="0.25">
      <c r="B31" s="28"/>
    </row>
  </sheetData>
  <mergeCells count="3">
    <mergeCell ref="B3:C3"/>
    <mergeCell ref="A9:H19"/>
    <mergeCell ref="K22:N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29"/>
  <sheetViews>
    <sheetView zoomScale="73" zoomScaleNormal="73" workbookViewId="0">
      <selection activeCell="B3" sqref="B3"/>
    </sheetView>
  </sheetViews>
  <sheetFormatPr defaultRowHeight="15" x14ac:dyDescent="0.25"/>
  <cols>
    <col min="1" max="1" width="24.7109375" style="161" customWidth="1"/>
    <col min="2" max="2" width="9.140625" style="160"/>
    <col min="3" max="3" width="16.28515625" style="160" customWidth="1"/>
    <col min="4" max="4" width="11.140625" style="160" bestFit="1" customWidth="1"/>
    <col min="5" max="16384" width="9.140625" style="160"/>
  </cols>
  <sheetData>
    <row r="1" spans="1:9" x14ac:dyDescent="0.25">
      <c r="A1" s="20" t="s">
        <v>168</v>
      </c>
    </row>
    <row r="3" spans="1:9" x14ac:dyDescent="0.25">
      <c r="A3" s="30" t="s">
        <v>73</v>
      </c>
      <c r="B3" s="16">
        <v>2017</v>
      </c>
      <c r="E3" s="242"/>
      <c r="F3" s="242"/>
      <c r="G3" s="242"/>
      <c r="H3" s="242"/>
      <c r="I3" s="242"/>
    </row>
    <row r="4" spans="1:9" x14ac:dyDescent="0.25">
      <c r="A4" s="162" t="s">
        <v>28</v>
      </c>
      <c r="B4" s="26">
        <v>23</v>
      </c>
      <c r="C4" s="27">
        <f>B4/$C$21</f>
        <v>2.4701434831171063E-4</v>
      </c>
      <c r="E4" s="242"/>
      <c r="F4" s="242"/>
      <c r="G4" s="242"/>
      <c r="H4" s="242"/>
      <c r="I4" s="242"/>
    </row>
    <row r="5" spans="1:9" x14ac:dyDescent="0.25">
      <c r="A5" s="162" t="s">
        <v>77</v>
      </c>
      <c r="B5" s="26">
        <v>16</v>
      </c>
      <c r="C5" s="27">
        <f>B5/$C$21</f>
        <v>1.7183606839075522E-4</v>
      </c>
      <c r="E5" s="242"/>
      <c r="F5" s="242"/>
      <c r="G5" s="242"/>
      <c r="H5" s="242"/>
      <c r="I5" s="242"/>
    </row>
    <row r="6" spans="1:9" x14ac:dyDescent="0.25">
      <c r="A6" s="162" t="s">
        <v>76</v>
      </c>
      <c r="B6" s="26">
        <v>44</v>
      </c>
      <c r="C6" s="27">
        <f t="shared" ref="C6:C20" si="0">B6/$C$21</f>
        <v>4.7254918807457686E-4</v>
      </c>
      <c r="E6" s="242"/>
      <c r="F6" s="242"/>
      <c r="G6" s="242"/>
      <c r="H6" s="242"/>
      <c r="I6" s="242"/>
    </row>
    <row r="7" spans="1:9" x14ac:dyDescent="0.25">
      <c r="A7" s="162" t="s">
        <v>78</v>
      </c>
      <c r="B7" s="26">
        <v>105</v>
      </c>
      <c r="C7" s="27">
        <f t="shared" si="0"/>
        <v>1.1276741988143311E-3</v>
      </c>
      <c r="E7" s="242"/>
      <c r="F7" s="242"/>
      <c r="G7" s="242"/>
      <c r="H7" s="242"/>
      <c r="I7" s="242"/>
    </row>
    <row r="8" spans="1:9" x14ac:dyDescent="0.25">
      <c r="A8" s="162" t="s">
        <v>79</v>
      </c>
      <c r="B8" s="26">
        <v>190</v>
      </c>
      <c r="C8" s="27">
        <f t="shared" si="0"/>
        <v>2.0405533121402183E-3</v>
      </c>
      <c r="E8" s="242"/>
      <c r="F8" s="242"/>
      <c r="G8" s="242"/>
      <c r="H8" s="242"/>
      <c r="I8" s="242"/>
    </row>
    <row r="9" spans="1:9" x14ac:dyDescent="0.25">
      <c r="A9" s="162" t="s">
        <v>32</v>
      </c>
      <c r="B9" s="26">
        <v>217</v>
      </c>
      <c r="C9" s="27">
        <f t="shared" si="0"/>
        <v>2.3305266775496178E-3</v>
      </c>
      <c r="E9" s="242"/>
      <c r="F9" s="242"/>
      <c r="G9" s="242"/>
      <c r="H9" s="242"/>
      <c r="I9" s="242"/>
    </row>
    <row r="10" spans="1:9" x14ac:dyDescent="0.25">
      <c r="A10" s="162" t="s">
        <v>41</v>
      </c>
      <c r="B10" s="26">
        <v>339</v>
      </c>
      <c r="C10" s="27">
        <f t="shared" si="0"/>
        <v>3.6407766990291263E-3</v>
      </c>
      <c r="E10" s="242"/>
      <c r="F10" s="242"/>
      <c r="G10" s="242"/>
      <c r="H10" s="242"/>
      <c r="I10" s="242"/>
    </row>
    <row r="11" spans="1:9" x14ac:dyDescent="0.25">
      <c r="A11" s="162" t="s">
        <v>27</v>
      </c>
      <c r="B11" s="26">
        <v>340</v>
      </c>
      <c r="C11" s="27">
        <f t="shared" si="0"/>
        <v>3.6515164533035484E-3</v>
      </c>
      <c r="E11" s="242"/>
      <c r="F11" s="242"/>
      <c r="G11" s="242"/>
      <c r="H11" s="242"/>
      <c r="I11" s="242"/>
    </row>
    <row r="12" spans="1:9" ht="30" x14ac:dyDescent="0.25">
      <c r="A12" s="162" t="s">
        <v>88</v>
      </c>
      <c r="B12" s="26">
        <v>803</v>
      </c>
      <c r="C12" s="27">
        <f t="shared" si="0"/>
        <v>8.6240226823610273E-3</v>
      </c>
      <c r="E12" s="242"/>
      <c r="F12" s="242"/>
      <c r="G12" s="242"/>
      <c r="H12" s="242"/>
      <c r="I12" s="242"/>
    </row>
    <row r="13" spans="1:9" x14ac:dyDescent="0.25">
      <c r="A13" s="162" t="s">
        <v>75</v>
      </c>
      <c r="B13" s="26">
        <v>1212</v>
      </c>
      <c r="C13" s="27">
        <f t="shared" si="0"/>
        <v>1.3016582180599708E-2</v>
      </c>
      <c r="E13" s="242"/>
      <c r="F13" s="242"/>
      <c r="G13" s="242"/>
      <c r="H13" s="242"/>
      <c r="I13" s="242"/>
    </row>
    <row r="14" spans="1:9" ht="30" x14ac:dyDescent="0.25">
      <c r="A14" s="162" t="s">
        <v>80</v>
      </c>
      <c r="B14" s="26">
        <v>2584</v>
      </c>
      <c r="C14" s="27">
        <f t="shared" si="0"/>
        <v>2.7751525045106969E-2</v>
      </c>
      <c r="E14" s="242"/>
      <c r="F14" s="242"/>
      <c r="G14" s="242"/>
      <c r="H14" s="242"/>
      <c r="I14" s="242"/>
    </row>
    <row r="15" spans="1:9" x14ac:dyDescent="0.25">
      <c r="A15" s="162" t="s">
        <v>30</v>
      </c>
      <c r="B15" s="26">
        <v>2540</v>
      </c>
      <c r="C15" s="27">
        <f t="shared" si="0"/>
        <v>2.727897585703239E-2</v>
      </c>
      <c r="E15" s="242"/>
      <c r="F15" s="242"/>
      <c r="G15" s="242"/>
      <c r="H15" s="242"/>
      <c r="I15" s="242"/>
    </row>
    <row r="16" spans="1:9" x14ac:dyDescent="0.25">
      <c r="A16" s="201" t="s">
        <v>26</v>
      </c>
      <c r="B16" s="26">
        <v>3759</v>
      </c>
      <c r="C16" s="27">
        <f t="shared" si="0"/>
        <v>4.0370736317553058E-2</v>
      </c>
      <c r="E16" s="242"/>
      <c r="F16" s="242"/>
      <c r="G16" s="242"/>
      <c r="H16" s="242"/>
      <c r="I16" s="242"/>
    </row>
    <row r="17" spans="1:14" x14ac:dyDescent="0.25">
      <c r="A17" s="201" t="s">
        <v>33</v>
      </c>
      <c r="B17" s="26">
        <v>11083</v>
      </c>
      <c r="C17" s="27">
        <f t="shared" si="0"/>
        <v>0.11902869662342126</v>
      </c>
      <c r="E17" s="242"/>
      <c r="F17" s="242"/>
      <c r="G17" s="242"/>
      <c r="H17" s="242"/>
      <c r="I17" s="242"/>
    </row>
    <row r="18" spans="1:14" ht="30" x14ac:dyDescent="0.25">
      <c r="A18" s="163" t="s">
        <v>36</v>
      </c>
      <c r="B18" s="26">
        <v>16271</v>
      </c>
      <c r="C18" s="27">
        <f t="shared" si="0"/>
        <v>0.17474654179912363</v>
      </c>
      <c r="E18" s="242"/>
      <c r="F18" s="242"/>
      <c r="G18" s="242"/>
      <c r="H18" s="242"/>
      <c r="I18" s="242"/>
    </row>
    <row r="19" spans="1:14" x14ac:dyDescent="0.25">
      <c r="A19" s="201" t="s">
        <v>31</v>
      </c>
      <c r="B19" s="26">
        <v>16872</v>
      </c>
      <c r="C19" s="27">
        <f t="shared" si="0"/>
        <v>0.18120113411805139</v>
      </c>
      <c r="E19" s="242"/>
      <c r="F19" s="242"/>
      <c r="G19" s="242"/>
      <c r="H19" s="242"/>
      <c r="I19" s="242"/>
    </row>
    <row r="20" spans="1:14" x14ac:dyDescent="0.25">
      <c r="A20" s="201" t="s">
        <v>40</v>
      </c>
      <c r="B20" s="26">
        <v>36714</v>
      </c>
      <c r="C20" s="27">
        <f t="shared" si="0"/>
        <v>0.39429933843113668</v>
      </c>
      <c r="E20" s="242"/>
      <c r="F20" s="242"/>
      <c r="G20" s="242"/>
      <c r="H20" s="242"/>
      <c r="I20" s="242"/>
    </row>
    <row r="21" spans="1:14" x14ac:dyDescent="0.25">
      <c r="C21" s="164">
        <f>SUM(B4:B20)</f>
        <v>93112</v>
      </c>
      <c r="E21" s="242"/>
      <c r="F21" s="242"/>
      <c r="G21" s="242"/>
      <c r="H21" s="242"/>
      <c r="I21" s="242"/>
    </row>
    <row r="22" spans="1:14" x14ac:dyDescent="0.25">
      <c r="E22" s="242"/>
      <c r="F22" s="242"/>
      <c r="G22" s="242"/>
      <c r="H22" s="242"/>
      <c r="I22" s="242"/>
    </row>
    <row r="23" spans="1:14" x14ac:dyDescent="0.25">
      <c r="E23" s="242"/>
      <c r="F23" s="242"/>
      <c r="G23" s="242"/>
      <c r="H23" s="242"/>
      <c r="I23" s="242"/>
    </row>
    <row r="24" spans="1:14" ht="26.25" x14ac:dyDescent="0.4">
      <c r="C24" s="202" t="s">
        <v>175</v>
      </c>
      <c r="E24" s="242"/>
      <c r="F24" s="242"/>
      <c r="G24" s="242"/>
      <c r="H24" s="242"/>
      <c r="I24" s="242"/>
    </row>
    <row r="25" spans="1:14" x14ac:dyDescent="0.25">
      <c r="E25" s="242"/>
      <c r="F25" s="242"/>
      <c r="G25" s="242"/>
      <c r="H25" s="242"/>
      <c r="I25" s="242"/>
    </row>
    <row r="26" spans="1:14" x14ac:dyDescent="0.25">
      <c r="E26" s="242"/>
      <c r="F26" s="242"/>
      <c r="G26" s="242"/>
      <c r="H26" s="242"/>
      <c r="I26" s="242"/>
    </row>
    <row r="28" spans="1:14" x14ac:dyDescent="0.25">
      <c r="K28" s="243" t="s">
        <v>86</v>
      </c>
      <c r="L28" s="243"/>
      <c r="M28" s="243"/>
      <c r="N28" s="243"/>
    </row>
    <row r="29" spans="1:14" x14ac:dyDescent="0.25">
      <c r="E29" s="168"/>
    </row>
  </sheetData>
  <sortState ref="A4:C21">
    <sortCondition ref="B4"/>
  </sortState>
  <mergeCells count="2">
    <mergeCell ref="E3:I26"/>
    <mergeCell ref="K28:N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25"/>
  <sheetViews>
    <sheetView zoomScale="73" zoomScaleNormal="73" workbookViewId="0">
      <selection activeCell="F28" sqref="F28"/>
    </sheetView>
  </sheetViews>
  <sheetFormatPr defaultRowHeight="15" x14ac:dyDescent="0.25"/>
  <sheetData>
    <row r="1" spans="1:8" x14ac:dyDescent="0.25">
      <c r="A1" s="20" t="s">
        <v>169</v>
      </c>
    </row>
    <row r="3" spans="1:8" x14ac:dyDescent="0.25">
      <c r="A3" s="244" t="s">
        <v>73</v>
      </c>
      <c r="B3" s="245"/>
      <c r="C3" s="245"/>
      <c r="D3" s="245"/>
      <c r="E3" s="246"/>
    </row>
    <row r="4" spans="1:8" x14ac:dyDescent="0.25">
      <c r="A4" s="10"/>
      <c r="B4" s="16">
        <v>2013</v>
      </c>
      <c r="C4" s="16">
        <v>2014</v>
      </c>
      <c r="D4" s="16">
        <v>2015</v>
      </c>
      <c r="E4" s="16">
        <v>2016</v>
      </c>
    </row>
    <row r="5" spans="1:8" x14ac:dyDescent="0.25">
      <c r="A5" s="10" t="s">
        <v>1</v>
      </c>
      <c r="B5" s="14">
        <v>0.53509739066519701</v>
      </c>
      <c r="C5" s="14">
        <v>0.61543985637342902</v>
      </c>
      <c r="D5" s="14">
        <v>0.687818181818182</v>
      </c>
      <c r="E5" s="14">
        <v>0.70023718299580395</v>
      </c>
    </row>
    <row r="6" spans="1:8" x14ac:dyDescent="0.25">
      <c r="A6" s="10" t="s">
        <v>89</v>
      </c>
      <c r="B6" s="26">
        <v>2912</v>
      </c>
      <c r="C6" s="26">
        <v>3428</v>
      </c>
      <c r="D6" s="26">
        <v>3783</v>
      </c>
      <c r="E6" s="26">
        <v>3838</v>
      </c>
    </row>
    <row r="8" spans="1:8" x14ac:dyDescent="0.25">
      <c r="A8" s="230" t="s">
        <v>176</v>
      </c>
      <c r="B8" s="230"/>
      <c r="C8" s="230"/>
      <c r="D8" s="230"/>
      <c r="E8" s="230"/>
      <c r="F8" s="230"/>
      <c r="G8" s="230"/>
      <c r="H8" s="230"/>
    </row>
    <row r="9" spans="1:8" x14ac:dyDescent="0.25">
      <c r="A9" s="230"/>
      <c r="B9" s="230"/>
      <c r="C9" s="230"/>
      <c r="D9" s="230"/>
      <c r="E9" s="230"/>
      <c r="F9" s="230"/>
      <c r="G9" s="230"/>
      <c r="H9" s="230"/>
    </row>
    <row r="10" spans="1:8" x14ac:dyDescent="0.25">
      <c r="A10" s="230"/>
      <c r="B10" s="230"/>
      <c r="C10" s="230"/>
      <c r="D10" s="230"/>
      <c r="E10" s="230"/>
      <c r="F10" s="230"/>
      <c r="G10" s="230"/>
      <c r="H10" s="230"/>
    </row>
    <row r="11" spans="1:8" x14ac:dyDescent="0.25">
      <c r="A11" s="230"/>
      <c r="B11" s="230"/>
      <c r="C11" s="230"/>
      <c r="D11" s="230"/>
      <c r="E11" s="230"/>
      <c r="F11" s="230"/>
      <c r="G11" s="230"/>
      <c r="H11" s="230"/>
    </row>
    <row r="12" spans="1:8" x14ac:dyDescent="0.25">
      <c r="A12" s="230"/>
      <c r="B12" s="230"/>
      <c r="C12" s="230"/>
      <c r="D12" s="230"/>
      <c r="E12" s="230"/>
      <c r="F12" s="230"/>
      <c r="G12" s="230"/>
      <c r="H12" s="230"/>
    </row>
    <row r="13" spans="1:8" x14ac:dyDescent="0.25">
      <c r="A13" s="230"/>
      <c r="B13" s="230"/>
      <c r="C13" s="230"/>
      <c r="D13" s="230"/>
      <c r="E13" s="230"/>
      <c r="F13" s="230"/>
      <c r="G13" s="230"/>
      <c r="H13" s="230"/>
    </row>
    <row r="14" spans="1:8" x14ac:dyDescent="0.25">
      <c r="A14" s="230"/>
      <c r="B14" s="230"/>
      <c r="C14" s="230"/>
      <c r="D14" s="230"/>
      <c r="E14" s="230"/>
      <c r="F14" s="230"/>
      <c r="G14" s="230"/>
      <c r="H14" s="230"/>
    </row>
    <row r="15" spans="1:8" x14ac:dyDescent="0.25">
      <c r="A15" s="230"/>
      <c r="B15" s="230"/>
      <c r="C15" s="230"/>
      <c r="D15" s="230"/>
      <c r="E15" s="230"/>
      <c r="F15" s="230"/>
      <c r="G15" s="230"/>
      <c r="H15" s="230"/>
    </row>
    <row r="16" spans="1:8" x14ac:dyDescent="0.25">
      <c r="A16" s="230"/>
      <c r="B16" s="230"/>
      <c r="C16" s="230"/>
      <c r="D16" s="230"/>
      <c r="E16" s="230"/>
      <c r="F16" s="230"/>
      <c r="G16" s="230"/>
      <c r="H16" s="230"/>
    </row>
    <row r="17" spans="1:13" x14ac:dyDescent="0.25">
      <c r="A17" s="230"/>
      <c r="B17" s="230"/>
      <c r="C17" s="230"/>
      <c r="D17" s="230"/>
      <c r="E17" s="230"/>
      <c r="F17" s="230"/>
      <c r="G17" s="230"/>
      <c r="H17" s="230"/>
    </row>
    <row r="18" spans="1:13" x14ac:dyDescent="0.25">
      <c r="A18" s="230"/>
      <c r="B18" s="230"/>
      <c r="C18" s="230"/>
      <c r="D18" s="230"/>
      <c r="E18" s="230"/>
      <c r="F18" s="230"/>
      <c r="G18" s="230"/>
      <c r="H18" s="230"/>
    </row>
    <row r="19" spans="1:13" x14ac:dyDescent="0.25">
      <c r="A19" s="230"/>
      <c r="B19" s="230"/>
      <c r="C19" s="230"/>
      <c r="D19" s="230"/>
      <c r="E19" s="230"/>
      <c r="F19" s="230"/>
      <c r="G19" s="230"/>
      <c r="H19" s="230"/>
    </row>
    <row r="20" spans="1:13" x14ac:dyDescent="0.25">
      <c r="A20" s="230"/>
      <c r="B20" s="230"/>
      <c r="C20" s="230"/>
      <c r="D20" s="230"/>
      <c r="E20" s="230"/>
      <c r="F20" s="230"/>
      <c r="G20" s="230"/>
      <c r="H20" s="230"/>
    </row>
    <row r="21" spans="1:13" x14ac:dyDescent="0.25">
      <c r="A21" s="230"/>
      <c r="B21" s="230"/>
      <c r="C21" s="230"/>
      <c r="D21" s="230"/>
      <c r="E21" s="230"/>
      <c r="F21" s="230"/>
      <c r="G21" s="230"/>
      <c r="H21" s="230"/>
    </row>
    <row r="22" spans="1:13" x14ac:dyDescent="0.25">
      <c r="A22" s="230"/>
      <c r="B22" s="230"/>
      <c r="C22" s="230"/>
      <c r="D22" s="230"/>
      <c r="E22" s="230"/>
      <c r="F22" s="230"/>
      <c r="G22" s="230"/>
      <c r="H22" s="230"/>
    </row>
    <row r="23" spans="1:13" x14ac:dyDescent="0.25">
      <c r="A23" s="230"/>
      <c r="B23" s="230"/>
      <c r="C23" s="230"/>
      <c r="D23" s="230"/>
      <c r="E23" s="230"/>
      <c r="F23" s="230"/>
      <c r="G23" s="230"/>
      <c r="H23" s="230"/>
      <c r="J23" s="231" t="s">
        <v>86</v>
      </c>
      <c r="K23" s="231"/>
      <c r="L23" s="231"/>
      <c r="M23" s="231"/>
    </row>
    <row r="24" spans="1:13" x14ac:dyDescent="0.25">
      <c r="A24" s="230"/>
      <c r="B24" s="230"/>
      <c r="C24" s="230"/>
      <c r="D24" s="230"/>
      <c r="E24" s="230"/>
      <c r="F24" s="230"/>
      <c r="G24" s="230"/>
      <c r="H24" s="230"/>
    </row>
    <row r="25" spans="1:13" x14ac:dyDescent="0.25">
      <c r="J25" s="168"/>
    </row>
  </sheetData>
  <mergeCells count="3">
    <mergeCell ref="A8:H24"/>
    <mergeCell ref="J23:M23"/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47"/>
  <sheetViews>
    <sheetView zoomScale="84" zoomScaleNormal="84" workbookViewId="0">
      <selection activeCell="E11" sqref="E11"/>
    </sheetView>
  </sheetViews>
  <sheetFormatPr defaultRowHeight="15" x14ac:dyDescent="0.25"/>
  <cols>
    <col min="2" max="2" width="35.28515625" customWidth="1"/>
  </cols>
  <sheetData>
    <row r="1" spans="1:15" ht="15.75" x14ac:dyDescent="0.25">
      <c r="A1" s="232" t="s">
        <v>136</v>
      </c>
      <c r="B1" s="232"/>
      <c r="C1" s="232"/>
      <c r="D1" s="232"/>
      <c r="E1" s="232"/>
      <c r="F1" s="232"/>
      <c r="G1" s="232"/>
      <c r="H1" s="232"/>
      <c r="I1" s="2"/>
      <c r="J1" s="2"/>
      <c r="K1" s="2"/>
      <c r="L1" s="2"/>
    </row>
    <row r="2" spans="1:15" x14ac:dyDescent="0.25"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</row>
    <row r="3" spans="1:15" x14ac:dyDescent="0.25">
      <c r="A3" s="3"/>
      <c r="B3" s="4" t="s">
        <v>0</v>
      </c>
    </row>
    <row r="4" spans="1:15" x14ac:dyDescent="0.25">
      <c r="A4" s="4">
        <v>2010</v>
      </c>
      <c r="B4" s="55">
        <v>51692</v>
      </c>
      <c r="C4" s="9">
        <f>B10-B4</f>
        <v>37346</v>
      </c>
    </row>
    <row r="5" spans="1:15" x14ac:dyDescent="0.25">
      <c r="A5" s="4">
        <v>2011</v>
      </c>
      <c r="B5" s="55">
        <v>59107</v>
      </c>
    </row>
    <row r="6" spans="1:15" x14ac:dyDescent="0.25">
      <c r="A6" s="4">
        <v>2012</v>
      </c>
      <c r="B6" s="5">
        <v>68275</v>
      </c>
    </row>
    <row r="7" spans="1:15" x14ac:dyDescent="0.25">
      <c r="A7" s="4">
        <v>2013</v>
      </c>
      <c r="B7" s="5">
        <v>75241</v>
      </c>
    </row>
    <row r="8" spans="1:15" x14ac:dyDescent="0.25">
      <c r="A8" s="4">
        <v>2014</v>
      </c>
      <c r="B8" s="5">
        <v>95325</v>
      </c>
      <c r="C8" s="9">
        <f>B10-B8</f>
        <v>-6287</v>
      </c>
    </row>
    <row r="9" spans="1:15" x14ac:dyDescent="0.25">
      <c r="A9" s="4">
        <v>2015</v>
      </c>
      <c r="B9" s="5">
        <v>91965</v>
      </c>
      <c r="C9" s="9">
        <f>B10-B9</f>
        <v>-2927</v>
      </c>
    </row>
    <row r="10" spans="1:15" x14ac:dyDescent="0.25">
      <c r="A10" s="4">
        <v>2016</v>
      </c>
      <c r="B10" s="5">
        <v>89038</v>
      </c>
      <c r="C10" s="9"/>
      <c r="D10" s="9"/>
    </row>
    <row r="11" spans="1:15" x14ac:dyDescent="0.25">
      <c r="A11" s="4">
        <v>2017</v>
      </c>
      <c r="B11" s="5">
        <v>95967</v>
      </c>
    </row>
    <row r="12" spans="1:15" x14ac:dyDescent="0.25">
      <c r="B12" s="6" t="s">
        <v>0</v>
      </c>
      <c r="C12" s="7" t="s">
        <v>1</v>
      </c>
    </row>
    <row r="13" spans="1:15" x14ac:dyDescent="0.25">
      <c r="A13" s="6" t="s">
        <v>2</v>
      </c>
      <c r="B13" s="8">
        <v>78237</v>
      </c>
      <c r="C13" s="38">
        <v>0.81524899184094501</v>
      </c>
    </row>
    <row r="14" spans="1:15" x14ac:dyDescent="0.25">
      <c r="A14" s="6" t="s">
        <v>3</v>
      </c>
      <c r="B14" s="8">
        <v>17730</v>
      </c>
      <c r="C14" s="38">
        <v>0.18475100815905399</v>
      </c>
    </row>
    <row r="16" spans="1:15" x14ac:dyDescent="0.25">
      <c r="A16" s="247" t="s">
        <v>173</v>
      </c>
      <c r="B16" s="248"/>
      <c r="C16" s="248"/>
      <c r="D16" s="248"/>
    </row>
    <row r="17" spans="1:8" x14ac:dyDescent="0.25">
      <c r="A17" s="248"/>
      <c r="B17" s="248"/>
      <c r="C17" s="248"/>
      <c r="D17" s="248"/>
    </row>
    <row r="18" spans="1:8" x14ac:dyDescent="0.25">
      <c r="A18" s="248"/>
      <c r="B18" s="248"/>
      <c r="C18" s="248"/>
      <c r="D18" s="248"/>
    </row>
    <row r="19" spans="1:8" x14ac:dyDescent="0.25">
      <c r="A19" s="248"/>
      <c r="B19" s="248"/>
      <c r="C19" s="248"/>
      <c r="D19" s="248"/>
    </row>
    <row r="20" spans="1:8" x14ac:dyDescent="0.25">
      <c r="A20" s="248"/>
      <c r="B20" s="248"/>
      <c r="C20" s="248"/>
      <c r="D20" s="248"/>
    </row>
    <row r="21" spans="1:8" x14ac:dyDescent="0.25">
      <c r="A21" s="248"/>
      <c r="B21" s="248"/>
      <c r="C21" s="248"/>
      <c r="D21" s="248"/>
    </row>
    <row r="22" spans="1:8" x14ac:dyDescent="0.25">
      <c r="A22" s="248"/>
      <c r="B22" s="248"/>
      <c r="C22" s="248"/>
      <c r="D22" s="248"/>
    </row>
    <row r="23" spans="1:8" x14ac:dyDescent="0.25">
      <c r="A23" s="248"/>
      <c r="B23" s="248"/>
      <c r="C23" s="248"/>
      <c r="D23" s="248"/>
    </row>
    <row r="24" spans="1:8" x14ac:dyDescent="0.25">
      <c r="A24" s="248"/>
      <c r="B24" s="248"/>
      <c r="C24" s="248"/>
      <c r="D24" s="248"/>
    </row>
    <row r="25" spans="1:8" x14ac:dyDescent="0.25">
      <c r="A25" s="248"/>
      <c r="B25" s="248"/>
      <c r="C25" s="248"/>
      <c r="D25" s="248"/>
    </row>
    <row r="26" spans="1:8" x14ac:dyDescent="0.25">
      <c r="A26" s="248"/>
      <c r="B26" s="248"/>
      <c r="C26" s="248"/>
      <c r="D26" s="248"/>
    </row>
    <row r="27" spans="1:8" x14ac:dyDescent="0.25">
      <c r="A27" s="248"/>
      <c r="B27" s="248"/>
      <c r="C27" s="248"/>
      <c r="D27" s="248"/>
    </row>
    <row r="28" spans="1:8" x14ac:dyDescent="0.25">
      <c r="A28" s="248"/>
      <c r="B28" s="248"/>
      <c r="C28" s="248"/>
      <c r="D28" s="248"/>
      <c r="F28" s="249" t="s">
        <v>86</v>
      </c>
      <c r="G28" s="249"/>
      <c r="H28" s="249"/>
    </row>
    <row r="31" spans="1:8" x14ac:dyDescent="0.25">
      <c r="B31" s="168"/>
    </row>
    <row r="35" spans="1:12" ht="15.75" x14ac:dyDescent="0.25">
      <c r="A35" s="2"/>
      <c r="B35" s="116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B36" s="117"/>
    </row>
    <row r="37" spans="1:12" x14ac:dyDescent="0.25">
      <c r="B37" s="117"/>
    </row>
    <row r="38" spans="1:12" x14ac:dyDescent="0.25">
      <c r="B38" s="117"/>
    </row>
    <row r="39" spans="1:12" x14ac:dyDescent="0.25">
      <c r="B39" s="117"/>
    </row>
    <row r="40" spans="1:12" x14ac:dyDescent="0.25">
      <c r="B40" s="117"/>
    </row>
    <row r="41" spans="1:12" x14ac:dyDescent="0.25">
      <c r="B41" s="117"/>
    </row>
    <row r="42" spans="1:12" x14ac:dyDescent="0.25">
      <c r="B42" s="117"/>
    </row>
    <row r="43" spans="1:12" x14ac:dyDescent="0.25">
      <c r="B43" s="117"/>
    </row>
    <row r="44" spans="1:12" x14ac:dyDescent="0.25">
      <c r="B44" s="117"/>
    </row>
    <row r="45" spans="1:12" x14ac:dyDescent="0.25">
      <c r="B45" s="117"/>
    </row>
    <row r="46" spans="1:12" x14ac:dyDescent="0.25">
      <c r="B46" s="117"/>
    </row>
    <row r="47" spans="1:12" x14ac:dyDescent="0.25">
      <c r="B47" s="117"/>
      <c r="C47" s="27"/>
    </row>
  </sheetData>
  <mergeCells count="4">
    <mergeCell ref="A1:H1"/>
    <mergeCell ref="A16:D28"/>
    <mergeCell ref="F28:H28"/>
    <mergeCell ref="D2:O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T29"/>
  <sheetViews>
    <sheetView zoomScale="62" zoomScaleNormal="62" workbookViewId="0">
      <selection activeCell="R38" sqref="R38"/>
    </sheetView>
  </sheetViews>
  <sheetFormatPr defaultRowHeight="15" x14ac:dyDescent="0.25"/>
  <cols>
    <col min="1" max="1" width="27" customWidth="1"/>
    <col min="2" max="2" width="12.140625" customWidth="1"/>
    <col min="3" max="3" width="20.42578125" bestFit="1" customWidth="1"/>
    <col min="5" max="5" width="10.42578125" customWidth="1"/>
    <col min="6" max="6" width="9.140625" customWidth="1"/>
    <col min="7" max="7" width="12.85546875" customWidth="1"/>
    <col min="10" max="10" width="9.140625" customWidth="1"/>
  </cols>
  <sheetData>
    <row r="1" spans="1:20" ht="18" x14ac:dyDescent="0.25">
      <c r="A1" s="250" t="s">
        <v>137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</row>
    <row r="2" spans="1:20" x14ac:dyDescent="0.25"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21" x14ac:dyDescent="0.35">
      <c r="A3" s="193"/>
      <c r="B3" s="193">
        <v>2012</v>
      </c>
      <c r="C3" s="193">
        <v>2013</v>
      </c>
      <c r="D3" s="193">
        <v>2014</v>
      </c>
      <c r="E3" s="193">
        <v>2015</v>
      </c>
      <c r="F3" s="193">
        <v>2016</v>
      </c>
      <c r="G3" s="193">
        <v>2017</v>
      </c>
      <c r="H3" s="189"/>
      <c r="I3" s="189"/>
    </row>
    <row r="4" spans="1:20" ht="21" x14ac:dyDescent="0.35">
      <c r="A4" s="193" t="s">
        <v>87</v>
      </c>
      <c r="B4" s="203">
        <v>0.32864152325155599</v>
      </c>
      <c r="C4" s="203">
        <v>0.33683762842067499</v>
      </c>
      <c r="D4" s="203">
        <v>0.29890375032782601</v>
      </c>
      <c r="E4" s="203">
        <v>0.32039362801065624</v>
      </c>
      <c r="F4" s="197">
        <v>0.34262898986949403</v>
      </c>
      <c r="G4" s="197">
        <v>0.33311450811216353</v>
      </c>
      <c r="H4" s="200">
        <f>F4-D4</f>
        <v>4.3725239541668015E-2</v>
      </c>
      <c r="I4" s="189"/>
    </row>
    <row r="5" spans="1:20" ht="21" x14ac:dyDescent="0.35">
      <c r="A5" s="193" t="s">
        <v>95</v>
      </c>
      <c r="B5" s="203">
        <v>7.2164042475283796E-2</v>
      </c>
      <c r="C5" s="203">
        <v>7.2114937334697801E-2</v>
      </c>
      <c r="D5" s="203">
        <v>6.8135326514555505E-2</v>
      </c>
      <c r="E5" s="203">
        <v>6.7721415755994094E-2</v>
      </c>
      <c r="F5" s="197">
        <v>6.5612435140052605E-2</v>
      </c>
      <c r="G5" s="197">
        <v>5.5508664436733461E-2</v>
      </c>
      <c r="H5" s="200">
        <f>F5-D5</f>
        <v>-2.5228913745029002E-3</v>
      </c>
      <c r="I5" s="189"/>
    </row>
    <row r="6" spans="1:20" ht="21" x14ac:dyDescent="0.35">
      <c r="A6" s="193" t="s">
        <v>84</v>
      </c>
      <c r="B6" s="203">
        <v>8.6634932259245706E-2</v>
      </c>
      <c r="C6" s="203">
        <v>0.100144867824723</v>
      </c>
      <c r="D6" s="203">
        <v>9.8977183320220305E-2</v>
      </c>
      <c r="E6" s="203">
        <v>9.6895558092752701E-2</v>
      </c>
      <c r="F6" s="197">
        <v>9.4117118533659797E-2</v>
      </c>
      <c r="G6" s="197">
        <v>0.10018027030124939</v>
      </c>
      <c r="H6" s="200">
        <f>F6-D6</f>
        <v>-4.8600647865605084E-3</v>
      </c>
      <c r="I6" s="189"/>
    </row>
    <row r="7" spans="1:20" ht="21" x14ac:dyDescent="0.35">
      <c r="A7" s="193" t="s">
        <v>85</v>
      </c>
      <c r="B7" s="203">
        <v>0.51255950201391398</v>
      </c>
      <c r="C7" s="203">
        <v>0.49090256641990399</v>
      </c>
      <c r="D7" s="203">
        <v>0.533983739837398</v>
      </c>
      <c r="E7" s="203">
        <v>0.51498939814059697</v>
      </c>
      <c r="F7" s="197">
        <v>0.49764145645679397</v>
      </c>
      <c r="G7" s="197">
        <v>0.51119655714985357</v>
      </c>
      <c r="H7" s="200">
        <f>F7-D7</f>
        <v>-3.6342283380604024E-2</v>
      </c>
      <c r="I7" s="189"/>
    </row>
    <row r="8" spans="1:20" s="12" customFormat="1" x14ac:dyDescent="0.25">
      <c r="A8" s="41"/>
      <c r="B8" s="42"/>
    </row>
    <row r="9" spans="1:20" x14ac:dyDescent="0.25">
      <c r="C9" s="12"/>
      <c r="D9" s="12"/>
      <c r="E9" s="12"/>
      <c r="F9" s="12"/>
      <c r="G9" s="12"/>
    </row>
    <row r="10" spans="1:20" ht="15" customHeight="1" x14ac:dyDescent="0.25">
      <c r="A10" s="251"/>
      <c r="B10" s="252"/>
      <c r="C10" s="252"/>
      <c r="D10" s="252"/>
      <c r="E10" s="252"/>
      <c r="F10" s="252"/>
      <c r="G10" s="252"/>
      <c r="H10" s="252"/>
      <c r="I10" s="252"/>
    </row>
    <row r="11" spans="1:20" x14ac:dyDescent="0.25">
      <c r="A11" s="251"/>
      <c r="B11" s="252"/>
      <c r="C11" s="252"/>
      <c r="D11" s="252"/>
      <c r="E11" s="252"/>
      <c r="F11" s="252"/>
      <c r="G11" s="252"/>
      <c r="H11" s="252"/>
      <c r="I11" s="252"/>
    </row>
    <row r="12" spans="1:20" x14ac:dyDescent="0.25">
      <c r="A12" s="251"/>
      <c r="B12" s="252"/>
      <c r="C12" s="252"/>
      <c r="D12" s="252"/>
      <c r="E12" s="252"/>
      <c r="F12" s="252"/>
      <c r="G12" s="252"/>
      <c r="H12" s="252"/>
      <c r="I12" s="252"/>
    </row>
    <row r="13" spans="1:20" x14ac:dyDescent="0.25">
      <c r="A13" s="251"/>
      <c r="B13" s="252"/>
      <c r="C13" s="252"/>
      <c r="D13" s="252"/>
      <c r="E13" s="252"/>
      <c r="F13" s="252"/>
      <c r="G13" s="252"/>
      <c r="H13" s="252"/>
      <c r="I13" s="252"/>
    </row>
    <row r="14" spans="1:20" x14ac:dyDescent="0.25">
      <c r="A14" s="251"/>
      <c r="B14" s="252"/>
      <c r="C14" s="252"/>
      <c r="D14" s="252"/>
      <c r="E14" s="252"/>
      <c r="F14" s="252"/>
      <c r="G14" s="252"/>
      <c r="H14" s="252"/>
      <c r="I14" s="252"/>
    </row>
    <row r="15" spans="1:20" x14ac:dyDescent="0.25">
      <c r="A15" s="251"/>
      <c r="B15" s="252"/>
      <c r="C15" s="252"/>
      <c r="D15" s="252"/>
      <c r="E15" s="252"/>
      <c r="F15" s="252"/>
      <c r="G15" s="252"/>
      <c r="H15" s="252"/>
      <c r="I15" s="252"/>
    </row>
    <row r="16" spans="1:20" x14ac:dyDescent="0.25">
      <c r="A16" s="251"/>
      <c r="B16" s="252"/>
      <c r="C16" s="252"/>
      <c r="D16" s="252"/>
      <c r="E16" s="252"/>
      <c r="F16" s="252"/>
      <c r="G16" s="252"/>
      <c r="H16" s="252"/>
      <c r="I16" s="252"/>
    </row>
    <row r="17" spans="1:13" x14ac:dyDescent="0.25">
      <c r="A17" s="251"/>
      <c r="B17" s="252"/>
      <c r="C17" s="252"/>
      <c r="D17" s="252"/>
      <c r="E17" s="252"/>
      <c r="F17" s="252"/>
      <c r="G17" s="252"/>
      <c r="H17" s="252"/>
      <c r="I17" s="252"/>
    </row>
    <row r="18" spans="1:13" x14ac:dyDescent="0.25">
      <c r="A18" s="251"/>
      <c r="B18" s="252"/>
      <c r="C18" s="252"/>
      <c r="D18" s="252"/>
      <c r="E18" s="252"/>
      <c r="F18" s="252"/>
      <c r="G18" s="252"/>
      <c r="H18" s="252"/>
      <c r="I18" s="252"/>
    </row>
    <row r="19" spans="1:13" x14ac:dyDescent="0.25">
      <c r="A19" s="251"/>
      <c r="B19" s="252"/>
      <c r="C19" s="252"/>
      <c r="D19" s="252"/>
      <c r="E19" s="252"/>
      <c r="F19" s="252"/>
      <c r="G19" s="252"/>
      <c r="H19" s="252"/>
      <c r="I19" s="252"/>
    </row>
    <row r="20" spans="1:13" x14ac:dyDescent="0.25">
      <c r="A20" s="251"/>
      <c r="B20" s="252"/>
      <c r="C20" s="252"/>
      <c r="D20" s="252"/>
      <c r="E20" s="252"/>
      <c r="F20" s="252"/>
      <c r="G20" s="252"/>
      <c r="H20" s="252"/>
      <c r="I20" s="252"/>
    </row>
    <row r="21" spans="1:13" x14ac:dyDescent="0.25">
      <c r="A21" s="251"/>
      <c r="B21" s="252"/>
      <c r="C21" s="252"/>
      <c r="D21" s="252"/>
      <c r="E21" s="252"/>
      <c r="F21" s="252"/>
      <c r="G21" s="252"/>
      <c r="H21" s="252"/>
      <c r="I21" s="252"/>
    </row>
    <row r="23" spans="1:13" x14ac:dyDescent="0.25">
      <c r="A23" s="43"/>
      <c r="B23" s="43"/>
    </row>
    <row r="25" spans="1:13" ht="23.25" x14ac:dyDescent="0.35">
      <c r="A25" s="204" t="s">
        <v>87</v>
      </c>
      <c r="B25" s="205">
        <v>31968</v>
      </c>
      <c r="C25" s="205">
        <f>(B25/$B29)</f>
        <v>0.33311450811216353</v>
      </c>
      <c r="K25" s="249" t="s">
        <v>86</v>
      </c>
      <c r="L25" s="249"/>
      <c r="M25" s="249"/>
    </row>
    <row r="26" spans="1:13" ht="23.25" x14ac:dyDescent="0.35">
      <c r="A26" s="204" t="s">
        <v>95</v>
      </c>
      <c r="B26" s="205">
        <v>5327</v>
      </c>
      <c r="C26" s="205">
        <f>(B26/B29)</f>
        <v>5.5508664436733461E-2</v>
      </c>
      <c r="K26" s="29"/>
      <c r="L26" s="29"/>
      <c r="M26" s="29"/>
    </row>
    <row r="27" spans="1:13" ht="19.5" customHeight="1" x14ac:dyDescent="0.35">
      <c r="A27" s="204" t="s">
        <v>84</v>
      </c>
      <c r="B27" s="205">
        <v>9614</v>
      </c>
      <c r="C27" s="205">
        <f>(B27/B29)</f>
        <v>0.10018027030124939</v>
      </c>
      <c r="K27" s="29"/>
      <c r="L27" s="29"/>
      <c r="M27" s="29"/>
    </row>
    <row r="28" spans="1:13" ht="26.25" x14ac:dyDescent="0.4">
      <c r="A28" s="204" t="s">
        <v>85</v>
      </c>
      <c r="B28" s="205">
        <v>49058</v>
      </c>
      <c r="C28" s="205">
        <f>(B28/B29)</f>
        <v>0.51119655714985357</v>
      </c>
      <c r="G28" s="202" t="s">
        <v>173</v>
      </c>
    </row>
    <row r="29" spans="1:13" ht="23.25" x14ac:dyDescent="0.35">
      <c r="A29" s="205"/>
      <c r="B29" s="205">
        <v>95967</v>
      </c>
      <c r="C29" s="205"/>
    </row>
  </sheetData>
  <mergeCells count="4">
    <mergeCell ref="A1:O1"/>
    <mergeCell ref="K25:M25"/>
    <mergeCell ref="A10:I21"/>
    <mergeCell ref="F2:T2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2"/>
  <sheetViews>
    <sheetView view="pageBreakPreview" zoomScale="60" workbookViewId="0">
      <selection activeCell="K35" sqref="K35"/>
    </sheetView>
  </sheetViews>
  <sheetFormatPr defaultRowHeight="15" x14ac:dyDescent="0.25"/>
  <cols>
    <col min="1" max="1" width="22.7109375" customWidth="1"/>
    <col min="2" max="2" width="28.42578125" bestFit="1" customWidth="1"/>
    <col min="3" max="3" width="19.140625" bestFit="1" customWidth="1"/>
    <col min="4" max="4" width="22.28515625" bestFit="1" customWidth="1"/>
  </cols>
  <sheetData>
    <row r="1" spans="1:12" x14ac:dyDescent="0.25">
      <c r="A1" s="232" t="s">
        <v>138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2" x14ac:dyDescent="0.25">
      <c r="A2" s="20"/>
    </row>
    <row r="3" spans="1:12" x14ac:dyDescent="0.25">
      <c r="B3" s="150"/>
      <c r="C3" s="150"/>
    </row>
    <row r="4" spans="1:12" ht="21" x14ac:dyDescent="0.35">
      <c r="A4" s="193"/>
      <c r="B4" s="193" t="s">
        <v>81</v>
      </c>
      <c r="C4" s="193" t="s">
        <v>82</v>
      </c>
      <c r="D4" s="193" t="s">
        <v>83</v>
      </c>
    </row>
    <row r="5" spans="1:12" ht="21" x14ac:dyDescent="0.35">
      <c r="A5" s="193" t="s">
        <v>66</v>
      </c>
      <c r="B5" s="208">
        <v>0.39049285505978398</v>
      </c>
      <c r="C5" s="208">
        <v>0.27014856792770697</v>
      </c>
      <c r="D5" s="208">
        <v>0.390001577038322</v>
      </c>
    </row>
    <row r="6" spans="1:12" ht="21" x14ac:dyDescent="0.35">
      <c r="A6" s="193" t="s">
        <v>65</v>
      </c>
      <c r="B6" s="197">
        <v>5.4826480023330397E-2</v>
      </c>
      <c r="C6" s="197">
        <v>4.7694899678358098E-2</v>
      </c>
      <c r="D6" s="197">
        <v>6.77863638753088E-2</v>
      </c>
    </row>
    <row r="7" spans="1:12" ht="21" x14ac:dyDescent="0.35">
      <c r="A7" s="193" t="s">
        <v>84</v>
      </c>
      <c r="B7" s="197">
        <v>8.4281131525225997E-2</v>
      </c>
      <c r="C7" s="197">
        <v>8.5035993260836301E-2</v>
      </c>
      <c r="D7" s="197">
        <v>0.112285128528623</v>
      </c>
    </row>
    <row r="8" spans="1:12" ht="21" x14ac:dyDescent="0.35">
      <c r="A8" s="193" t="s">
        <v>85</v>
      </c>
      <c r="B8" s="208">
        <v>0.47039953339165902</v>
      </c>
      <c r="C8" s="197">
        <v>0.59712053913309804</v>
      </c>
      <c r="D8" s="208">
        <v>0.429926930557745</v>
      </c>
    </row>
    <row r="10" spans="1:12" x14ac:dyDescent="0.25">
      <c r="A10" s="230"/>
      <c r="B10" s="230"/>
      <c r="C10" s="230"/>
      <c r="D10" s="230"/>
    </row>
    <row r="11" spans="1:12" x14ac:dyDescent="0.25">
      <c r="A11" s="230"/>
      <c r="B11" s="230"/>
      <c r="C11" s="230"/>
      <c r="D11" s="230"/>
    </row>
    <row r="12" spans="1:12" x14ac:dyDescent="0.25">
      <c r="A12" s="230"/>
      <c r="B12" s="230"/>
      <c r="C12" s="230"/>
      <c r="D12" s="230"/>
    </row>
    <row r="13" spans="1:12" x14ac:dyDescent="0.25">
      <c r="A13" s="230"/>
      <c r="B13" s="230"/>
      <c r="C13" s="230"/>
      <c r="D13" s="230"/>
    </row>
    <row r="14" spans="1:12" x14ac:dyDescent="0.25">
      <c r="A14" s="230"/>
      <c r="B14" s="230"/>
      <c r="C14" s="230"/>
      <c r="D14" s="230"/>
    </row>
    <row r="15" spans="1:12" x14ac:dyDescent="0.25">
      <c r="A15" s="230"/>
      <c r="B15" s="230"/>
      <c r="C15" s="230"/>
      <c r="D15" s="230"/>
    </row>
    <row r="16" spans="1:12" x14ac:dyDescent="0.25">
      <c r="A16" s="230"/>
      <c r="B16" s="230"/>
      <c r="C16" s="230"/>
      <c r="D16" s="230"/>
    </row>
    <row r="17" spans="1:9" x14ac:dyDescent="0.25">
      <c r="A17" s="230"/>
      <c r="B17" s="230"/>
      <c r="C17" s="230"/>
      <c r="D17" s="230"/>
    </row>
    <row r="18" spans="1:9" x14ac:dyDescent="0.25">
      <c r="A18" s="230"/>
      <c r="B18" s="230"/>
      <c r="C18" s="230"/>
      <c r="D18" s="230"/>
    </row>
    <row r="19" spans="1:9" x14ac:dyDescent="0.25">
      <c r="A19" s="230"/>
      <c r="B19" s="230"/>
      <c r="C19" s="230"/>
      <c r="D19" s="230"/>
    </row>
    <row r="20" spans="1:9" x14ac:dyDescent="0.25">
      <c r="A20" s="230"/>
      <c r="B20" s="230"/>
      <c r="C20" s="230"/>
      <c r="D20" s="230"/>
    </row>
    <row r="21" spans="1:9" x14ac:dyDescent="0.25">
      <c r="A21" s="230"/>
      <c r="B21" s="230"/>
      <c r="C21" s="230"/>
      <c r="D21" s="230"/>
    </row>
    <row r="22" spans="1:9" x14ac:dyDescent="0.25">
      <c r="A22" s="230"/>
      <c r="B22" s="230"/>
      <c r="C22" s="230"/>
      <c r="D22" s="230"/>
    </row>
    <row r="26" spans="1:9" x14ac:dyDescent="0.25">
      <c r="F26" s="231" t="s">
        <v>86</v>
      </c>
      <c r="G26" s="231"/>
      <c r="H26" s="231"/>
      <c r="I26" s="231"/>
    </row>
    <row r="27" spans="1:9" ht="21" x14ac:dyDescent="0.35">
      <c r="A27" s="193"/>
      <c r="B27" s="193" t="s">
        <v>81</v>
      </c>
      <c r="C27" s="193" t="s">
        <v>82</v>
      </c>
      <c r="D27" s="193" t="s">
        <v>83</v>
      </c>
    </row>
    <row r="28" spans="1:9" ht="21" x14ac:dyDescent="0.35">
      <c r="A28" s="193" t="s">
        <v>66</v>
      </c>
      <c r="B28" s="206">
        <v>1339</v>
      </c>
      <c r="C28" s="206">
        <v>8819</v>
      </c>
      <c r="D28" s="206">
        <v>14838</v>
      </c>
    </row>
    <row r="29" spans="1:9" ht="21" x14ac:dyDescent="0.35">
      <c r="A29" s="193" t="s">
        <v>65</v>
      </c>
      <c r="B29" s="206">
        <v>188</v>
      </c>
      <c r="C29" s="206">
        <v>1557</v>
      </c>
      <c r="D29" s="206">
        <v>2579</v>
      </c>
    </row>
    <row r="30" spans="1:9" ht="21" x14ac:dyDescent="0.35">
      <c r="A30" s="193" t="s">
        <v>84</v>
      </c>
      <c r="B30" s="206">
        <v>289</v>
      </c>
      <c r="C30" s="206">
        <v>2776</v>
      </c>
      <c r="D30" s="206">
        <v>4272</v>
      </c>
    </row>
    <row r="31" spans="1:9" ht="21" x14ac:dyDescent="0.35">
      <c r="A31" s="193" t="s">
        <v>85</v>
      </c>
      <c r="B31" s="206">
        <v>1613</v>
      </c>
      <c r="C31" s="206">
        <v>19493</v>
      </c>
      <c r="D31" s="206">
        <v>16357</v>
      </c>
      <c r="G31" t="s">
        <v>172</v>
      </c>
    </row>
    <row r="32" spans="1:9" ht="21" x14ac:dyDescent="0.35">
      <c r="B32" s="206">
        <f>SUM(B28:B31)</f>
        <v>3429</v>
      </c>
      <c r="C32" s="206">
        <f>SUM(C28:C31)</f>
        <v>32645</v>
      </c>
      <c r="D32" s="206">
        <f>SUM(D28:D31)</f>
        <v>38046</v>
      </c>
    </row>
  </sheetData>
  <mergeCells count="3">
    <mergeCell ref="A1:L1"/>
    <mergeCell ref="A10:D22"/>
    <mergeCell ref="F26:I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48"/>
  <sheetViews>
    <sheetView zoomScale="82" zoomScaleNormal="82" workbookViewId="0">
      <selection activeCell="A8" sqref="A8:G21"/>
    </sheetView>
  </sheetViews>
  <sheetFormatPr defaultRowHeight="15" x14ac:dyDescent="0.25"/>
  <cols>
    <col min="1" max="1" width="20.140625" customWidth="1"/>
  </cols>
  <sheetData>
    <row r="1" spans="1:16" x14ac:dyDescent="0.25">
      <c r="A1" s="20" t="s">
        <v>152</v>
      </c>
    </row>
    <row r="2" spans="1:16" x14ac:dyDescent="0.25"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</row>
    <row r="3" spans="1:16" x14ac:dyDescent="0.25">
      <c r="A3" s="10"/>
      <c r="B3" s="45">
        <v>2012</v>
      </c>
      <c r="C3" s="15">
        <v>2013</v>
      </c>
      <c r="D3" s="15">
        <v>2014</v>
      </c>
      <c r="E3" s="36">
        <v>2015</v>
      </c>
      <c r="F3" s="36">
        <v>2016</v>
      </c>
      <c r="G3" s="36">
        <v>2017</v>
      </c>
    </row>
    <row r="4" spans="1:16" x14ac:dyDescent="0.25">
      <c r="A4" s="10" t="s">
        <v>23</v>
      </c>
      <c r="B4" s="14">
        <v>0.124935920908092</v>
      </c>
      <c r="C4" s="14">
        <v>0.12454645738360701</v>
      </c>
      <c r="D4" s="14">
        <v>0.110432730133753</v>
      </c>
      <c r="E4" s="14">
        <v>0.107366933072364</v>
      </c>
      <c r="F4" s="14">
        <v>0.100945663649228</v>
      </c>
      <c r="G4" s="14">
        <v>4.6052806863293598E-2</v>
      </c>
    </row>
    <row r="5" spans="1:16" x14ac:dyDescent="0.25">
      <c r="A5" s="10" t="s">
        <v>24</v>
      </c>
      <c r="B5" s="14">
        <v>0.38220432076162603</v>
      </c>
      <c r="C5" s="14">
        <v>0.394851211440571</v>
      </c>
      <c r="D5" s="14">
        <v>0.44899029635457599</v>
      </c>
      <c r="E5" s="14">
        <v>0.44228782689066498</v>
      </c>
      <c r="F5" s="14">
        <v>0.43561176127046902</v>
      </c>
      <c r="G5" s="14">
        <v>0.43890709508965398</v>
      </c>
    </row>
    <row r="6" spans="1:16" x14ac:dyDescent="0.25">
      <c r="A6" s="10" t="s">
        <v>25</v>
      </c>
      <c r="B6" s="14">
        <v>0.49285975833028201</v>
      </c>
      <c r="C6" s="14">
        <v>0.48060233117582202</v>
      </c>
      <c r="D6" s="14">
        <v>0.44057697351167102</v>
      </c>
      <c r="E6" s="14">
        <v>0.45034524003697102</v>
      </c>
      <c r="F6" s="14">
        <v>0.46344257508030301</v>
      </c>
      <c r="G6" s="14">
        <v>0.51504009804705098</v>
      </c>
    </row>
    <row r="7" spans="1:16" x14ac:dyDescent="0.25">
      <c r="A7" s="12"/>
      <c r="B7" s="33"/>
      <c r="C7" s="12"/>
      <c r="D7" s="12"/>
      <c r="E7" s="12"/>
      <c r="F7" s="12"/>
      <c r="G7" s="12"/>
    </row>
    <row r="8" spans="1:16" x14ac:dyDescent="0.25">
      <c r="A8" s="253" t="s">
        <v>177</v>
      </c>
      <c r="B8" s="253"/>
      <c r="C8" s="253"/>
      <c r="D8" s="253"/>
      <c r="E8" s="253"/>
      <c r="F8" s="253"/>
      <c r="G8" s="253"/>
    </row>
    <row r="9" spans="1:16" x14ac:dyDescent="0.25">
      <c r="A9" s="253"/>
      <c r="B9" s="253"/>
      <c r="C9" s="253"/>
      <c r="D9" s="253"/>
      <c r="E9" s="253"/>
      <c r="F9" s="253"/>
      <c r="G9" s="253"/>
    </row>
    <row r="10" spans="1:16" x14ac:dyDescent="0.25">
      <c r="A10" s="253"/>
      <c r="B10" s="253"/>
      <c r="C10" s="253"/>
      <c r="D10" s="253"/>
      <c r="E10" s="253"/>
      <c r="F10" s="253"/>
      <c r="G10" s="253"/>
    </row>
    <row r="11" spans="1:16" x14ac:dyDescent="0.25">
      <c r="A11" s="253"/>
      <c r="B11" s="253"/>
      <c r="C11" s="253"/>
      <c r="D11" s="253"/>
      <c r="E11" s="253"/>
      <c r="F11" s="253"/>
      <c r="G11" s="253"/>
    </row>
    <row r="12" spans="1:16" x14ac:dyDescent="0.25">
      <c r="A12" s="253"/>
      <c r="B12" s="253"/>
      <c r="C12" s="253"/>
      <c r="D12" s="253"/>
      <c r="E12" s="253"/>
      <c r="F12" s="253"/>
      <c r="G12" s="253"/>
    </row>
    <row r="13" spans="1:16" ht="15" customHeight="1" x14ac:dyDescent="0.25">
      <c r="A13" s="253"/>
      <c r="B13" s="253"/>
      <c r="C13" s="253"/>
      <c r="D13" s="253"/>
      <c r="E13" s="253"/>
      <c r="F13" s="253"/>
      <c r="G13" s="253"/>
    </row>
    <row r="14" spans="1:16" x14ac:dyDescent="0.25">
      <c r="A14" s="253"/>
      <c r="B14" s="253"/>
      <c r="C14" s="253"/>
      <c r="D14" s="253"/>
      <c r="E14" s="253"/>
      <c r="F14" s="253"/>
      <c r="G14" s="253"/>
    </row>
    <row r="15" spans="1:16" x14ac:dyDescent="0.25">
      <c r="A15" s="253"/>
      <c r="B15" s="253"/>
      <c r="C15" s="253"/>
      <c r="D15" s="253"/>
      <c r="E15" s="253"/>
      <c r="F15" s="253"/>
      <c r="G15" s="253"/>
    </row>
    <row r="16" spans="1:16" x14ac:dyDescent="0.25">
      <c r="A16" s="253"/>
      <c r="B16" s="253"/>
      <c r="C16" s="253"/>
      <c r="D16" s="253"/>
      <c r="E16" s="253"/>
      <c r="F16" s="253"/>
      <c r="G16" s="253"/>
    </row>
    <row r="17" spans="1:11" x14ac:dyDescent="0.25">
      <c r="A17" s="253"/>
      <c r="B17" s="253"/>
      <c r="C17" s="253"/>
      <c r="D17" s="253"/>
      <c r="E17" s="253"/>
      <c r="F17" s="253"/>
      <c r="G17" s="253"/>
    </row>
    <row r="18" spans="1:11" x14ac:dyDescent="0.25">
      <c r="A18" s="253"/>
      <c r="B18" s="253"/>
      <c r="C18" s="253"/>
      <c r="D18" s="253"/>
      <c r="E18" s="253"/>
      <c r="F18" s="253"/>
      <c r="G18" s="253"/>
    </row>
    <row r="19" spans="1:11" x14ac:dyDescent="0.25">
      <c r="A19" s="253"/>
      <c r="B19" s="253"/>
      <c r="C19" s="253"/>
      <c r="D19" s="253"/>
      <c r="E19" s="253"/>
      <c r="F19" s="253"/>
      <c r="G19" s="253"/>
    </row>
    <row r="20" spans="1:11" x14ac:dyDescent="0.25">
      <c r="A20" s="253"/>
      <c r="B20" s="253"/>
      <c r="C20" s="253"/>
      <c r="D20" s="253"/>
      <c r="E20" s="253"/>
      <c r="F20" s="253"/>
      <c r="G20" s="253"/>
    </row>
    <row r="21" spans="1:11" x14ac:dyDescent="0.25">
      <c r="A21" s="253"/>
      <c r="B21" s="253"/>
      <c r="C21" s="253"/>
      <c r="D21" s="253"/>
      <c r="E21" s="253"/>
      <c r="F21" s="253"/>
      <c r="G21" s="253"/>
    </row>
    <row r="22" spans="1:11" x14ac:dyDescent="0.25">
      <c r="A22" s="13"/>
      <c r="B22" s="13"/>
      <c r="C22" s="13"/>
      <c r="D22" s="13"/>
      <c r="E22" s="13"/>
      <c r="F22" s="12"/>
      <c r="G22" s="12"/>
    </row>
    <row r="23" spans="1:11" x14ac:dyDescent="0.25">
      <c r="A23" s="13"/>
      <c r="B23" s="13"/>
      <c r="C23" s="13"/>
      <c r="D23" s="13"/>
      <c r="E23" s="13"/>
      <c r="F23" s="12"/>
      <c r="G23" s="12"/>
    </row>
    <row r="24" spans="1:11" x14ac:dyDescent="0.25">
      <c r="A24" s="13"/>
      <c r="B24" s="13"/>
      <c r="C24" s="13"/>
      <c r="D24" s="13"/>
      <c r="E24" s="13"/>
      <c r="F24" s="12"/>
      <c r="G24" s="12"/>
    </row>
    <row r="26" spans="1:11" x14ac:dyDescent="0.25">
      <c r="A26" s="10"/>
      <c r="B26" s="45">
        <v>2017</v>
      </c>
    </row>
    <row r="27" spans="1:11" x14ac:dyDescent="0.25">
      <c r="A27" s="10" t="s">
        <v>23</v>
      </c>
      <c r="B27" s="209">
        <v>3457</v>
      </c>
      <c r="C27" s="27">
        <f>B27/$B$30</f>
        <v>4.6052806863293633E-2</v>
      </c>
    </row>
    <row r="28" spans="1:11" x14ac:dyDescent="0.25">
      <c r="A28" s="10" t="s">
        <v>24</v>
      </c>
      <c r="B28" s="209">
        <v>32947</v>
      </c>
      <c r="C28" s="27">
        <f>B28/$B$30</f>
        <v>0.43890709508965442</v>
      </c>
    </row>
    <row r="29" spans="1:11" x14ac:dyDescent="0.25">
      <c r="A29" s="10" t="s">
        <v>25</v>
      </c>
      <c r="B29" s="209">
        <v>38662</v>
      </c>
      <c r="C29" s="27">
        <f>B29/$B$30</f>
        <v>0.51504009804705198</v>
      </c>
      <c r="I29" s="249" t="s">
        <v>86</v>
      </c>
      <c r="J29" s="249"/>
      <c r="K29" s="249"/>
    </row>
    <row r="30" spans="1:11" x14ac:dyDescent="0.25">
      <c r="B30" s="207">
        <f>SUM(B27:B29)</f>
        <v>75066</v>
      </c>
    </row>
    <row r="36" spans="1:2" x14ac:dyDescent="0.25">
      <c r="A36" t="s">
        <v>179</v>
      </c>
      <c r="B36" t="s">
        <v>180</v>
      </c>
    </row>
    <row r="37" spans="1:2" x14ac:dyDescent="0.25">
      <c r="A37" t="s">
        <v>21</v>
      </c>
      <c r="B37">
        <v>31</v>
      </c>
    </row>
    <row r="38" spans="1:2" x14ac:dyDescent="0.25">
      <c r="A38" t="s">
        <v>19</v>
      </c>
      <c r="B38">
        <v>5447</v>
      </c>
    </row>
    <row r="39" spans="1:2" x14ac:dyDescent="0.25">
      <c r="A39" t="s">
        <v>14</v>
      </c>
      <c r="B39">
        <v>3457</v>
      </c>
    </row>
    <row r="40" spans="1:2" x14ac:dyDescent="0.25">
      <c r="A40" t="s">
        <v>13</v>
      </c>
      <c r="B40">
        <v>3313</v>
      </c>
    </row>
    <row r="41" spans="1:2" x14ac:dyDescent="0.25">
      <c r="A41" t="s">
        <v>16</v>
      </c>
      <c r="B41">
        <v>32947</v>
      </c>
    </row>
    <row r="42" spans="1:2" x14ac:dyDescent="0.25">
      <c r="A42" t="s">
        <v>15</v>
      </c>
      <c r="B42">
        <v>2469</v>
      </c>
    </row>
    <row r="43" spans="1:2" x14ac:dyDescent="0.25">
      <c r="A43" t="s">
        <v>20</v>
      </c>
      <c r="B43">
        <v>346</v>
      </c>
    </row>
    <row r="44" spans="1:2" x14ac:dyDescent="0.25">
      <c r="A44" t="s">
        <v>12</v>
      </c>
      <c r="B44">
        <v>179</v>
      </c>
    </row>
    <row r="45" spans="1:2" x14ac:dyDescent="0.25">
      <c r="A45" t="s">
        <v>18</v>
      </c>
      <c r="B45">
        <v>38662</v>
      </c>
    </row>
    <row r="46" spans="1:2" x14ac:dyDescent="0.25">
      <c r="A46" t="s">
        <v>17</v>
      </c>
      <c r="B46">
        <v>9116</v>
      </c>
    </row>
    <row r="47" spans="1:2" x14ac:dyDescent="0.25">
      <c r="A47" t="s">
        <v>181</v>
      </c>
    </row>
    <row r="48" spans="1:2" x14ac:dyDescent="0.25">
      <c r="A48" t="s">
        <v>182</v>
      </c>
      <c r="B48">
        <v>95967</v>
      </c>
    </row>
  </sheetData>
  <sortState ref="A3:B12">
    <sortCondition ref="B3"/>
  </sortState>
  <mergeCells count="3">
    <mergeCell ref="A8:G21"/>
    <mergeCell ref="I29:K29"/>
    <mergeCell ref="E2:P2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33"/>
  <sheetViews>
    <sheetView zoomScale="64" zoomScaleNormal="64" workbookViewId="0">
      <selection activeCell="E42" sqref="E42"/>
    </sheetView>
  </sheetViews>
  <sheetFormatPr defaultRowHeight="15" x14ac:dyDescent="0.25"/>
  <cols>
    <col min="1" max="1" width="46" customWidth="1"/>
    <col min="13" max="13" width="32.28515625" customWidth="1"/>
  </cols>
  <sheetData>
    <row r="1" spans="1:8" ht="15" customHeight="1" x14ac:dyDescent="0.25">
      <c r="A1" s="181" t="s">
        <v>144</v>
      </c>
      <c r="B1" s="181"/>
      <c r="C1" s="181"/>
      <c r="D1" s="181"/>
      <c r="E1" s="181"/>
      <c r="F1" s="181"/>
      <c r="G1" s="181"/>
      <c r="H1" s="181"/>
    </row>
    <row r="3" spans="1:8" x14ac:dyDescent="0.25">
      <c r="B3" s="47">
        <v>2012</v>
      </c>
      <c r="C3" s="47">
        <v>2013</v>
      </c>
      <c r="D3" s="47">
        <v>2014</v>
      </c>
      <c r="E3" s="47">
        <v>2015</v>
      </c>
      <c r="F3" s="47">
        <v>2016</v>
      </c>
      <c r="G3" s="47">
        <v>2017</v>
      </c>
    </row>
    <row r="4" spans="1:8" x14ac:dyDescent="0.25">
      <c r="A4" s="46" t="s">
        <v>26</v>
      </c>
      <c r="B4" s="37">
        <v>251</v>
      </c>
      <c r="C4" s="37">
        <v>245</v>
      </c>
      <c r="D4" s="37">
        <v>280</v>
      </c>
      <c r="E4" s="37">
        <v>302</v>
      </c>
      <c r="F4" s="37">
        <v>283</v>
      </c>
      <c r="G4" s="37">
        <v>319</v>
      </c>
    </row>
    <row r="5" spans="1:8" x14ac:dyDescent="0.25">
      <c r="A5" s="46" t="s">
        <v>33</v>
      </c>
      <c r="B5" s="69">
        <v>3827</v>
      </c>
      <c r="C5" s="69">
        <v>4211</v>
      </c>
      <c r="D5" s="69">
        <v>5690</v>
      </c>
      <c r="E5" s="69">
        <v>5332</v>
      </c>
      <c r="F5" s="69">
        <v>5066</v>
      </c>
      <c r="G5" s="69">
        <v>5923</v>
      </c>
    </row>
    <row r="6" spans="1:8" x14ac:dyDescent="0.25">
      <c r="A6" s="46" t="s">
        <v>114</v>
      </c>
      <c r="B6" s="69">
        <v>5184</v>
      </c>
      <c r="C6" s="69">
        <v>5790</v>
      </c>
      <c r="D6" s="69">
        <v>7705</v>
      </c>
      <c r="E6" s="69">
        <v>7495</v>
      </c>
      <c r="F6" s="69">
        <v>7548</v>
      </c>
      <c r="G6" s="69">
        <v>7604</v>
      </c>
    </row>
    <row r="7" spans="1:8" x14ac:dyDescent="0.25">
      <c r="A7" s="46" t="s">
        <v>31</v>
      </c>
      <c r="B7" s="69">
        <v>8712</v>
      </c>
      <c r="C7" s="69">
        <v>8975</v>
      </c>
      <c r="D7" s="69">
        <v>9507</v>
      </c>
      <c r="E7" s="69">
        <v>9447</v>
      </c>
      <c r="F7" s="69">
        <v>9448</v>
      </c>
      <c r="G7" s="69">
        <v>10101</v>
      </c>
    </row>
    <row r="8" spans="1:8" x14ac:dyDescent="0.25">
      <c r="A8" s="46" t="s">
        <v>29</v>
      </c>
      <c r="B8" s="69">
        <v>15062</v>
      </c>
      <c r="C8" s="69">
        <v>16078</v>
      </c>
      <c r="D8" s="69">
        <v>17567</v>
      </c>
      <c r="E8" s="69">
        <v>17542</v>
      </c>
      <c r="F8" s="69">
        <v>17551</v>
      </c>
      <c r="G8" s="69">
        <v>19468</v>
      </c>
    </row>
    <row r="9" spans="1:8" x14ac:dyDescent="0.25">
      <c r="A9" s="46" t="s">
        <v>35</v>
      </c>
      <c r="B9" s="69">
        <v>10968</v>
      </c>
      <c r="C9" s="69">
        <v>14989</v>
      </c>
      <c r="D9" s="69">
        <v>23934</v>
      </c>
      <c r="E9" s="69">
        <v>23376</v>
      </c>
      <c r="F9" s="69">
        <v>22543</v>
      </c>
      <c r="G9" s="69">
        <v>26369</v>
      </c>
    </row>
    <row r="10" spans="1:8" x14ac:dyDescent="0.25">
      <c r="A10" s="46" t="s">
        <v>37</v>
      </c>
      <c r="B10" s="69">
        <v>21763</v>
      </c>
      <c r="C10" s="69">
        <v>21730</v>
      </c>
      <c r="D10" s="69">
        <v>26038</v>
      </c>
      <c r="E10" s="69">
        <v>24234</v>
      </c>
      <c r="F10" s="69">
        <v>22618</v>
      </c>
      <c r="G10" s="69">
        <v>24458</v>
      </c>
    </row>
    <row r="11" spans="1:8" x14ac:dyDescent="0.25">
      <c r="A11" s="48"/>
      <c r="B11" s="49">
        <f t="shared" ref="B11:G11" si="0">SUM(B4:B10)</f>
        <v>65767</v>
      </c>
      <c r="C11" s="49">
        <f t="shared" si="0"/>
        <v>72018</v>
      </c>
      <c r="D11" s="49">
        <f t="shared" si="0"/>
        <v>90721</v>
      </c>
      <c r="E11" s="49">
        <f t="shared" si="0"/>
        <v>87728</v>
      </c>
      <c r="F11" s="49">
        <f t="shared" si="0"/>
        <v>85057</v>
      </c>
      <c r="G11" s="49">
        <f t="shared" si="0"/>
        <v>94242</v>
      </c>
      <c r="H11" s="50"/>
    </row>
    <row r="12" spans="1:8" x14ac:dyDescent="0.25">
      <c r="A12" s="255" t="s">
        <v>172</v>
      </c>
      <c r="B12" s="256"/>
      <c r="C12" s="256"/>
      <c r="D12" s="256"/>
      <c r="E12" s="256"/>
      <c r="F12" s="256"/>
      <c r="G12" s="256"/>
      <c r="H12" s="50"/>
    </row>
    <row r="13" spans="1:8" x14ac:dyDescent="0.25">
      <c r="A13" s="256"/>
      <c r="B13" s="256"/>
      <c r="C13" s="256"/>
      <c r="D13" s="256"/>
      <c r="E13" s="256"/>
      <c r="F13" s="256"/>
      <c r="G13" s="256"/>
      <c r="H13" s="50"/>
    </row>
    <row r="14" spans="1:8" x14ac:dyDescent="0.25">
      <c r="A14" s="256"/>
      <c r="B14" s="256"/>
      <c r="C14" s="256"/>
      <c r="D14" s="256"/>
      <c r="E14" s="256"/>
      <c r="F14" s="256"/>
      <c r="G14" s="256"/>
      <c r="H14" s="50"/>
    </row>
    <row r="15" spans="1:8" x14ac:dyDescent="0.25">
      <c r="A15" s="256"/>
      <c r="B15" s="256"/>
      <c r="C15" s="256"/>
      <c r="D15" s="256"/>
      <c r="E15" s="256"/>
      <c r="F15" s="256"/>
      <c r="G15" s="256"/>
      <c r="H15" s="50"/>
    </row>
    <row r="16" spans="1:8" x14ac:dyDescent="0.25">
      <c r="A16" s="256"/>
      <c r="B16" s="256"/>
      <c r="C16" s="256"/>
      <c r="D16" s="256"/>
      <c r="E16" s="256"/>
      <c r="F16" s="256"/>
      <c r="G16" s="256"/>
      <c r="H16" s="50"/>
    </row>
    <row r="17" spans="1:19" x14ac:dyDescent="0.25">
      <c r="A17" s="256"/>
      <c r="B17" s="256"/>
      <c r="C17" s="256"/>
      <c r="D17" s="256"/>
      <c r="E17" s="256"/>
      <c r="F17" s="256"/>
      <c r="G17" s="256"/>
      <c r="H17" s="50"/>
    </row>
    <row r="18" spans="1:19" x14ac:dyDescent="0.25">
      <c r="A18" s="256"/>
      <c r="B18" s="256"/>
      <c r="C18" s="256"/>
      <c r="D18" s="256"/>
      <c r="E18" s="256"/>
      <c r="F18" s="256"/>
      <c r="G18" s="256"/>
      <c r="H18" s="50"/>
    </row>
    <row r="19" spans="1:19" x14ac:dyDescent="0.25">
      <c r="A19" s="256"/>
      <c r="B19" s="256"/>
      <c r="C19" s="256"/>
      <c r="D19" s="256"/>
      <c r="E19" s="256"/>
      <c r="F19" s="256"/>
      <c r="G19" s="256"/>
      <c r="H19" s="50"/>
    </row>
    <row r="20" spans="1:19" x14ac:dyDescent="0.25">
      <c r="A20" s="256"/>
      <c r="B20" s="256"/>
      <c r="C20" s="256"/>
      <c r="D20" s="256"/>
      <c r="E20" s="256"/>
      <c r="F20" s="256"/>
      <c r="G20" s="256"/>
      <c r="H20" s="50"/>
    </row>
    <row r="21" spans="1:19" x14ac:dyDescent="0.25">
      <c r="A21" s="256"/>
      <c r="B21" s="256"/>
      <c r="C21" s="256"/>
      <c r="D21" s="256"/>
      <c r="E21" s="256"/>
      <c r="F21" s="256"/>
      <c r="G21" s="256"/>
      <c r="H21" s="50"/>
    </row>
    <row r="22" spans="1:19" x14ac:dyDescent="0.25">
      <c r="A22" s="256"/>
      <c r="B22" s="256"/>
      <c r="C22" s="256"/>
      <c r="D22" s="256"/>
      <c r="E22" s="256"/>
      <c r="F22" s="256"/>
      <c r="G22" s="256"/>
      <c r="H22" s="50"/>
    </row>
    <row r="23" spans="1:19" x14ac:dyDescent="0.25">
      <c r="A23" s="256"/>
      <c r="B23" s="256"/>
      <c r="C23" s="256"/>
      <c r="D23" s="256"/>
      <c r="E23" s="256"/>
      <c r="F23" s="256"/>
      <c r="G23" s="256"/>
      <c r="H23" s="50"/>
    </row>
    <row r="24" spans="1:19" x14ac:dyDescent="0.25">
      <c r="A24" s="256"/>
      <c r="B24" s="256"/>
      <c r="C24" s="256"/>
      <c r="D24" s="256"/>
      <c r="E24" s="256"/>
      <c r="F24" s="256"/>
      <c r="G24" s="256"/>
      <c r="H24" s="50"/>
    </row>
    <row r="25" spans="1:19" x14ac:dyDescent="0.25">
      <c r="A25" s="256"/>
      <c r="B25" s="256"/>
      <c r="C25" s="256"/>
      <c r="D25" s="256"/>
      <c r="E25" s="256"/>
      <c r="F25" s="256"/>
      <c r="G25" s="256"/>
      <c r="H25" s="50"/>
    </row>
    <row r="26" spans="1:19" x14ac:dyDescent="0.25">
      <c r="A26" s="256"/>
      <c r="B26" s="256"/>
      <c r="C26" s="256"/>
      <c r="D26" s="256"/>
      <c r="E26" s="256"/>
      <c r="F26" s="256"/>
      <c r="G26" s="256"/>
      <c r="H26" s="50"/>
    </row>
    <row r="27" spans="1:19" x14ac:dyDescent="0.25">
      <c r="A27" s="256"/>
      <c r="B27" s="256"/>
      <c r="C27" s="256"/>
      <c r="D27" s="256"/>
      <c r="E27" s="256"/>
      <c r="F27" s="256"/>
      <c r="G27" s="256"/>
      <c r="H27" s="50"/>
    </row>
    <row r="28" spans="1:19" x14ac:dyDescent="0.25">
      <c r="A28" s="256"/>
      <c r="B28" s="256"/>
      <c r="C28" s="256"/>
      <c r="D28" s="256"/>
      <c r="E28" s="256"/>
      <c r="F28" s="256"/>
      <c r="G28" s="256"/>
      <c r="H28" s="50"/>
    </row>
    <row r="29" spans="1:19" x14ac:dyDescent="0.25">
      <c r="A29" s="48"/>
      <c r="B29" s="49"/>
      <c r="C29" s="49"/>
      <c r="D29" s="49"/>
      <c r="E29" s="49"/>
      <c r="F29" s="49"/>
      <c r="G29" s="50"/>
      <c r="H29" s="50"/>
    </row>
    <row r="30" spans="1:19" ht="48.75" customHeight="1" x14ac:dyDescent="0.25">
      <c r="A30" s="48"/>
      <c r="B30" s="49"/>
      <c r="C30" s="49"/>
      <c r="D30" s="49"/>
      <c r="E30" s="49"/>
      <c r="F30" s="49"/>
      <c r="G30" s="50"/>
      <c r="H30" s="50"/>
      <c r="I30" s="254" t="s">
        <v>117</v>
      </c>
      <c r="J30" s="254"/>
      <c r="K30" s="254"/>
      <c r="L30" s="254"/>
      <c r="M30" s="254"/>
      <c r="N30" s="254"/>
      <c r="O30" s="254"/>
      <c r="P30" s="254"/>
      <c r="Q30" s="254"/>
      <c r="R30" s="254"/>
      <c r="S30" s="254"/>
    </row>
    <row r="31" spans="1:19" x14ac:dyDescent="0.25">
      <c r="A31" s="48"/>
      <c r="B31" s="49"/>
      <c r="C31" s="49"/>
      <c r="D31" s="49"/>
      <c r="E31" s="49"/>
      <c r="F31" s="49"/>
      <c r="G31" s="50"/>
      <c r="H31" s="50"/>
    </row>
    <row r="33" spans="1:1" x14ac:dyDescent="0.25">
      <c r="A33" s="168"/>
    </row>
  </sheetData>
  <sortState ref="A4:F11">
    <sortCondition ref="F4"/>
  </sortState>
  <mergeCells count="2">
    <mergeCell ref="I30:S30"/>
    <mergeCell ref="A12:G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31"/>
  <sheetViews>
    <sheetView workbookViewId="0">
      <selection activeCell="A14" sqref="A14:F29"/>
    </sheetView>
  </sheetViews>
  <sheetFormatPr defaultRowHeight="15" x14ac:dyDescent="0.25"/>
  <cols>
    <col min="1" max="1" width="26.28515625" customWidth="1"/>
    <col min="10" max="10" width="21.7109375" customWidth="1"/>
  </cols>
  <sheetData>
    <row r="1" spans="1:9" x14ac:dyDescent="0.25">
      <c r="A1" s="257" t="s">
        <v>178</v>
      </c>
      <c r="B1" s="257"/>
      <c r="C1" s="257"/>
      <c r="D1" s="257"/>
      <c r="E1" s="257"/>
      <c r="F1" s="257"/>
      <c r="G1" s="257"/>
      <c r="H1" s="257"/>
      <c r="I1" s="257"/>
    </row>
    <row r="3" spans="1:9" x14ac:dyDescent="0.25">
      <c r="A3" s="10" t="s">
        <v>50</v>
      </c>
      <c r="B3" s="17">
        <v>2208</v>
      </c>
      <c r="C3" s="27">
        <f>B3/$B$12</f>
        <v>2.3007908968707993E-2</v>
      </c>
    </row>
    <row r="4" spans="1:9" x14ac:dyDescent="0.25">
      <c r="A4" s="10" t="s">
        <v>52</v>
      </c>
      <c r="B4" s="17">
        <v>3442</v>
      </c>
      <c r="C4" s="27">
        <f t="shared" ref="C4:C11" si="0">B4/$B$12</f>
        <v>3.5866495774589183E-2</v>
      </c>
    </row>
    <row r="5" spans="1:9" x14ac:dyDescent="0.25">
      <c r="A5" s="10" t="s">
        <v>54</v>
      </c>
      <c r="B5" s="17">
        <v>6291</v>
      </c>
      <c r="C5" s="27">
        <f t="shared" si="0"/>
        <v>6.5553784113288938E-2</v>
      </c>
    </row>
    <row r="6" spans="1:9" x14ac:dyDescent="0.25">
      <c r="A6" s="10" t="s">
        <v>48</v>
      </c>
      <c r="B6" s="17">
        <v>7920</v>
      </c>
      <c r="C6" s="27">
        <f t="shared" si="0"/>
        <v>8.2528369126887366E-2</v>
      </c>
    </row>
    <row r="7" spans="1:9" x14ac:dyDescent="0.25">
      <c r="A7" s="10" t="s">
        <v>51</v>
      </c>
      <c r="B7" s="17">
        <v>9819</v>
      </c>
      <c r="C7" s="27">
        <f t="shared" si="0"/>
        <v>0.1023164212698115</v>
      </c>
    </row>
    <row r="8" spans="1:9" x14ac:dyDescent="0.25">
      <c r="A8" s="10" t="s">
        <v>47</v>
      </c>
      <c r="B8" s="17">
        <v>9328</v>
      </c>
      <c r="C8" s="27">
        <f t="shared" si="0"/>
        <v>9.7200079193889566E-2</v>
      </c>
    </row>
    <row r="9" spans="1:9" x14ac:dyDescent="0.25">
      <c r="A9" s="10" t="s">
        <v>55</v>
      </c>
      <c r="B9" s="17">
        <v>10941</v>
      </c>
      <c r="C9" s="27">
        <f t="shared" si="0"/>
        <v>0.11400794022945387</v>
      </c>
    </row>
    <row r="10" spans="1:9" x14ac:dyDescent="0.25">
      <c r="A10" s="10" t="s">
        <v>49</v>
      </c>
      <c r="B10" s="17">
        <v>18921</v>
      </c>
      <c r="C10" s="27">
        <f t="shared" si="0"/>
        <v>0.19716152427396919</v>
      </c>
    </row>
    <row r="11" spans="1:9" x14ac:dyDescent="0.25">
      <c r="A11" s="10" t="s">
        <v>53</v>
      </c>
      <c r="B11" s="17">
        <v>27097</v>
      </c>
      <c r="C11" s="27">
        <f t="shared" si="0"/>
        <v>0.28235747704940239</v>
      </c>
    </row>
    <row r="12" spans="1:9" x14ac:dyDescent="0.25">
      <c r="B12" s="9">
        <v>95967</v>
      </c>
    </row>
    <row r="14" spans="1:9" x14ac:dyDescent="0.25">
      <c r="A14" s="258" t="s">
        <v>172</v>
      </c>
      <c r="B14" s="230"/>
      <c r="C14" s="230"/>
      <c r="D14" s="230"/>
      <c r="E14" s="230"/>
      <c r="F14" s="230"/>
    </row>
    <row r="15" spans="1:9" x14ac:dyDescent="0.25">
      <c r="A15" s="230"/>
      <c r="B15" s="230"/>
      <c r="C15" s="230"/>
      <c r="D15" s="230"/>
      <c r="E15" s="230"/>
      <c r="F15" s="230"/>
    </row>
    <row r="16" spans="1:9" x14ac:dyDescent="0.25">
      <c r="A16" s="230"/>
      <c r="B16" s="230"/>
      <c r="C16" s="230"/>
      <c r="D16" s="230"/>
      <c r="E16" s="230"/>
      <c r="F16" s="230"/>
    </row>
    <row r="17" spans="1:10" x14ac:dyDescent="0.25">
      <c r="A17" s="230"/>
      <c r="B17" s="230"/>
      <c r="C17" s="230"/>
      <c r="D17" s="230"/>
      <c r="E17" s="230"/>
      <c r="F17" s="230"/>
    </row>
    <row r="18" spans="1:10" x14ac:dyDescent="0.25">
      <c r="A18" s="230"/>
      <c r="B18" s="230"/>
      <c r="C18" s="230"/>
      <c r="D18" s="230"/>
      <c r="E18" s="230"/>
      <c r="F18" s="230"/>
    </row>
    <row r="19" spans="1:10" x14ac:dyDescent="0.25">
      <c r="A19" s="230"/>
      <c r="B19" s="230"/>
      <c r="C19" s="230"/>
      <c r="D19" s="230"/>
      <c r="E19" s="230"/>
      <c r="F19" s="230"/>
    </row>
    <row r="20" spans="1:10" x14ac:dyDescent="0.25">
      <c r="A20" s="230"/>
      <c r="B20" s="230"/>
      <c r="C20" s="230"/>
      <c r="D20" s="230"/>
      <c r="E20" s="230"/>
      <c r="F20" s="230"/>
    </row>
    <row r="21" spans="1:10" x14ac:dyDescent="0.25">
      <c r="A21" s="230"/>
      <c r="B21" s="230"/>
      <c r="C21" s="230"/>
      <c r="D21" s="230"/>
      <c r="E21" s="230"/>
      <c r="F21" s="230"/>
    </row>
    <row r="22" spans="1:10" x14ac:dyDescent="0.25">
      <c r="A22" s="230"/>
      <c r="B22" s="230"/>
      <c r="C22" s="230"/>
      <c r="D22" s="230"/>
      <c r="E22" s="230"/>
      <c r="F22" s="230"/>
    </row>
    <row r="23" spans="1:10" x14ac:dyDescent="0.25">
      <c r="A23" s="230"/>
      <c r="B23" s="230"/>
      <c r="C23" s="230"/>
      <c r="D23" s="230"/>
      <c r="E23" s="230"/>
      <c r="F23" s="230"/>
    </row>
    <row r="24" spans="1:10" x14ac:dyDescent="0.25">
      <c r="A24" s="230"/>
      <c r="B24" s="230"/>
      <c r="C24" s="230"/>
      <c r="D24" s="230"/>
      <c r="E24" s="230"/>
      <c r="F24" s="230"/>
    </row>
    <row r="25" spans="1:10" x14ac:dyDescent="0.25">
      <c r="A25" s="230"/>
      <c r="B25" s="230"/>
      <c r="C25" s="230"/>
      <c r="D25" s="230"/>
      <c r="E25" s="230"/>
      <c r="F25" s="230"/>
    </row>
    <row r="26" spans="1:10" x14ac:dyDescent="0.25">
      <c r="A26" s="230"/>
      <c r="B26" s="230"/>
      <c r="C26" s="230"/>
      <c r="D26" s="230"/>
      <c r="E26" s="230"/>
      <c r="F26" s="230"/>
    </row>
    <row r="27" spans="1:10" x14ac:dyDescent="0.25">
      <c r="A27" s="230"/>
      <c r="B27" s="230"/>
      <c r="C27" s="230"/>
      <c r="D27" s="230"/>
      <c r="E27" s="230"/>
      <c r="F27" s="230"/>
      <c r="H27" s="249" t="s">
        <v>86</v>
      </c>
      <c r="I27" s="249"/>
      <c r="J27" s="249"/>
    </row>
    <row r="28" spans="1:10" x14ac:dyDescent="0.25">
      <c r="A28" s="230"/>
      <c r="B28" s="230"/>
      <c r="C28" s="230"/>
      <c r="D28" s="230"/>
      <c r="E28" s="230"/>
      <c r="F28" s="230"/>
    </row>
    <row r="29" spans="1:10" x14ac:dyDescent="0.25">
      <c r="A29" s="230"/>
      <c r="B29" s="230"/>
      <c r="C29" s="230"/>
      <c r="D29" s="230"/>
      <c r="E29" s="230"/>
      <c r="F29" s="230"/>
    </row>
    <row r="31" spans="1:10" x14ac:dyDescent="0.25">
      <c r="A31" s="168"/>
    </row>
  </sheetData>
  <sortState ref="A3:B11">
    <sortCondition ref="B3"/>
  </sortState>
  <mergeCells count="3">
    <mergeCell ref="A1:I1"/>
    <mergeCell ref="H27:J27"/>
    <mergeCell ref="A14:F29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28"/>
  <sheetViews>
    <sheetView workbookViewId="0">
      <selection activeCell="B11" sqref="B11"/>
    </sheetView>
  </sheetViews>
  <sheetFormatPr defaultRowHeight="15" x14ac:dyDescent="0.25"/>
  <cols>
    <col min="2" max="2" width="16.85546875" customWidth="1"/>
    <col min="4" max="4" width="10.28515625" customWidth="1"/>
    <col min="6" max="6" width="10.140625" customWidth="1"/>
    <col min="10" max="10" width="10.140625" customWidth="1"/>
  </cols>
  <sheetData>
    <row r="1" spans="1:13" x14ac:dyDescent="0.25">
      <c r="A1" s="20" t="s">
        <v>141</v>
      </c>
    </row>
    <row r="2" spans="1:13" x14ac:dyDescent="0.25"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</row>
    <row r="3" spans="1:13" x14ac:dyDescent="0.25">
      <c r="A3" s="10" t="s">
        <v>58</v>
      </c>
      <c r="B3" s="10" t="s">
        <v>59</v>
      </c>
      <c r="C3" s="12"/>
    </row>
    <row r="4" spans="1:13" x14ac:dyDescent="0.25">
      <c r="A4" s="10">
        <v>2010</v>
      </c>
      <c r="B4" s="69">
        <v>14575</v>
      </c>
    </row>
    <row r="5" spans="1:13" x14ac:dyDescent="0.25">
      <c r="A5" s="10">
        <v>2011</v>
      </c>
      <c r="B5" s="69">
        <v>18265</v>
      </c>
    </row>
    <row r="6" spans="1:13" x14ac:dyDescent="0.25">
      <c r="A6" s="10">
        <v>2012</v>
      </c>
      <c r="B6" s="69">
        <v>19876</v>
      </c>
    </row>
    <row r="7" spans="1:13" x14ac:dyDescent="0.25">
      <c r="A7" s="10">
        <v>2013</v>
      </c>
      <c r="B7" s="69">
        <v>20938</v>
      </c>
    </row>
    <row r="8" spans="1:13" x14ac:dyDescent="0.25">
      <c r="A8" s="10">
        <v>2014</v>
      </c>
      <c r="B8" s="69">
        <v>22082</v>
      </c>
    </row>
    <row r="9" spans="1:13" x14ac:dyDescent="0.25">
      <c r="A9" s="10">
        <v>2015</v>
      </c>
      <c r="B9" s="17">
        <v>22288</v>
      </c>
    </row>
    <row r="10" spans="1:13" x14ac:dyDescent="0.25">
      <c r="A10" s="10">
        <v>2016</v>
      </c>
      <c r="B10" s="17">
        <v>22680</v>
      </c>
      <c r="C10" s="27">
        <f>B9/B10</f>
        <v>0.98271604938271606</v>
      </c>
      <c r="D10" s="27">
        <f>B10/B9</f>
        <v>1.0175879396984924</v>
      </c>
      <c r="E10" s="9">
        <f>B10-B9</f>
        <v>392</v>
      </c>
      <c r="F10" s="9">
        <f>B10-B4</f>
        <v>8105</v>
      </c>
      <c r="G10" s="9">
        <f>B10-B8</f>
        <v>598</v>
      </c>
    </row>
    <row r="11" spans="1:13" x14ac:dyDescent="0.25">
      <c r="A11" s="10">
        <v>2017</v>
      </c>
      <c r="B11" s="17">
        <v>22831</v>
      </c>
    </row>
    <row r="12" spans="1:13" x14ac:dyDescent="0.25">
      <c r="A12" s="230"/>
      <c r="B12" s="230"/>
      <c r="C12" s="230"/>
      <c r="D12" s="230"/>
      <c r="E12" s="230"/>
      <c r="F12" s="230"/>
      <c r="G12" s="230"/>
    </row>
    <row r="13" spans="1:13" x14ac:dyDescent="0.25">
      <c r="A13" s="230"/>
      <c r="B13" s="230"/>
      <c r="C13" s="230"/>
      <c r="D13" s="230"/>
      <c r="E13" s="230"/>
      <c r="F13" s="230"/>
      <c r="G13" s="230"/>
    </row>
    <row r="14" spans="1:13" x14ac:dyDescent="0.25">
      <c r="A14" s="230"/>
      <c r="B14" s="230"/>
      <c r="C14" s="230"/>
      <c r="D14" s="230"/>
      <c r="E14" s="230"/>
      <c r="F14" s="230"/>
      <c r="G14" s="230"/>
    </row>
    <row r="15" spans="1:13" x14ac:dyDescent="0.25">
      <c r="A15" s="230"/>
      <c r="B15" s="230"/>
      <c r="C15" s="230"/>
      <c r="D15" s="230"/>
      <c r="E15" s="230"/>
      <c r="F15" s="230"/>
      <c r="G15" s="230"/>
    </row>
    <row r="16" spans="1:13" x14ac:dyDescent="0.25">
      <c r="A16" s="230"/>
      <c r="B16" s="230"/>
      <c r="C16" s="230"/>
      <c r="D16" s="230"/>
      <c r="E16" s="230"/>
      <c r="F16" s="230"/>
      <c r="G16" s="230"/>
    </row>
    <row r="17" spans="1:11" x14ac:dyDescent="0.25">
      <c r="A17" s="230"/>
      <c r="B17" s="230"/>
      <c r="C17" s="230"/>
      <c r="D17" s="230"/>
      <c r="E17" s="230"/>
      <c r="F17" s="230"/>
      <c r="G17" s="230"/>
    </row>
    <row r="18" spans="1:11" x14ac:dyDescent="0.25">
      <c r="A18" s="230"/>
      <c r="B18" s="230"/>
      <c r="C18" s="230"/>
      <c r="D18" s="230"/>
      <c r="E18" s="230"/>
      <c r="F18" s="230"/>
      <c r="G18" s="230"/>
    </row>
    <row r="19" spans="1:11" x14ac:dyDescent="0.25">
      <c r="A19" s="230"/>
      <c r="B19" s="230"/>
      <c r="C19" s="230"/>
      <c r="D19" s="230"/>
      <c r="E19" s="230"/>
      <c r="F19" s="230"/>
      <c r="G19" s="230"/>
    </row>
    <row r="20" spans="1:11" x14ac:dyDescent="0.25">
      <c r="A20" s="230"/>
      <c r="B20" s="230"/>
      <c r="C20" s="230"/>
      <c r="D20" s="230"/>
      <c r="E20" s="230"/>
      <c r="F20" s="230"/>
      <c r="G20" s="230"/>
    </row>
    <row r="21" spans="1:11" x14ac:dyDescent="0.25">
      <c r="A21" s="230"/>
      <c r="B21" s="230"/>
      <c r="C21" s="230"/>
      <c r="D21" s="230"/>
      <c r="E21" s="230"/>
      <c r="F21" s="230"/>
      <c r="G21" s="230"/>
    </row>
    <row r="22" spans="1:11" x14ac:dyDescent="0.25">
      <c r="A22" s="230"/>
      <c r="B22" s="230"/>
      <c r="C22" s="230"/>
      <c r="D22" s="230"/>
      <c r="E22" s="230"/>
      <c r="F22" s="230"/>
      <c r="G22" s="230"/>
    </row>
    <row r="23" spans="1:11" x14ac:dyDescent="0.25">
      <c r="A23" s="230"/>
      <c r="B23" s="230"/>
      <c r="C23" s="230"/>
      <c r="D23" s="230"/>
      <c r="E23" s="230"/>
      <c r="F23" s="230"/>
      <c r="G23" s="230"/>
      <c r="I23" s="231" t="s">
        <v>86</v>
      </c>
      <c r="J23" s="231"/>
      <c r="K23" s="231"/>
    </row>
    <row r="24" spans="1:11" x14ac:dyDescent="0.25">
      <c r="A24" s="230"/>
      <c r="B24" s="230"/>
      <c r="C24" s="230"/>
      <c r="D24" s="230"/>
      <c r="E24" s="230"/>
      <c r="F24" s="230"/>
      <c r="G24" s="230"/>
    </row>
    <row r="25" spans="1:11" x14ac:dyDescent="0.25">
      <c r="A25" s="230"/>
      <c r="B25" s="230"/>
      <c r="C25" s="230"/>
      <c r="D25" s="230"/>
      <c r="E25" s="230"/>
      <c r="F25" s="230"/>
      <c r="G25" s="230"/>
    </row>
    <row r="28" spans="1:11" x14ac:dyDescent="0.25">
      <c r="A28" s="168"/>
    </row>
  </sheetData>
  <mergeCells count="3">
    <mergeCell ref="A12:G25"/>
    <mergeCell ref="I23:K23"/>
    <mergeCell ref="C2:M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4"/>
  <sheetViews>
    <sheetView zoomScale="68" zoomScaleNormal="68" workbookViewId="0">
      <selection activeCell="B31" sqref="B31"/>
    </sheetView>
  </sheetViews>
  <sheetFormatPr defaultRowHeight="15" x14ac:dyDescent="0.25"/>
  <cols>
    <col min="1" max="1" width="37.140625" customWidth="1"/>
    <col min="6" max="6" width="44.42578125" customWidth="1"/>
  </cols>
  <sheetData>
    <row r="1" spans="1:14" x14ac:dyDescent="0.25">
      <c r="A1" s="229" t="s">
        <v>130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4" x14ac:dyDescent="0.25"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4" x14ac:dyDescent="0.25">
      <c r="A3" s="10">
        <v>2010</v>
      </c>
      <c r="B3" s="69">
        <v>19785</v>
      </c>
    </row>
    <row r="4" spans="1:14" x14ac:dyDescent="0.25">
      <c r="A4" s="10">
        <v>2011</v>
      </c>
      <c r="B4" s="69">
        <v>17506</v>
      </c>
    </row>
    <row r="5" spans="1:14" x14ac:dyDescent="0.25">
      <c r="A5" s="10">
        <v>2012</v>
      </c>
      <c r="B5" s="69">
        <v>16742</v>
      </c>
    </row>
    <row r="6" spans="1:14" x14ac:dyDescent="0.25">
      <c r="A6" s="10">
        <v>2013</v>
      </c>
      <c r="B6" s="69">
        <v>14742</v>
      </c>
    </row>
    <row r="7" spans="1:14" x14ac:dyDescent="0.25">
      <c r="A7" s="10">
        <v>2014</v>
      </c>
      <c r="B7" s="69">
        <v>13713</v>
      </c>
    </row>
    <row r="8" spans="1:14" x14ac:dyDescent="0.25">
      <c r="A8" s="10">
        <v>2015</v>
      </c>
      <c r="B8" s="69">
        <v>13617</v>
      </c>
      <c r="C8" s="9">
        <f>B9-B8</f>
        <v>-3258</v>
      </c>
    </row>
    <row r="9" spans="1:14" x14ac:dyDescent="0.25">
      <c r="A9" s="10">
        <v>2016</v>
      </c>
      <c r="B9" s="17">
        <v>10359</v>
      </c>
      <c r="C9" s="9">
        <f>B9-B3</f>
        <v>-9426</v>
      </c>
    </row>
    <row r="10" spans="1:14" x14ac:dyDescent="0.25">
      <c r="A10" s="10">
        <v>2017</v>
      </c>
      <c r="B10" s="17">
        <v>4722</v>
      </c>
    </row>
    <row r="11" spans="1:14" x14ac:dyDescent="0.25">
      <c r="A11" s="230"/>
      <c r="B11" s="230"/>
      <c r="C11" s="230"/>
      <c r="D11" s="230"/>
    </row>
    <row r="12" spans="1:14" x14ac:dyDescent="0.25">
      <c r="A12" s="230"/>
      <c r="B12" s="230"/>
      <c r="C12" s="230"/>
      <c r="D12" s="230"/>
    </row>
    <row r="13" spans="1:14" x14ac:dyDescent="0.25">
      <c r="A13" s="230"/>
      <c r="B13" s="230"/>
      <c r="C13" s="230"/>
      <c r="D13" s="230"/>
    </row>
    <row r="14" spans="1:14" x14ac:dyDescent="0.25">
      <c r="A14" s="230"/>
      <c r="B14" s="230"/>
      <c r="C14" s="230"/>
      <c r="D14" s="230"/>
    </row>
    <row r="15" spans="1:14" x14ac:dyDescent="0.25">
      <c r="A15" s="230"/>
      <c r="B15" s="230"/>
      <c r="C15" s="230"/>
      <c r="D15" s="230"/>
    </row>
    <row r="16" spans="1:14" x14ac:dyDescent="0.25">
      <c r="A16" s="230"/>
      <c r="B16" s="230"/>
      <c r="C16" s="230"/>
      <c r="D16" s="230"/>
    </row>
    <row r="17" spans="1:9" x14ac:dyDescent="0.25">
      <c r="A17" s="230"/>
      <c r="B17" s="230"/>
      <c r="C17" s="230"/>
      <c r="D17" s="230"/>
    </row>
    <row r="18" spans="1:9" x14ac:dyDescent="0.25">
      <c r="A18" s="230"/>
      <c r="B18" s="230"/>
      <c r="C18" s="230"/>
      <c r="D18" s="230"/>
    </row>
    <row r="19" spans="1:9" x14ac:dyDescent="0.25">
      <c r="A19" s="230"/>
      <c r="B19" s="230"/>
      <c r="C19" s="230"/>
      <c r="D19" s="230"/>
    </row>
    <row r="20" spans="1:9" x14ac:dyDescent="0.25">
      <c r="A20" s="230"/>
      <c r="B20" s="230"/>
      <c r="C20" s="230"/>
      <c r="D20" s="230"/>
    </row>
    <row r="21" spans="1:9" x14ac:dyDescent="0.25">
      <c r="A21" s="230"/>
      <c r="B21" s="230"/>
      <c r="C21" s="230"/>
      <c r="D21" s="230"/>
    </row>
    <row r="22" spans="1:9" x14ac:dyDescent="0.25">
      <c r="A22" s="230"/>
      <c r="B22" s="230"/>
      <c r="C22" s="230"/>
      <c r="D22" s="230"/>
    </row>
    <row r="23" spans="1:9" x14ac:dyDescent="0.25">
      <c r="A23" s="230"/>
      <c r="B23" s="230"/>
      <c r="C23" s="230"/>
      <c r="D23" s="230"/>
    </row>
    <row r="24" spans="1:9" x14ac:dyDescent="0.25">
      <c r="A24" s="230"/>
      <c r="B24" s="230"/>
      <c r="C24" s="230"/>
      <c r="D24" s="230"/>
    </row>
    <row r="25" spans="1:9" x14ac:dyDescent="0.25">
      <c r="A25" s="230"/>
      <c r="B25" s="230"/>
      <c r="C25" s="230"/>
      <c r="D25" s="230"/>
    </row>
    <row r="26" spans="1:9" x14ac:dyDescent="0.25">
      <c r="F26" s="231" t="s">
        <v>86</v>
      </c>
      <c r="G26" s="231"/>
      <c r="H26" s="231"/>
      <c r="I26" s="231"/>
    </row>
    <row r="28" spans="1:9" x14ac:dyDescent="0.25">
      <c r="A28" s="168"/>
    </row>
    <row r="34" spans="1:1" x14ac:dyDescent="0.25">
      <c r="A34" s="20" t="s">
        <v>172</v>
      </c>
    </row>
  </sheetData>
  <mergeCells count="4">
    <mergeCell ref="A1:L1"/>
    <mergeCell ref="A11:D25"/>
    <mergeCell ref="F26:I26"/>
    <mergeCell ref="C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H34"/>
  <sheetViews>
    <sheetView topLeftCell="B1" workbookViewId="0">
      <selection activeCell="I41" sqref="I41"/>
    </sheetView>
  </sheetViews>
  <sheetFormatPr defaultRowHeight="15" x14ac:dyDescent="0.25"/>
  <cols>
    <col min="1" max="1" width="29" customWidth="1"/>
    <col min="2" max="2" width="11.7109375" customWidth="1"/>
    <col min="5" max="5" width="11.140625" bestFit="1" customWidth="1"/>
  </cols>
  <sheetData>
    <row r="1" spans="1:34" x14ac:dyDescent="0.25">
      <c r="A1" s="232" t="s">
        <v>142</v>
      </c>
      <c r="B1" s="232"/>
      <c r="C1" s="232"/>
      <c r="D1" s="232"/>
      <c r="E1" s="232"/>
      <c r="F1" s="232"/>
      <c r="G1" s="232"/>
      <c r="H1" s="232"/>
      <c r="I1" s="232"/>
    </row>
    <row r="2" spans="1:34" x14ac:dyDescent="0.25"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</row>
    <row r="3" spans="1:34" ht="15" customHeight="1" x14ac:dyDescent="0.25">
      <c r="B3" s="25">
        <v>2012</v>
      </c>
      <c r="C3" s="25">
        <v>2013</v>
      </c>
      <c r="D3" s="25">
        <v>2014</v>
      </c>
      <c r="E3" s="25">
        <v>2015</v>
      </c>
      <c r="F3" s="25">
        <v>2016</v>
      </c>
      <c r="G3" s="25">
        <v>2017</v>
      </c>
      <c r="V3" s="259"/>
      <c r="W3" s="259"/>
      <c r="X3" s="259"/>
      <c r="Y3" s="259"/>
      <c r="Z3" s="259"/>
      <c r="AA3" s="259"/>
      <c r="AB3" s="56"/>
      <c r="AC3" s="56"/>
      <c r="AD3" s="56"/>
      <c r="AE3" s="56"/>
      <c r="AF3" s="56"/>
      <c r="AG3" s="56"/>
      <c r="AH3" s="56"/>
    </row>
    <row r="4" spans="1:34" x14ac:dyDescent="0.25">
      <c r="A4" s="16" t="s">
        <v>62</v>
      </c>
      <c r="B4" s="69">
        <v>6549</v>
      </c>
      <c r="C4" s="69">
        <v>7410</v>
      </c>
      <c r="D4" s="69">
        <v>7931</v>
      </c>
      <c r="E4" s="69">
        <v>8401</v>
      </c>
      <c r="F4" s="69">
        <v>9233</v>
      </c>
      <c r="G4" s="69">
        <v>9792</v>
      </c>
      <c r="H4" s="31">
        <f>F4-B4</f>
        <v>2684</v>
      </c>
      <c r="I4" s="31"/>
      <c r="V4" s="259"/>
      <c r="W4" s="259"/>
      <c r="X4" s="259"/>
      <c r="Y4" s="259"/>
      <c r="Z4" s="259"/>
      <c r="AA4" s="259"/>
      <c r="AB4" s="56"/>
      <c r="AC4" s="56"/>
      <c r="AD4" s="56"/>
      <c r="AE4" s="56"/>
      <c r="AF4" s="56"/>
      <c r="AG4" s="56"/>
      <c r="AH4" s="56"/>
    </row>
    <row r="5" spans="1:34" x14ac:dyDescent="0.25">
      <c r="A5" s="16" t="s">
        <v>64</v>
      </c>
      <c r="B5" s="69">
        <v>1451</v>
      </c>
      <c r="C5" s="69">
        <v>1595</v>
      </c>
      <c r="D5" s="69">
        <v>1658</v>
      </c>
      <c r="E5" s="69">
        <v>1661</v>
      </c>
      <c r="F5" s="69">
        <v>1559</v>
      </c>
      <c r="G5" s="69">
        <v>1458</v>
      </c>
      <c r="H5" s="31"/>
      <c r="I5" s="31"/>
      <c r="V5" s="259"/>
      <c r="W5" s="259"/>
      <c r="X5" s="259"/>
      <c r="Y5" s="259"/>
      <c r="Z5" s="259"/>
      <c r="AA5" s="259"/>
      <c r="AB5" s="56"/>
      <c r="AC5" s="56"/>
      <c r="AD5" s="56"/>
      <c r="AE5" s="56"/>
      <c r="AF5" s="56"/>
      <c r="AG5" s="56"/>
      <c r="AH5" s="56"/>
    </row>
    <row r="6" spans="1:34" x14ac:dyDescent="0.25">
      <c r="A6" s="16" t="s">
        <v>63</v>
      </c>
      <c r="B6" s="69">
        <v>1982</v>
      </c>
      <c r="C6" s="69">
        <v>2186</v>
      </c>
      <c r="D6" s="69">
        <v>2314</v>
      </c>
      <c r="E6" s="69">
        <v>2221</v>
      </c>
      <c r="F6" s="69">
        <v>2061</v>
      </c>
      <c r="G6" s="69">
        <v>1991</v>
      </c>
      <c r="H6" s="31"/>
      <c r="I6" s="31"/>
      <c r="V6" s="259"/>
      <c r="W6" s="259"/>
      <c r="X6" s="259"/>
      <c r="Y6" s="259"/>
      <c r="Z6" s="259"/>
      <c r="AA6" s="259"/>
      <c r="AB6" s="56"/>
      <c r="AC6" s="56"/>
      <c r="AD6" s="56"/>
      <c r="AE6" s="56"/>
      <c r="AF6" s="56"/>
      <c r="AG6" s="56"/>
      <c r="AH6" s="56"/>
    </row>
    <row r="7" spans="1:34" ht="45" x14ac:dyDescent="0.25">
      <c r="A7" s="30" t="s">
        <v>96</v>
      </c>
      <c r="B7" s="69">
        <v>706</v>
      </c>
      <c r="C7" s="69">
        <v>752</v>
      </c>
      <c r="D7" s="69">
        <v>684</v>
      </c>
      <c r="E7" s="69">
        <v>613</v>
      </c>
      <c r="F7" s="69">
        <v>576</v>
      </c>
      <c r="G7" s="69">
        <v>544</v>
      </c>
      <c r="H7" s="31"/>
      <c r="I7" s="31"/>
      <c r="V7" s="259"/>
      <c r="W7" s="259"/>
      <c r="X7" s="259"/>
      <c r="Y7" s="259"/>
      <c r="Z7" s="259"/>
      <c r="AA7" s="259"/>
      <c r="AB7" s="56"/>
      <c r="AC7" s="56"/>
      <c r="AD7" s="56"/>
      <c r="AE7" s="56"/>
      <c r="AF7" s="56"/>
      <c r="AG7" s="56"/>
      <c r="AH7" s="56"/>
    </row>
    <row r="8" spans="1:34" x14ac:dyDescent="0.25">
      <c r="A8" s="30" t="s">
        <v>7</v>
      </c>
      <c r="B8" s="69">
        <v>31</v>
      </c>
      <c r="C8" s="69">
        <v>10</v>
      </c>
      <c r="D8" s="69">
        <v>28</v>
      </c>
      <c r="E8" s="69">
        <v>26</v>
      </c>
      <c r="F8" s="69">
        <v>24</v>
      </c>
      <c r="G8" s="69">
        <v>34</v>
      </c>
      <c r="H8" s="31"/>
      <c r="I8" s="31"/>
      <c r="V8" s="259"/>
      <c r="W8" s="259"/>
      <c r="X8" s="259"/>
      <c r="Y8" s="259"/>
      <c r="Z8" s="259"/>
      <c r="AA8" s="259"/>
      <c r="AB8" s="56"/>
      <c r="AC8" s="56"/>
      <c r="AD8" s="56"/>
      <c r="AE8" s="56"/>
      <c r="AF8" s="56"/>
      <c r="AG8" s="56"/>
      <c r="AH8" s="56"/>
    </row>
    <row r="9" spans="1:34" x14ac:dyDescent="0.25">
      <c r="A9" s="16" t="s">
        <v>8</v>
      </c>
      <c r="B9" s="69">
        <v>5871</v>
      </c>
      <c r="C9" s="69">
        <v>5818</v>
      </c>
      <c r="D9" s="69">
        <v>6153</v>
      </c>
      <c r="E9" s="69">
        <v>6042</v>
      </c>
      <c r="F9" s="69">
        <v>5906</v>
      </c>
      <c r="G9" s="69">
        <v>5847</v>
      </c>
      <c r="H9" s="31"/>
      <c r="I9" s="31"/>
      <c r="V9" s="259"/>
      <c r="W9" s="259"/>
      <c r="X9" s="259"/>
      <c r="Y9" s="259"/>
      <c r="Z9" s="259"/>
      <c r="AA9" s="259"/>
      <c r="AB9" s="56"/>
      <c r="AC9" s="56"/>
      <c r="AD9" s="56"/>
      <c r="AE9" s="56"/>
      <c r="AF9" s="56"/>
      <c r="AG9" s="56"/>
      <c r="AH9" s="56"/>
    </row>
    <row r="10" spans="1:34" x14ac:dyDescent="0.25">
      <c r="A10" s="16" t="s">
        <v>9</v>
      </c>
      <c r="B10" s="69">
        <v>240</v>
      </c>
      <c r="C10" s="69">
        <v>217</v>
      </c>
      <c r="D10" s="69">
        <v>209</v>
      </c>
      <c r="E10" s="69">
        <v>166</v>
      </c>
      <c r="F10" s="69">
        <v>219</v>
      </c>
      <c r="G10" s="69">
        <v>149</v>
      </c>
      <c r="H10" s="31"/>
      <c r="I10" s="31"/>
      <c r="V10" s="259"/>
      <c r="W10" s="259"/>
      <c r="X10" s="259"/>
      <c r="Y10" s="259"/>
      <c r="Z10" s="259"/>
      <c r="AA10" s="259"/>
      <c r="AB10" s="56"/>
      <c r="AC10" s="56"/>
      <c r="AD10" s="56"/>
      <c r="AE10" s="56"/>
      <c r="AF10" s="56"/>
      <c r="AG10" s="56"/>
      <c r="AH10" s="56"/>
    </row>
    <row r="11" spans="1:34" x14ac:dyDescent="0.25">
      <c r="A11" s="16" t="s">
        <v>10</v>
      </c>
      <c r="B11" s="69">
        <v>1489</v>
      </c>
      <c r="C11" s="69">
        <v>1797</v>
      </c>
      <c r="D11" s="69">
        <v>1944</v>
      </c>
      <c r="E11" s="69">
        <v>1973</v>
      </c>
      <c r="F11" s="69">
        <v>1867</v>
      </c>
      <c r="G11" s="69">
        <v>2067</v>
      </c>
      <c r="H11" s="31"/>
      <c r="I11" s="31"/>
      <c r="V11" s="259"/>
      <c r="W11" s="259"/>
      <c r="X11" s="259"/>
      <c r="Y11" s="259"/>
      <c r="Z11" s="259"/>
      <c r="AA11" s="259"/>
      <c r="AB11" s="56"/>
      <c r="AC11" s="56"/>
      <c r="AD11" s="56"/>
      <c r="AE11" s="56"/>
      <c r="AF11" s="56"/>
      <c r="AG11" s="56"/>
      <c r="AH11" s="56"/>
    </row>
    <row r="12" spans="1:34" x14ac:dyDescent="0.25">
      <c r="A12" s="16" t="s">
        <v>11</v>
      </c>
      <c r="B12" s="69">
        <v>1557</v>
      </c>
      <c r="C12" s="69">
        <v>1153</v>
      </c>
      <c r="D12" s="69">
        <v>1161</v>
      </c>
      <c r="E12" s="69">
        <v>1185</v>
      </c>
      <c r="F12" s="69">
        <v>1235</v>
      </c>
      <c r="G12" s="69">
        <v>949</v>
      </c>
      <c r="H12" s="31"/>
      <c r="I12" s="31"/>
      <c r="V12" s="259"/>
      <c r="W12" s="259"/>
      <c r="X12" s="259"/>
      <c r="Y12" s="259"/>
      <c r="Z12" s="259"/>
      <c r="AA12" s="259"/>
      <c r="AB12" s="56"/>
      <c r="AC12" s="56"/>
      <c r="AD12" s="56"/>
      <c r="AE12" s="56"/>
      <c r="AF12" s="56"/>
      <c r="AG12" s="56"/>
      <c r="AH12" s="56"/>
    </row>
    <row r="13" spans="1:34" x14ac:dyDescent="0.25">
      <c r="A13" s="32" t="s">
        <v>22</v>
      </c>
      <c r="B13" s="49">
        <v>19876</v>
      </c>
      <c r="C13" s="72">
        <v>20938</v>
      </c>
      <c r="D13" s="49">
        <v>22082</v>
      </c>
      <c r="E13" s="49">
        <v>22288</v>
      </c>
      <c r="F13" s="49">
        <v>22680</v>
      </c>
      <c r="G13" s="49"/>
      <c r="V13" s="259"/>
      <c r="W13" s="259"/>
      <c r="X13" s="259"/>
      <c r="Y13" s="259"/>
      <c r="Z13" s="259"/>
      <c r="AA13" s="259"/>
      <c r="AB13" s="56"/>
      <c r="AC13" s="56"/>
      <c r="AD13" s="56"/>
      <c r="AE13" s="56"/>
      <c r="AF13" s="56"/>
      <c r="AG13" s="56"/>
      <c r="AH13" s="56"/>
    </row>
    <row r="14" spans="1:34" x14ac:dyDescent="0.25">
      <c r="A14" s="32"/>
      <c r="B14" s="49"/>
      <c r="C14" s="49">
        <f>C13-B13</f>
        <v>1062</v>
      </c>
      <c r="D14" s="49">
        <f>D13-C13</f>
        <v>1144</v>
      </c>
      <c r="E14" s="49">
        <f>E13-D13</f>
        <v>206</v>
      </c>
      <c r="F14" s="49">
        <f>F13-E13</f>
        <v>392</v>
      </c>
      <c r="G14" s="49">
        <f>G13-F13</f>
        <v>-22680</v>
      </c>
      <c r="V14" s="259"/>
      <c r="W14" s="259"/>
      <c r="X14" s="259"/>
      <c r="Y14" s="259"/>
      <c r="Z14" s="259"/>
      <c r="AA14" s="259"/>
      <c r="AB14" s="56"/>
      <c r="AC14" s="56"/>
      <c r="AD14" s="56"/>
      <c r="AE14" s="56"/>
      <c r="AF14" s="56"/>
      <c r="AG14" s="56"/>
      <c r="AH14" s="56"/>
    </row>
    <row r="15" spans="1:34" x14ac:dyDescent="0.25">
      <c r="A15" s="32"/>
      <c r="B15" s="49"/>
      <c r="C15" s="70"/>
      <c r="D15" s="49">
        <f>D13-B13</f>
        <v>2206</v>
      </c>
      <c r="E15" s="49">
        <f>E13-C13</f>
        <v>1350</v>
      </c>
      <c r="F15" s="49">
        <f>F13-D13</f>
        <v>598</v>
      </c>
      <c r="G15" s="49"/>
      <c r="V15" s="259"/>
      <c r="W15" s="259"/>
      <c r="X15" s="259"/>
      <c r="Y15" s="259"/>
      <c r="Z15" s="259"/>
      <c r="AA15" s="259"/>
      <c r="AB15" s="56"/>
      <c r="AC15" s="56"/>
      <c r="AD15" s="56"/>
      <c r="AE15" s="56"/>
      <c r="AF15" s="56"/>
      <c r="AG15" s="56"/>
      <c r="AH15" s="56"/>
    </row>
    <row r="16" spans="1:34" x14ac:dyDescent="0.25">
      <c r="A16" s="32"/>
      <c r="B16" s="49"/>
      <c r="C16" s="70"/>
      <c r="D16" s="49"/>
      <c r="E16" s="49">
        <f>E13-B13</f>
        <v>2412</v>
      </c>
      <c r="F16" s="49">
        <f>F13-C13</f>
        <v>1742</v>
      </c>
      <c r="G16" s="49"/>
      <c r="V16" s="259"/>
      <c r="W16" s="259"/>
      <c r="X16" s="259"/>
      <c r="Y16" s="259"/>
      <c r="Z16" s="259"/>
      <c r="AA16" s="259"/>
      <c r="AB16" s="56"/>
      <c r="AC16" s="56"/>
      <c r="AD16" s="56"/>
      <c r="AE16" s="56"/>
      <c r="AF16" s="56"/>
      <c r="AG16" s="56"/>
      <c r="AH16" s="56"/>
    </row>
    <row r="17" spans="1:34" x14ac:dyDescent="0.25">
      <c r="A17" s="32"/>
      <c r="B17" s="49"/>
      <c r="C17" s="70"/>
      <c r="D17" s="49"/>
      <c r="E17" s="49"/>
      <c r="F17" s="49">
        <f>F13-B13</f>
        <v>2804</v>
      </c>
      <c r="G17" s="49"/>
      <c r="H17" s="27">
        <f>H4/F17</f>
        <v>0.95720399429386593</v>
      </c>
      <c r="V17" s="259"/>
      <c r="W17" s="259"/>
      <c r="X17" s="259"/>
      <c r="Y17" s="259"/>
      <c r="Z17" s="259"/>
      <c r="AA17" s="259"/>
      <c r="AB17" s="56"/>
      <c r="AC17" s="56"/>
      <c r="AD17" s="56"/>
      <c r="AE17" s="56"/>
      <c r="AF17" s="56"/>
      <c r="AG17" s="56"/>
      <c r="AH17" s="56"/>
    </row>
    <row r="18" spans="1:34" x14ac:dyDescent="0.25">
      <c r="B18" s="50"/>
      <c r="C18" s="50"/>
      <c r="D18" s="50"/>
      <c r="E18" s="50"/>
      <c r="F18" s="50"/>
      <c r="G18" s="50"/>
      <c r="V18" s="259"/>
      <c r="W18" s="259"/>
      <c r="X18" s="259"/>
      <c r="Y18" s="259"/>
      <c r="Z18" s="259"/>
      <c r="AA18" s="259"/>
      <c r="AB18" s="56"/>
      <c r="AC18" s="56"/>
      <c r="AD18" s="56"/>
      <c r="AE18" s="56"/>
      <c r="AF18" s="56"/>
      <c r="AG18" s="56"/>
      <c r="AH18" s="56"/>
    </row>
    <row r="19" spans="1:34" x14ac:dyDescent="0.25">
      <c r="A19" s="32"/>
      <c r="B19" s="25">
        <v>2012</v>
      </c>
      <c r="C19" s="25">
        <v>2013</v>
      </c>
      <c r="D19" s="25">
        <v>2014</v>
      </c>
      <c r="E19" s="25">
        <v>2015</v>
      </c>
      <c r="F19" s="25">
        <v>2016</v>
      </c>
      <c r="G19" s="48"/>
      <c r="V19" s="259"/>
      <c r="W19" s="259"/>
      <c r="X19" s="259"/>
      <c r="Y19" s="259"/>
      <c r="Z19" s="259"/>
      <c r="AA19" s="259"/>
      <c r="AB19" s="56"/>
      <c r="AC19" s="56"/>
      <c r="AD19" s="56"/>
      <c r="AE19" s="56"/>
      <c r="AF19" s="56"/>
      <c r="AG19" s="56"/>
      <c r="AH19" s="56"/>
    </row>
    <row r="20" spans="1:34" x14ac:dyDescent="0.25">
      <c r="A20" s="16" t="s">
        <v>62</v>
      </c>
      <c r="B20" s="40">
        <v>0.32949285570537329</v>
      </c>
      <c r="C20" s="40">
        <v>0.35390199637023595</v>
      </c>
      <c r="D20" s="40">
        <v>0.35916130785254957</v>
      </c>
      <c r="E20" s="40">
        <v>0.37692928930366115</v>
      </c>
      <c r="F20" s="40">
        <v>0.40709876543209877</v>
      </c>
      <c r="G20" s="70"/>
      <c r="V20" s="259"/>
      <c r="W20" s="259"/>
      <c r="X20" s="259"/>
      <c r="Y20" s="259"/>
      <c r="Z20" s="259"/>
      <c r="AA20" s="259"/>
      <c r="AB20" s="56"/>
      <c r="AC20" s="56"/>
      <c r="AD20" s="56"/>
      <c r="AE20" s="56"/>
      <c r="AF20" s="56"/>
      <c r="AG20" s="56"/>
      <c r="AH20" s="56"/>
    </row>
    <row r="21" spans="1:34" x14ac:dyDescent="0.25">
      <c r="A21" s="16" t="s">
        <v>64</v>
      </c>
      <c r="B21" s="40">
        <v>7.3002616220567515E-2</v>
      </c>
      <c r="C21" s="40">
        <v>7.6177285318559551E-2</v>
      </c>
      <c r="D21" s="40">
        <v>7.5083778643238841E-2</v>
      </c>
      <c r="E21" s="40">
        <v>7.452440775305097E-2</v>
      </c>
      <c r="F21" s="40">
        <v>6.87389770723104E-2</v>
      </c>
      <c r="G21" s="70"/>
      <c r="V21" s="259"/>
      <c r="W21" s="259"/>
      <c r="X21" s="259"/>
      <c r="Y21" s="259"/>
      <c r="Z21" s="259"/>
      <c r="AA21" s="259"/>
      <c r="AB21" s="56"/>
      <c r="AC21" s="56"/>
      <c r="AD21" s="56"/>
      <c r="AE21" s="56"/>
      <c r="AF21" s="56"/>
      <c r="AG21" s="56"/>
      <c r="AH21" s="56"/>
    </row>
    <row r="22" spans="1:34" x14ac:dyDescent="0.25">
      <c r="A22" s="16" t="s">
        <v>63</v>
      </c>
      <c r="B22" s="40">
        <v>9.9718253169651841E-2</v>
      </c>
      <c r="C22" s="40">
        <v>0.10440347693189417</v>
      </c>
      <c r="D22" s="40">
        <v>0.10479123267819944</v>
      </c>
      <c r="E22" s="40">
        <v>9.9650035893754485E-2</v>
      </c>
      <c r="F22" s="40">
        <v>9.0873015873015869E-2</v>
      </c>
      <c r="G22" s="70"/>
      <c r="V22" s="259"/>
      <c r="W22" s="259"/>
      <c r="X22" s="259"/>
      <c r="Y22" s="259"/>
      <c r="Z22" s="259"/>
      <c r="AA22" s="259"/>
      <c r="AB22" s="56"/>
      <c r="AC22" s="56"/>
      <c r="AD22" s="56"/>
      <c r="AE22" s="56"/>
      <c r="AF22" s="56"/>
      <c r="AG22" s="56"/>
      <c r="AH22" s="56"/>
    </row>
    <row r="23" spans="1:34" ht="45" x14ac:dyDescent="0.25">
      <c r="A23" s="30" t="s">
        <v>96</v>
      </c>
      <c r="B23" s="40">
        <v>3.5520225397464279E-2</v>
      </c>
      <c r="C23" s="40">
        <v>3.5915560225427454E-2</v>
      </c>
      <c r="D23" s="40">
        <v>3.0975455121818676E-2</v>
      </c>
      <c r="E23" s="40">
        <v>2.7503589375448671E-2</v>
      </c>
      <c r="F23" s="40">
        <v>2.5396825396825397E-2</v>
      </c>
      <c r="G23" s="70"/>
      <c r="V23" s="259"/>
      <c r="W23" s="259"/>
      <c r="X23" s="259"/>
      <c r="Y23" s="259"/>
      <c r="Z23" s="259"/>
      <c r="AA23" s="259"/>
      <c r="AB23" s="56"/>
      <c r="AC23" s="56"/>
      <c r="AD23" s="56"/>
      <c r="AE23" s="56"/>
      <c r="AF23" s="56"/>
      <c r="AG23" s="56"/>
      <c r="AH23" s="56"/>
    </row>
    <row r="24" spans="1:34" x14ac:dyDescent="0.25">
      <c r="A24" s="30" t="s">
        <v>7</v>
      </c>
      <c r="B24" s="40">
        <v>1.5596699537130207E-3</v>
      </c>
      <c r="C24" s="40">
        <v>4.7760053491259909E-4</v>
      </c>
      <c r="D24" s="40">
        <v>1.2680010868580745E-3</v>
      </c>
      <c r="E24" s="40">
        <v>1.1665470208183776E-3</v>
      </c>
      <c r="F24" s="40">
        <v>1.0582010582010583E-3</v>
      </c>
      <c r="G24" s="70"/>
      <c r="V24" s="259"/>
      <c r="W24" s="259"/>
      <c r="X24" s="259"/>
      <c r="Y24" s="259"/>
      <c r="Z24" s="259"/>
      <c r="AA24" s="259"/>
    </row>
    <row r="25" spans="1:34" x14ac:dyDescent="0.25">
      <c r="A25" s="16" t="s">
        <v>8</v>
      </c>
      <c r="B25" s="40">
        <v>0.29538136445964985</v>
      </c>
      <c r="C25" s="40">
        <v>0.27786799121215017</v>
      </c>
      <c r="D25" s="40">
        <v>0.27864323883706188</v>
      </c>
      <c r="E25" s="40">
        <v>0.27108758076094758</v>
      </c>
      <c r="F25" s="40">
        <v>0.26040564373897707</v>
      </c>
      <c r="G25" s="70"/>
      <c r="V25" s="259"/>
      <c r="W25" s="259"/>
      <c r="X25" s="259"/>
      <c r="Y25" s="259"/>
      <c r="Z25" s="259"/>
      <c r="AA25" s="259"/>
    </row>
    <row r="26" spans="1:34" x14ac:dyDescent="0.25">
      <c r="A26" s="16" t="s">
        <v>9</v>
      </c>
      <c r="B26" s="40">
        <v>1.2074864157778226E-2</v>
      </c>
      <c r="C26" s="40">
        <v>1.03639316076034E-2</v>
      </c>
      <c r="D26" s="40">
        <v>9.4647223983334843E-3</v>
      </c>
      <c r="E26" s="40">
        <v>7.4479540559942567E-3</v>
      </c>
      <c r="F26" s="40">
        <v>9.6560846560846559E-3</v>
      </c>
      <c r="G26" s="70"/>
      <c r="V26" s="259"/>
      <c r="W26" s="259"/>
      <c r="X26" s="259"/>
      <c r="Y26" s="259"/>
      <c r="Z26" s="259"/>
      <c r="AA26" s="259"/>
    </row>
    <row r="27" spans="1:34" x14ac:dyDescent="0.25">
      <c r="A27" s="16" t="s">
        <v>10</v>
      </c>
      <c r="B27" s="40">
        <v>7.4914469712215742E-2</v>
      </c>
      <c r="C27" s="40">
        <v>8.5824816123794057E-2</v>
      </c>
      <c r="D27" s="40">
        <v>8.8035504030432032E-2</v>
      </c>
      <c r="E27" s="40">
        <v>8.85229720028715E-2</v>
      </c>
      <c r="F27" s="40">
        <v>8.2319223985890658E-2</v>
      </c>
      <c r="G27" s="70"/>
      <c r="V27" s="259"/>
      <c r="W27" s="259"/>
      <c r="X27" s="259"/>
      <c r="Y27" s="259"/>
      <c r="Z27" s="259"/>
      <c r="AA27" s="259"/>
    </row>
    <row r="28" spans="1:34" x14ac:dyDescent="0.25">
      <c r="A28" s="16" t="s">
        <v>11</v>
      </c>
      <c r="B28" s="40">
        <v>7.8335681223586237E-2</v>
      </c>
      <c r="C28" s="40">
        <v>5.5067341675422675E-2</v>
      </c>
      <c r="D28" s="40">
        <v>5.2576759351508018E-2</v>
      </c>
      <c r="E28" s="40">
        <v>5.3167623833452977E-2</v>
      </c>
      <c r="F28" s="40">
        <v>5.4453262786596117E-2</v>
      </c>
      <c r="G28" s="70"/>
      <c r="V28" s="259"/>
      <c r="W28" s="259"/>
      <c r="X28" s="259"/>
      <c r="Y28" s="259"/>
      <c r="Z28" s="259"/>
      <c r="AA28" s="259"/>
    </row>
    <row r="30" spans="1:34" x14ac:dyDescent="0.25">
      <c r="U30" s="168"/>
    </row>
    <row r="31" spans="1:34" ht="16.5" customHeight="1" x14ac:dyDescent="0.25"/>
    <row r="32" spans="1:34" ht="23.25" x14ac:dyDescent="0.35">
      <c r="C32" s="205" t="s">
        <v>173</v>
      </c>
      <c r="H32" s="68"/>
      <c r="K32" s="231" t="s">
        <v>86</v>
      </c>
      <c r="L32" s="231"/>
      <c r="M32" s="231"/>
    </row>
    <row r="33" spans="8:8" x14ac:dyDescent="0.25">
      <c r="H33" s="68"/>
    </row>
    <row r="34" spans="8:8" x14ac:dyDescent="0.25">
      <c r="H34" s="68"/>
    </row>
  </sheetData>
  <mergeCells count="4">
    <mergeCell ref="K32:M32"/>
    <mergeCell ref="V3:AA28"/>
    <mergeCell ref="A1:I1"/>
    <mergeCell ref="C2:N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4"/>
  <sheetViews>
    <sheetView zoomScaleNormal="100" workbookViewId="0">
      <selection activeCell="E30" sqref="E30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2" t="s">
        <v>143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2" x14ac:dyDescent="0.25">
      <c r="A2" s="20"/>
    </row>
    <row r="3" spans="1:12" x14ac:dyDescent="0.25">
      <c r="B3" s="150"/>
      <c r="C3" s="150"/>
    </row>
    <row r="4" spans="1:12" ht="21" x14ac:dyDescent="0.35">
      <c r="A4" s="193"/>
      <c r="B4" s="193" t="s">
        <v>81</v>
      </c>
      <c r="C4" s="193" t="s">
        <v>82</v>
      </c>
      <c r="D4" s="193" t="s">
        <v>83</v>
      </c>
    </row>
    <row r="5" spans="1:12" ht="21" x14ac:dyDescent="0.35">
      <c r="A5" s="193" t="s">
        <v>66</v>
      </c>
      <c r="B5" s="197">
        <f>C30</f>
        <v>0.36595492289442466</v>
      </c>
      <c r="C5" s="197">
        <f>E30</f>
        <v>0.36510067114093958</v>
      </c>
      <c r="D5" s="197">
        <f>G30</f>
        <v>0.46091537701679292</v>
      </c>
    </row>
    <row r="6" spans="1:12" ht="21" x14ac:dyDescent="0.35">
      <c r="A6" s="193" t="s">
        <v>65</v>
      </c>
      <c r="B6" s="197">
        <f>C31</f>
        <v>5.575326215895611E-2</v>
      </c>
      <c r="C6" s="197">
        <f>E31</f>
        <v>5.4865771812080535E-2</v>
      </c>
      <c r="D6" s="197">
        <f>G31</f>
        <v>6.8291076720447805E-2</v>
      </c>
    </row>
    <row r="7" spans="1:12" ht="21" x14ac:dyDescent="0.35">
      <c r="A7" s="193" t="s">
        <v>84</v>
      </c>
      <c r="B7" s="197">
        <f>C32</f>
        <v>6.1684460260972719E-2</v>
      </c>
      <c r="C7" s="197">
        <f>E32</f>
        <v>7.5167785234899323E-2</v>
      </c>
      <c r="D7" s="197">
        <f>G32</f>
        <v>9.9769509384260782E-2</v>
      </c>
    </row>
    <row r="8" spans="1:12" ht="21" x14ac:dyDescent="0.35">
      <c r="A8" s="193" t="s">
        <v>85</v>
      </c>
      <c r="B8" s="197">
        <f>C33</f>
        <v>0.51660735468564645</v>
      </c>
      <c r="C8" s="197">
        <f>E33</f>
        <v>0.50486577181208059</v>
      </c>
      <c r="D8" s="197">
        <f>G33</f>
        <v>0.3710240368784985</v>
      </c>
    </row>
    <row r="9" spans="1:12" x14ac:dyDescent="0.25">
      <c r="B9" s="28">
        <f>SUM(B5:B8)</f>
        <v>1</v>
      </c>
      <c r="C9" s="28">
        <f>SUM(C5:C8)</f>
        <v>1</v>
      </c>
      <c r="D9" s="28">
        <f>SUM(D5:D8)</f>
        <v>1</v>
      </c>
    </row>
    <row r="10" spans="1:12" x14ac:dyDescent="0.25">
      <c r="A10" s="230"/>
      <c r="B10" s="230"/>
      <c r="C10" s="230"/>
      <c r="D10" s="230"/>
    </row>
    <row r="11" spans="1:12" x14ac:dyDescent="0.25">
      <c r="A11" s="230"/>
      <c r="B11" s="230"/>
      <c r="C11" s="230"/>
      <c r="D11" s="230"/>
    </row>
    <row r="12" spans="1:12" x14ac:dyDescent="0.25">
      <c r="A12" s="230"/>
      <c r="B12" s="230"/>
      <c r="C12" s="230"/>
      <c r="D12" s="230"/>
    </row>
    <row r="13" spans="1:12" x14ac:dyDescent="0.25">
      <c r="A13" s="230"/>
      <c r="B13" s="230"/>
      <c r="C13" s="230"/>
      <c r="D13" s="230"/>
    </row>
    <row r="14" spans="1:12" x14ac:dyDescent="0.25">
      <c r="A14" s="230"/>
      <c r="B14" s="230"/>
      <c r="C14" s="230"/>
      <c r="D14" s="230"/>
    </row>
    <row r="15" spans="1:12" x14ac:dyDescent="0.25">
      <c r="A15" s="230"/>
      <c r="B15" s="230"/>
      <c r="C15" s="230"/>
      <c r="D15" s="230"/>
    </row>
    <row r="16" spans="1:12" x14ac:dyDescent="0.25">
      <c r="A16" s="230"/>
      <c r="B16" s="230"/>
      <c r="C16" s="230"/>
      <c r="D16" s="230"/>
    </row>
    <row r="17" spans="1:9" x14ac:dyDescent="0.25">
      <c r="A17" s="230"/>
      <c r="B17" s="230"/>
      <c r="C17" s="230"/>
      <c r="D17" s="230"/>
    </row>
    <row r="18" spans="1:9" x14ac:dyDescent="0.25">
      <c r="A18" s="230"/>
      <c r="B18" s="230"/>
      <c r="C18" s="230"/>
      <c r="D18" s="230"/>
    </row>
    <row r="19" spans="1:9" x14ac:dyDescent="0.25">
      <c r="A19" s="230"/>
      <c r="B19" s="230"/>
      <c r="C19" s="230"/>
      <c r="D19" s="230"/>
    </row>
    <row r="20" spans="1:9" x14ac:dyDescent="0.25">
      <c r="A20" s="230"/>
      <c r="B20" s="230"/>
      <c r="C20" s="230"/>
      <c r="D20" s="230"/>
    </row>
    <row r="21" spans="1:9" x14ac:dyDescent="0.25">
      <c r="A21" s="230"/>
      <c r="B21" s="230"/>
      <c r="C21" s="230"/>
      <c r="D21" s="230"/>
    </row>
    <row r="22" spans="1:9" x14ac:dyDescent="0.25">
      <c r="A22" s="230"/>
      <c r="B22" s="230"/>
      <c r="C22" s="230"/>
      <c r="D22" s="230"/>
    </row>
    <row r="26" spans="1:9" x14ac:dyDescent="0.25">
      <c r="F26" s="231" t="s">
        <v>86</v>
      </c>
      <c r="G26" s="231"/>
      <c r="H26" s="231"/>
      <c r="I26" s="231"/>
    </row>
    <row r="27" spans="1:9" x14ac:dyDescent="0.25">
      <c r="A27" s="168"/>
    </row>
    <row r="29" spans="1:9" x14ac:dyDescent="0.25">
      <c r="A29" s="213" t="s">
        <v>179</v>
      </c>
      <c r="B29" s="260" t="s">
        <v>183</v>
      </c>
      <c r="C29" s="261"/>
      <c r="D29" s="260" t="s">
        <v>184</v>
      </c>
      <c r="E29" s="261"/>
      <c r="F29" s="260" t="s">
        <v>185</v>
      </c>
      <c r="G29" s="261"/>
    </row>
    <row r="30" spans="1:9" x14ac:dyDescent="0.25">
      <c r="A30" s="10" t="s">
        <v>188</v>
      </c>
      <c r="B30" s="10">
        <v>617</v>
      </c>
      <c r="C30" s="14">
        <f>B30/$B$34</f>
        <v>0.36595492289442466</v>
      </c>
      <c r="D30" s="10">
        <v>2176</v>
      </c>
      <c r="E30" s="14">
        <f>D30/$D$34</f>
        <v>0.36510067114093958</v>
      </c>
      <c r="F30" s="10">
        <v>6999</v>
      </c>
      <c r="G30" s="14">
        <f>F30/$F$34</f>
        <v>0.46091537701679292</v>
      </c>
    </row>
    <row r="31" spans="1:9" x14ac:dyDescent="0.25">
      <c r="A31" s="10" t="s">
        <v>186</v>
      </c>
      <c r="B31" s="10">
        <v>94</v>
      </c>
      <c r="C31" s="14">
        <f>B31/$B$34</f>
        <v>5.575326215895611E-2</v>
      </c>
      <c r="D31" s="10">
        <v>327</v>
      </c>
      <c r="E31" s="14">
        <f>D31/$D$34</f>
        <v>5.4865771812080535E-2</v>
      </c>
      <c r="F31" s="10">
        <v>1037</v>
      </c>
      <c r="G31" s="14">
        <f>F31/$F$34</f>
        <v>6.8291076720447805E-2</v>
      </c>
    </row>
    <row r="32" spans="1:9" x14ac:dyDescent="0.25">
      <c r="A32" s="10" t="s">
        <v>10</v>
      </c>
      <c r="B32" s="10">
        <v>104</v>
      </c>
      <c r="C32" s="14">
        <f>B32/$B$34</f>
        <v>6.1684460260972719E-2</v>
      </c>
      <c r="D32" s="10">
        <v>448</v>
      </c>
      <c r="E32" s="14">
        <f>D32/$D$34</f>
        <v>7.5167785234899323E-2</v>
      </c>
      <c r="F32" s="10">
        <v>1515</v>
      </c>
      <c r="G32" s="14">
        <f>F32/$F$34</f>
        <v>9.9769509384260782E-2</v>
      </c>
    </row>
    <row r="33" spans="1:7" x14ac:dyDescent="0.25">
      <c r="A33" s="10" t="s">
        <v>187</v>
      </c>
      <c r="B33" s="10">
        <v>871</v>
      </c>
      <c r="C33" s="14">
        <f>B33/$B$34</f>
        <v>0.51660735468564645</v>
      </c>
      <c r="D33" s="10">
        <v>3009</v>
      </c>
      <c r="E33" s="14">
        <f>D33/$D$34</f>
        <v>0.50486577181208059</v>
      </c>
      <c r="F33" s="10">
        <v>5634</v>
      </c>
      <c r="G33" s="14">
        <f>F33/$F$34</f>
        <v>0.3710240368784985</v>
      </c>
    </row>
    <row r="34" spans="1:7" x14ac:dyDescent="0.25">
      <c r="A34" s="10" t="s">
        <v>182</v>
      </c>
      <c r="B34" s="10">
        <v>1686</v>
      </c>
      <c r="C34" s="14">
        <f>SUM(C30:C33)</f>
        <v>1</v>
      </c>
      <c r="D34" s="10">
        <v>5960</v>
      </c>
      <c r="E34" s="18">
        <f>SUM(E30:E33)</f>
        <v>1</v>
      </c>
      <c r="F34" s="10">
        <v>15185</v>
      </c>
      <c r="G34" s="18">
        <f>SUM(G30:G33)</f>
        <v>1</v>
      </c>
    </row>
  </sheetData>
  <mergeCells count="6">
    <mergeCell ref="A1:L1"/>
    <mergeCell ref="A10:D22"/>
    <mergeCell ref="F26:I26"/>
    <mergeCell ref="B29:C29"/>
    <mergeCell ref="D29:E29"/>
    <mergeCell ref="F29:G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28"/>
  <sheetViews>
    <sheetView workbookViewId="0">
      <selection activeCell="G10" sqref="G10"/>
    </sheetView>
  </sheetViews>
  <sheetFormatPr defaultRowHeight="15" x14ac:dyDescent="0.25"/>
  <cols>
    <col min="1" max="1" width="19.140625" customWidth="1"/>
  </cols>
  <sheetData>
    <row r="1" spans="1:19" x14ac:dyDescent="0.25">
      <c r="A1" s="257" t="s">
        <v>151</v>
      </c>
      <c r="B1" s="257"/>
      <c r="C1" s="257"/>
      <c r="D1" s="257"/>
      <c r="E1" s="257"/>
      <c r="F1" s="257"/>
      <c r="G1" s="257"/>
      <c r="H1" s="257"/>
      <c r="I1" s="257"/>
      <c r="K1" s="257"/>
      <c r="L1" s="257"/>
      <c r="M1" s="257"/>
      <c r="N1" s="257"/>
      <c r="O1" s="257"/>
      <c r="P1" s="257"/>
      <c r="Q1" s="257"/>
      <c r="R1" s="257"/>
      <c r="S1" s="257"/>
    </row>
    <row r="2" spans="1:19" x14ac:dyDescent="0.25"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</row>
    <row r="3" spans="1:19" x14ac:dyDescent="0.25">
      <c r="B3" s="10">
        <v>2012</v>
      </c>
      <c r="C3" s="10">
        <v>2013</v>
      </c>
      <c r="D3" s="10">
        <v>2014</v>
      </c>
      <c r="E3" s="10">
        <v>2015</v>
      </c>
      <c r="F3" s="10">
        <v>2016</v>
      </c>
    </row>
    <row r="4" spans="1:19" x14ac:dyDescent="0.25">
      <c r="A4" s="74" t="s">
        <v>97</v>
      </c>
      <c r="B4" s="17">
        <v>1654</v>
      </c>
      <c r="C4" s="17">
        <v>1805</v>
      </c>
      <c r="D4" s="17">
        <v>1811</v>
      </c>
      <c r="E4" s="17">
        <v>1754</v>
      </c>
      <c r="F4" s="17">
        <v>1705</v>
      </c>
    </row>
    <row r="5" spans="1:19" x14ac:dyDescent="0.25">
      <c r="A5" s="73" t="s">
        <v>24</v>
      </c>
      <c r="B5" s="17">
        <v>5711</v>
      </c>
      <c r="C5" s="17">
        <v>5968</v>
      </c>
      <c r="D5" s="17">
        <v>6253</v>
      </c>
      <c r="E5" s="17">
        <v>6109</v>
      </c>
      <c r="F5" s="17">
        <v>6112</v>
      </c>
    </row>
    <row r="6" spans="1:19" x14ac:dyDescent="0.25">
      <c r="A6" s="73" t="s">
        <v>25</v>
      </c>
      <c r="B6" s="17">
        <v>12511</v>
      </c>
      <c r="C6" s="17">
        <v>13165</v>
      </c>
      <c r="D6" s="17">
        <v>14018</v>
      </c>
      <c r="E6" s="17">
        <v>14425</v>
      </c>
      <c r="F6" s="17">
        <v>14863</v>
      </c>
    </row>
    <row r="7" spans="1:19" x14ac:dyDescent="0.25">
      <c r="B7" s="9">
        <f>SUM(B4:B6)</f>
        <v>19876</v>
      </c>
      <c r="C7" s="9">
        <f>SUM(C4:C6)</f>
        <v>20938</v>
      </c>
      <c r="D7" s="9">
        <f>SUM(D4:D6)</f>
        <v>22082</v>
      </c>
      <c r="E7" s="9">
        <f>SUM(E4:E6)</f>
        <v>22288</v>
      </c>
      <c r="F7" s="9">
        <f>SUM(F4:F6)</f>
        <v>22680</v>
      </c>
    </row>
    <row r="9" spans="1:19" x14ac:dyDescent="0.25">
      <c r="B9" s="10">
        <v>2012</v>
      </c>
      <c r="C9" s="10">
        <v>2013</v>
      </c>
      <c r="D9" s="10">
        <v>2014</v>
      </c>
      <c r="E9" s="10">
        <v>2015</v>
      </c>
      <c r="F9" s="10">
        <v>2016</v>
      </c>
      <c r="G9" s="10">
        <v>2017</v>
      </c>
    </row>
    <row r="10" spans="1:19" x14ac:dyDescent="0.25">
      <c r="A10" s="74" t="s">
        <v>97</v>
      </c>
      <c r="B10" s="14">
        <f>B4/$B$7</f>
        <v>8.3215938820688271E-2</v>
      </c>
      <c r="C10" s="14">
        <f>C4/$C$7</f>
        <v>8.6206896551724144E-2</v>
      </c>
      <c r="D10" s="14">
        <f>D4/$D$7</f>
        <v>8.2012498867856179E-2</v>
      </c>
      <c r="E10" s="14">
        <f>E4/$E$7</f>
        <v>7.8697056712132091E-2</v>
      </c>
      <c r="F10" s="14">
        <f>E4/$F$7</f>
        <v>7.7336860670194005E-2</v>
      </c>
      <c r="G10" s="14">
        <f>B28</f>
        <v>7.3846962463317414E-2</v>
      </c>
    </row>
    <row r="11" spans="1:19" x14ac:dyDescent="0.25">
      <c r="A11" s="73" t="s">
        <v>24</v>
      </c>
      <c r="B11" s="14">
        <f>B5/$B$7</f>
        <v>0.287331455021131</v>
      </c>
      <c r="C11" s="14">
        <f>C5/$C$7</f>
        <v>0.28503199923583916</v>
      </c>
      <c r="D11" s="14">
        <f>D5/$D$7</f>
        <v>0.28317181414726927</v>
      </c>
      <c r="E11" s="14">
        <f>E5/$E$7</f>
        <v>0.27409368269921036</v>
      </c>
      <c r="F11" s="14">
        <f>E5/$F$7</f>
        <v>0.2693562610229277</v>
      </c>
      <c r="G11" s="14">
        <f>C28</f>
        <v>0.26104857430686346</v>
      </c>
    </row>
    <row r="12" spans="1:19" x14ac:dyDescent="0.25">
      <c r="A12" s="73" t="s">
        <v>25</v>
      </c>
      <c r="B12" s="14">
        <f>B6/$B$7</f>
        <v>0.62945260615818077</v>
      </c>
      <c r="C12" s="14">
        <f>C6/$C$7</f>
        <v>0.62876110421243669</v>
      </c>
      <c r="D12" s="14">
        <f>D6/$D$7</f>
        <v>0.63481568698487456</v>
      </c>
      <c r="E12" s="14">
        <f>E6/$E$7</f>
        <v>0.64720926058865758</v>
      </c>
      <c r="F12" s="14">
        <f>E6/$F$7</f>
        <v>0.63602292768959434</v>
      </c>
      <c r="G12" s="14">
        <f>D28</f>
        <v>0.66510446322981909</v>
      </c>
    </row>
    <row r="13" spans="1:19" x14ac:dyDescent="0.25">
      <c r="B13" s="31"/>
      <c r="C13" s="31"/>
      <c r="D13" s="31"/>
      <c r="E13" s="31"/>
      <c r="F13" s="31"/>
    </row>
    <row r="14" spans="1:19" x14ac:dyDescent="0.25">
      <c r="A14" s="259"/>
      <c r="B14" s="259"/>
      <c r="C14" s="259"/>
      <c r="D14" s="259"/>
      <c r="E14" s="259"/>
      <c r="F14" s="259"/>
      <c r="G14" s="259"/>
      <c r="H14" s="259"/>
    </row>
    <row r="15" spans="1:19" x14ac:dyDescent="0.25">
      <c r="A15" s="259"/>
      <c r="B15" s="259"/>
      <c r="C15" s="259"/>
      <c r="D15" s="259"/>
      <c r="E15" s="259"/>
      <c r="F15" s="259"/>
      <c r="G15" s="259"/>
      <c r="H15" s="259"/>
    </row>
    <row r="16" spans="1:19" x14ac:dyDescent="0.25">
      <c r="A16" s="259"/>
      <c r="B16" s="259"/>
      <c r="C16" s="259"/>
      <c r="D16" s="259"/>
      <c r="E16" s="259"/>
      <c r="F16" s="259"/>
      <c r="G16" s="259"/>
      <c r="H16" s="259"/>
    </row>
    <row r="17" spans="1:12" x14ac:dyDescent="0.25">
      <c r="A17" s="259"/>
      <c r="B17" s="259"/>
      <c r="C17" s="259"/>
      <c r="D17" s="259"/>
      <c r="E17" s="259"/>
      <c r="F17" s="259"/>
      <c r="G17" s="259"/>
      <c r="H17" s="259"/>
    </row>
    <row r="18" spans="1:12" x14ac:dyDescent="0.25">
      <c r="A18" s="259"/>
      <c r="B18" s="259"/>
      <c r="C18" s="259"/>
      <c r="D18" s="259"/>
      <c r="E18" s="259"/>
      <c r="F18" s="259"/>
      <c r="G18" s="259"/>
      <c r="H18" s="259"/>
    </row>
    <row r="19" spans="1:12" x14ac:dyDescent="0.25">
      <c r="A19" s="259"/>
      <c r="B19" s="259"/>
      <c r="C19" s="259"/>
      <c r="D19" s="259"/>
      <c r="E19" s="259"/>
      <c r="F19" s="259"/>
      <c r="G19" s="259"/>
      <c r="H19" s="259"/>
    </row>
    <row r="20" spans="1:12" x14ac:dyDescent="0.25">
      <c r="A20" s="259"/>
      <c r="B20" s="259"/>
      <c r="C20" s="259"/>
      <c r="D20" s="259"/>
      <c r="E20" s="259"/>
      <c r="F20" s="259"/>
      <c r="G20" s="259"/>
      <c r="H20" s="259"/>
    </row>
    <row r="21" spans="1:12" x14ac:dyDescent="0.25">
      <c r="A21" s="259"/>
      <c r="B21" s="259"/>
      <c r="C21" s="259"/>
      <c r="D21" s="259"/>
      <c r="E21" s="259"/>
      <c r="F21" s="259"/>
      <c r="G21" s="259"/>
      <c r="H21" s="259"/>
    </row>
    <row r="22" spans="1:12" x14ac:dyDescent="0.25">
      <c r="A22" s="259"/>
      <c r="B22" s="259"/>
      <c r="C22" s="259"/>
      <c r="D22" s="259"/>
      <c r="E22" s="259"/>
      <c r="F22" s="259"/>
      <c r="G22" s="259"/>
      <c r="H22" s="259"/>
    </row>
    <row r="23" spans="1:12" x14ac:dyDescent="0.25">
      <c r="A23" s="259"/>
      <c r="B23" s="259"/>
      <c r="C23" s="259"/>
      <c r="D23" s="259"/>
      <c r="E23" s="259"/>
      <c r="F23" s="259"/>
      <c r="G23" s="259"/>
      <c r="H23" s="259"/>
    </row>
    <row r="24" spans="1:12" x14ac:dyDescent="0.25">
      <c r="A24" s="259"/>
      <c r="B24" s="259"/>
      <c r="C24" s="259"/>
      <c r="D24" s="259"/>
      <c r="E24" s="259"/>
      <c r="F24" s="259"/>
      <c r="G24" s="259"/>
      <c r="H24" s="259"/>
    </row>
    <row r="25" spans="1:12" x14ac:dyDescent="0.25">
      <c r="J25" s="231" t="s">
        <v>86</v>
      </c>
      <c r="K25" s="231"/>
      <c r="L25" s="231"/>
    </row>
    <row r="26" spans="1:12" x14ac:dyDescent="0.25">
      <c r="A26" s="10"/>
      <c r="B26" s="214" t="s">
        <v>183</v>
      </c>
      <c r="C26" s="214" t="s">
        <v>184</v>
      </c>
      <c r="D26" s="214" t="s">
        <v>185</v>
      </c>
      <c r="E26" s="10" t="s">
        <v>189</v>
      </c>
    </row>
    <row r="27" spans="1:12" x14ac:dyDescent="0.25">
      <c r="A27" s="10" t="s">
        <v>182</v>
      </c>
      <c r="B27" s="10">
        <v>1686</v>
      </c>
      <c r="C27" s="10">
        <v>5960</v>
      </c>
      <c r="D27" s="10">
        <v>15185</v>
      </c>
      <c r="E27" s="10">
        <f>SUM(B27:D27)</f>
        <v>22831</v>
      </c>
    </row>
    <row r="28" spans="1:12" x14ac:dyDescent="0.25">
      <c r="A28" s="10"/>
      <c r="B28" s="14">
        <f>B27/$E$27</f>
        <v>7.3846962463317414E-2</v>
      </c>
      <c r="C28" s="14">
        <f>C27/$E$27</f>
        <v>0.26104857430686346</v>
      </c>
      <c r="D28" s="14">
        <f>D27/$E$27</f>
        <v>0.66510446322981909</v>
      </c>
      <c r="E28" s="18">
        <f>SUM(B28:D28)</f>
        <v>1</v>
      </c>
    </row>
  </sheetData>
  <mergeCells count="5">
    <mergeCell ref="A1:I1"/>
    <mergeCell ref="J25:L25"/>
    <mergeCell ref="A14:H24"/>
    <mergeCell ref="C2:N2"/>
    <mergeCell ref="K1:S1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56"/>
  <sheetViews>
    <sheetView workbookViewId="0">
      <selection activeCell="F50" sqref="F50"/>
    </sheetView>
  </sheetViews>
  <sheetFormatPr defaultRowHeight="15" x14ac:dyDescent="0.25"/>
  <cols>
    <col min="1" max="1" width="22.5703125" customWidth="1"/>
    <col min="2" max="2" width="10.7109375" bestFit="1" customWidth="1"/>
    <col min="3" max="3" width="9.5703125" customWidth="1"/>
    <col min="4" max="4" width="7.7109375" bestFit="1" customWidth="1"/>
    <col min="6" max="6" width="9.7109375" customWidth="1"/>
    <col min="7" max="7" width="8.5703125" customWidth="1"/>
    <col min="13" max="13" width="10.140625" customWidth="1"/>
    <col min="14" max="14" width="2.7109375" customWidth="1"/>
    <col min="20" max="20" width="10.42578125" customWidth="1"/>
    <col min="21" max="21" width="2.85546875" customWidth="1"/>
    <col min="27" max="27" width="10.7109375" customWidth="1"/>
    <col min="28" max="28" width="2.7109375" customWidth="1"/>
    <col min="34" max="34" width="10.42578125" customWidth="1"/>
  </cols>
  <sheetData>
    <row r="1" spans="1:22" ht="15" customHeight="1" x14ac:dyDescent="0.25">
      <c r="A1" s="262" t="s">
        <v>145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</row>
    <row r="3" spans="1:22" ht="15.75" x14ac:dyDescent="0.25">
      <c r="A3" s="76"/>
      <c r="B3" s="25">
        <v>2012</v>
      </c>
      <c r="C3" s="25">
        <v>2013</v>
      </c>
      <c r="D3" s="25">
        <v>2014</v>
      </c>
      <c r="E3" s="25">
        <v>2015</v>
      </c>
      <c r="F3" s="25">
        <v>2016</v>
      </c>
      <c r="G3" s="25">
        <v>2017</v>
      </c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2" x14ac:dyDescent="0.25">
      <c r="A4" s="77" t="s">
        <v>40</v>
      </c>
      <c r="B4" s="156">
        <v>4713</v>
      </c>
      <c r="C4" s="156">
        <v>5006</v>
      </c>
      <c r="D4" s="157">
        <v>5420</v>
      </c>
      <c r="E4" s="157">
        <v>5795</v>
      </c>
      <c r="F4" s="156">
        <v>6064</v>
      </c>
      <c r="G4" s="156">
        <f>B35</f>
        <v>6197</v>
      </c>
      <c r="H4" s="27">
        <f t="shared" ref="H4:H11" si="0">G4/F$13</f>
        <v>0.27323633156966493</v>
      </c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22" x14ac:dyDescent="0.25">
      <c r="A5" s="77" t="s">
        <v>31</v>
      </c>
      <c r="B5" s="156">
        <v>3723</v>
      </c>
      <c r="C5" s="156">
        <v>3907</v>
      </c>
      <c r="D5" s="157">
        <v>4160</v>
      </c>
      <c r="E5" s="157">
        <v>4284</v>
      </c>
      <c r="F5" s="156">
        <v>4376</v>
      </c>
      <c r="G5" s="156">
        <f t="shared" ref="G5:G11" si="1">B36</f>
        <v>4443</v>
      </c>
      <c r="H5" s="27">
        <f t="shared" si="0"/>
        <v>0.19589947089947091</v>
      </c>
    </row>
    <row r="6" spans="1:22" ht="30" x14ac:dyDescent="0.25">
      <c r="A6" s="77" t="s">
        <v>37</v>
      </c>
      <c r="B6" s="156">
        <v>4280</v>
      </c>
      <c r="C6" s="156">
        <v>4273</v>
      </c>
      <c r="D6" s="157">
        <v>4233</v>
      </c>
      <c r="E6" s="157">
        <v>4076</v>
      </c>
      <c r="F6" s="156">
        <v>3893</v>
      </c>
      <c r="G6" s="156">
        <f t="shared" si="1"/>
        <v>3900</v>
      </c>
      <c r="H6" s="27">
        <f t="shared" si="0"/>
        <v>0.17195767195767195</v>
      </c>
    </row>
    <row r="7" spans="1:22" ht="30" x14ac:dyDescent="0.25">
      <c r="A7" s="77" t="s">
        <v>35</v>
      </c>
      <c r="B7" s="156">
        <v>2623</v>
      </c>
      <c r="C7" s="156">
        <v>2982</v>
      </c>
      <c r="D7" s="157">
        <v>3288</v>
      </c>
      <c r="E7" s="157">
        <v>3674</v>
      </c>
      <c r="F7" s="156">
        <v>3865</v>
      </c>
      <c r="G7" s="156">
        <f t="shared" si="1"/>
        <v>3792</v>
      </c>
      <c r="H7" s="27">
        <f t="shared" si="0"/>
        <v>0.1671957671957672</v>
      </c>
    </row>
    <row r="8" spans="1:22" x14ac:dyDescent="0.25">
      <c r="A8" s="77" t="s">
        <v>26</v>
      </c>
      <c r="B8" s="156">
        <v>1245</v>
      </c>
      <c r="C8" s="156">
        <v>1373</v>
      </c>
      <c r="D8" s="157">
        <v>1503</v>
      </c>
      <c r="E8" s="157">
        <v>1569</v>
      </c>
      <c r="F8" s="156">
        <v>1565</v>
      </c>
      <c r="G8" s="156">
        <f t="shared" si="1"/>
        <v>1661</v>
      </c>
      <c r="H8" s="27">
        <f t="shared" si="0"/>
        <v>7.32363315696649E-2</v>
      </c>
    </row>
    <row r="9" spans="1:22" ht="30" x14ac:dyDescent="0.25">
      <c r="A9" s="77" t="s">
        <v>99</v>
      </c>
      <c r="B9" s="156">
        <v>1137</v>
      </c>
      <c r="C9" s="156">
        <v>1198</v>
      </c>
      <c r="D9" s="157">
        <v>1188</v>
      </c>
      <c r="E9" s="157">
        <v>1344</v>
      </c>
      <c r="F9" s="156">
        <v>1372</v>
      </c>
      <c r="G9" s="156">
        <f t="shared" si="1"/>
        <v>1368</v>
      </c>
      <c r="H9" s="27">
        <f t="shared" si="0"/>
        <v>6.0317460317460318E-2</v>
      </c>
    </row>
    <row r="10" spans="1:22" x14ac:dyDescent="0.25">
      <c r="A10" s="77" t="s">
        <v>33</v>
      </c>
      <c r="B10" s="156">
        <v>1401</v>
      </c>
      <c r="C10" s="156">
        <v>1302</v>
      </c>
      <c r="D10" s="157">
        <v>1328</v>
      </c>
      <c r="E10" s="157">
        <v>1330</v>
      </c>
      <c r="F10" s="156">
        <v>1339</v>
      </c>
      <c r="G10" s="156">
        <f t="shared" si="1"/>
        <v>1271</v>
      </c>
      <c r="H10" s="27">
        <f t="shared" si="0"/>
        <v>5.6040564373897706E-2</v>
      </c>
    </row>
    <row r="11" spans="1:22" x14ac:dyDescent="0.25">
      <c r="A11" s="77" t="s">
        <v>30</v>
      </c>
      <c r="B11" s="156">
        <v>114</v>
      </c>
      <c r="C11" s="156">
        <v>136</v>
      </c>
      <c r="D11" s="157">
        <v>147</v>
      </c>
      <c r="E11" s="157">
        <v>216</v>
      </c>
      <c r="F11" s="156">
        <v>206</v>
      </c>
      <c r="G11" s="156">
        <f t="shared" si="1"/>
        <v>199</v>
      </c>
      <c r="H11" s="27">
        <f t="shared" si="0"/>
        <v>8.7742504409171074E-3</v>
      </c>
    </row>
    <row r="12" spans="1:22" x14ac:dyDescent="0.25">
      <c r="A12" s="78"/>
      <c r="B12" s="79"/>
      <c r="C12" s="79"/>
      <c r="D12" s="80"/>
      <c r="E12" s="80"/>
      <c r="F12" s="79"/>
      <c r="G12" s="71"/>
    </row>
    <row r="13" spans="1:22" x14ac:dyDescent="0.25">
      <c r="A13" s="75"/>
      <c r="B13" s="49">
        <f t="shared" ref="B13:G13" si="2">SUM(B4:B11)</f>
        <v>19236</v>
      </c>
      <c r="C13" s="49">
        <f t="shared" si="2"/>
        <v>20177</v>
      </c>
      <c r="D13" s="49">
        <f t="shared" si="2"/>
        <v>21267</v>
      </c>
      <c r="E13" s="49">
        <f t="shared" si="2"/>
        <v>22288</v>
      </c>
      <c r="F13" s="49">
        <f t="shared" si="2"/>
        <v>22680</v>
      </c>
      <c r="G13" s="49">
        <f t="shared" si="2"/>
        <v>22831</v>
      </c>
    </row>
    <row r="14" spans="1:22" x14ac:dyDescent="0.25">
      <c r="A14" s="75"/>
      <c r="B14" s="48"/>
      <c r="C14" s="71"/>
      <c r="D14" s="71"/>
      <c r="E14" s="71"/>
      <c r="F14" s="49"/>
      <c r="G14" s="71"/>
    </row>
    <row r="15" spans="1:22" ht="15" customHeight="1" x14ac:dyDescent="0.25">
      <c r="A15" s="230"/>
      <c r="B15" s="230"/>
      <c r="C15" s="230"/>
      <c r="D15" s="230"/>
      <c r="E15" s="230"/>
      <c r="F15" s="230"/>
      <c r="G15" s="56"/>
      <c r="H15" s="56"/>
      <c r="I15" s="56"/>
      <c r="J15" s="56"/>
    </row>
    <row r="16" spans="1:22" x14ac:dyDescent="0.25">
      <c r="A16" s="230"/>
      <c r="B16" s="230"/>
      <c r="C16" s="230"/>
      <c r="D16" s="230"/>
      <c r="E16" s="230"/>
      <c r="F16" s="230"/>
      <c r="G16" s="56"/>
      <c r="H16" s="56"/>
      <c r="I16" s="56"/>
      <c r="J16" s="56"/>
    </row>
    <row r="17" spans="1:21" x14ac:dyDescent="0.25">
      <c r="A17" s="230"/>
      <c r="B17" s="230"/>
      <c r="C17" s="230"/>
      <c r="D17" s="230"/>
      <c r="E17" s="230"/>
      <c r="F17" s="230"/>
      <c r="G17" s="56"/>
      <c r="H17" s="56"/>
      <c r="I17" s="56"/>
      <c r="J17" s="56"/>
    </row>
    <row r="18" spans="1:21" x14ac:dyDescent="0.25">
      <c r="A18" s="230"/>
      <c r="B18" s="230"/>
      <c r="C18" s="230"/>
      <c r="D18" s="230"/>
      <c r="E18" s="230"/>
      <c r="F18" s="230"/>
      <c r="G18" s="56"/>
      <c r="H18" s="56"/>
      <c r="I18" s="56"/>
      <c r="J18" s="56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x14ac:dyDescent="0.25">
      <c r="A19" s="230"/>
      <c r="B19" s="230"/>
      <c r="C19" s="230"/>
      <c r="D19" s="230"/>
      <c r="E19" s="230"/>
      <c r="F19" s="230"/>
      <c r="G19" s="56"/>
      <c r="H19" s="56"/>
      <c r="I19" s="56"/>
      <c r="J19" s="56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x14ac:dyDescent="0.25">
      <c r="A20" s="230"/>
      <c r="B20" s="230"/>
      <c r="C20" s="230"/>
      <c r="D20" s="230"/>
      <c r="E20" s="230"/>
      <c r="F20" s="230"/>
      <c r="G20" s="56"/>
      <c r="H20" s="56"/>
      <c r="I20" s="56"/>
      <c r="J20" s="56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x14ac:dyDescent="0.25">
      <c r="A21" s="230"/>
      <c r="B21" s="230"/>
      <c r="C21" s="230"/>
      <c r="D21" s="230"/>
      <c r="E21" s="230"/>
      <c r="F21" s="230"/>
      <c r="G21" s="56"/>
      <c r="H21" s="56"/>
      <c r="I21" s="56"/>
      <c r="J21" s="56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x14ac:dyDescent="0.25">
      <c r="A22" s="230"/>
      <c r="B22" s="230"/>
      <c r="C22" s="230"/>
      <c r="D22" s="230"/>
      <c r="E22" s="230"/>
      <c r="F22" s="230"/>
      <c r="G22" s="56"/>
      <c r="H22" s="56"/>
      <c r="I22" s="56"/>
      <c r="J22" s="56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x14ac:dyDescent="0.25">
      <c r="A23" s="230"/>
      <c r="B23" s="230"/>
      <c r="C23" s="230"/>
      <c r="D23" s="230"/>
      <c r="E23" s="230"/>
      <c r="F23" s="230"/>
      <c r="G23" s="56"/>
      <c r="H23" s="56"/>
      <c r="I23" s="56"/>
      <c r="J23" s="56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x14ac:dyDescent="0.25">
      <c r="A24" s="230"/>
      <c r="B24" s="230"/>
      <c r="C24" s="230"/>
      <c r="D24" s="230"/>
      <c r="E24" s="230"/>
      <c r="F24" s="230"/>
      <c r="G24" s="56"/>
      <c r="H24" s="56"/>
      <c r="I24" s="56"/>
      <c r="J24" s="56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x14ac:dyDescent="0.25">
      <c r="A25" s="230"/>
      <c r="B25" s="230"/>
      <c r="C25" s="230"/>
      <c r="D25" s="230"/>
      <c r="E25" s="230"/>
      <c r="F25" s="230"/>
      <c r="G25" s="71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x14ac:dyDescent="0.25">
      <c r="A26" s="230"/>
      <c r="B26" s="230"/>
      <c r="C26" s="230"/>
      <c r="D26" s="230"/>
      <c r="E26" s="230"/>
      <c r="F26" s="230"/>
      <c r="G26" s="71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x14ac:dyDescent="0.25">
      <c r="A27" s="230"/>
      <c r="B27" s="230"/>
      <c r="C27" s="230"/>
      <c r="D27" s="230"/>
      <c r="E27" s="230"/>
      <c r="F27" s="230"/>
      <c r="G27" s="71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x14ac:dyDescent="0.25">
      <c r="A28" s="230"/>
      <c r="B28" s="230"/>
      <c r="C28" s="230"/>
      <c r="D28" s="230"/>
      <c r="E28" s="230"/>
      <c r="F28" s="230"/>
      <c r="G28" s="71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x14ac:dyDescent="0.25">
      <c r="A29" s="230"/>
      <c r="B29" s="230"/>
      <c r="C29" s="230"/>
      <c r="D29" s="230"/>
      <c r="E29" s="230"/>
      <c r="F29" s="230"/>
      <c r="G29" s="71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x14ac:dyDescent="0.25">
      <c r="A30" s="230"/>
      <c r="B30" s="230"/>
      <c r="C30" s="230"/>
      <c r="D30" s="230"/>
      <c r="E30" s="230"/>
      <c r="F30" s="230"/>
      <c r="G30" s="71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x14ac:dyDescent="0.25">
      <c r="A31" s="230"/>
      <c r="B31" s="230"/>
      <c r="C31" s="230"/>
      <c r="D31" s="230"/>
      <c r="E31" s="230"/>
      <c r="F31" s="230"/>
      <c r="G31" s="71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x14ac:dyDescent="0.25">
      <c r="A32" s="230"/>
      <c r="B32" s="230"/>
      <c r="C32" s="230"/>
      <c r="D32" s="230"/>
      <c r="E32" s="230"/>
      <c r="F32" s="230"/>
      <c r="G32" s="71"/>
      <c r="H32" s="71"/>
      <c r="M32" s="56"/>
      <c r="N32" s="56"/>
      <c r="O32" s="56"/>
      <c r="P32" s="56"/>
      <c r="Q32" s="56"/>
      <c r="R32" s="56"/>
      <c r="S32" s="56"/>
      <c r="T32" s="56"/>
    </row>
    <row r="33" spans="1:24" x14ac:dyDescent="0.25">
      <c r="A33" s="44"/>
      <c r="B33" s="44"/>
      <c r="C33" s="44"/>
      <c r="D33" s="44"/>
      <c r="E33" s="44"/>
      <c r="F33" s="44"/>
      <c r="G33" s="71"/>
      <c r="H33" s="71"/>
      <c r="M33" s="56"/>
      <c r="N33" s="56"/>
      <c r="O33" s="56"/>
      <c r="P33" s="56"/>
      <c r="Q33" s="56"/>
      <c r="R33" s="56"/>
      <c r="S33" s="56"/>
      <c r="T33" s="56"/>
    </row>
    <row r="34" spans="1:24" x14ac:dyDescent="0.25">
      <c r="A34" s="216" t="s">
        <v>179</v>
      </c>
      <c r="B34" s="217" t="s">
        <v>190</v>
      </c>
      <c r="C34" s="44"/>
      <c r="D34" s="44"/>
      <c r="E34" s="44"/>
      <c r="F34" s="44"/>
      <c r="G34" s="71"/>
      <c r="H34" s="71"/>
      <c r="M34" s="56"/>
      <c r="N34" s="56"/>
      <c r="O34" s="56"/>
      <c r="P34" s="56"/>
      <c r="Q34" s="56"/>
      <c r="R34" s="56"/>
      <c r="S34" s="56"/>
      <c r="T34" s="56"/>
    </row>
    <row r="35" spans="1:24" x14ac:dyDescent="0.25">
      <c r="A35" s="10" t="s">
        <v>40</v>
      </c>
      <c r="B35" s="10">
        <v>6197</v>
      </c>
      <c r="C35" s="210"/>
      <c r="D35" s="210"/>
      <c r="E35" s="210"/>
      <c r="F35" s="210"/>
      <c r="G35" s="71"/>
      <c r="H35" s="71"/>
      <c r="M35" s="56"/>
      <c r="N35" s="56"/>
      <c r="O35" s="56"/>
      <c r="P35" s="56"/>
      <c r="Q35" s="56"/>
      <c r="R35" s="56"/>
      <c r="S35" s="56"/>
      <c r="T35" s="56"/>
    </row>
    <row r="36" spans="1:24" x14ac:dyDescent="0.25">
      <c r="A36" s="10" t="s">
        <v>31</v>
      </c>
      <c r="B36" s="10">
        <v>4443</v>
      </c>
      <c r="C36" s="44"/>
      <c r="D36" s="44"/>
      <c r="E36" s="44"/>
      <c r="F36" s="44"/>
      <c r="G36" s="71"/>
      <c r="H36" s="71"/>
      <c r="M36" s="56"/>
      <c r="N36" s="56"/>
      <c r="O36" s="56"/>
      <c r="P36" s="56"/>
      <c r="Q36" s="56"/>
      <c r="R36" s="56"/>
      <c r="S36" s="56"/>
      <c r="T36" s="56"/>
    </row>
    <row r="37" spans="1:24" x14ac:dyDescent="0.25">
      <c r="A37" s="10" t="s">
        <v>37</v>
      </c>
      <c r="B37" s="10">
        <v>3900</v>
      </c>
      <c r="C37" s="44"/>
      <c r="D37" s="44"/>
      <c r="E37" s="44"/>
      <c r="F37" s="44"/>
      <c r="G37" s="71"/>
      <c r="H37" s="71"/>
      <c r="I37" s="263" t="s">
        <v>116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</row>
    <row r="38" spans="1:24" x14ac:dyDescent="0.25">
      <c r="A38" s="10" t="s">
        <v>35</v>
      </c>
      <c r="B38" s="10">
        <v>3792</v>
      </c>
      <c r="C38" s="44"/>
      <c r="D38" s="44"/>
      <c r="E38" s="44"/>
      <c r="F38" s="44"/>
      <c r="G38" s="71"/>
      <c r="H38" s="71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</row>
    <row r="39" spans="1:24" x14ac:dyDescent="0.25">
      <c r="A39" s="10" t="s">
        <v>26</v>
      </c>
      <c r="B39" s="10">
        <v>1661</v>
      </c>
      <c r="C39" s="44"/>
      <c r="D39" s="44"/>
      <c r="E39" s="44"/>
      <c r="F39" s="44"/>
      <c r="G39" s="71"/>
      <c r="H39" s="71"/>
      <c r="I39" s="264"/>
      <c r="J39" s="264"/>
      <c r="K39" s="264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</row>
    <row r="40" spans="1:24" x14ac:dyDescent="0.25">
      <c r="A40" s="10" t="s">
        <v>34</v>
      </c>
      <c r="B40" s="10">
        <f>1204+B44+B45+B46+B47+B48+B49+B50+B51+B52+B53+B54</f>
        <v>1368</v>
      </c>
      <c r="C40" s="44"/>
      <c r="D40" s="44"/>
      <c r="E40" s="44"/>
      <c r="F40" s="44"/>
      <c r="G40" s="71"/>
      <c r="H40" s="71"/>
      <c r="I40" s="264"/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</row>
    <row r="41" spans="1:24" x14ac:dyDescent="0.25">
      <c r="A41" s="10" t="s">
        <v>33</v>
      </c>
      <c r="B41" s="10">
        <v>1271</v>
      </c>
      <c r="C41" s="44"/>
      <c r="D41" s="44"/>
      <c r="E41" s="44"/>
      <c r="F41" s="44"/>
      <c r="G41" s="71"/>
      <c r="H41" s="7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r="42" spans="1:24" x14ac:dyDescent="0.25">
      <c r="A42" s="10" t="s">
        <v>30</v>
      </c>
      <c r="B42" s="10">
        <v>199</v>
      </c>
      <c r="C42" s="44"/>
      <c r="D42" s="44"/>
      <c r="E42" s="44"/>
      <c r="F42" s="44"/>
      <c r="G42" s="71"/>
      <c r="H42" s="7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</row>
    <row r="43" spans="1:24" x14ac:dyDescent="0.25">
      <c r="G43" s="71"/>
      <c r="H43" s="71"/>
      <c r="M43" s="56"/>
      <c r="N43" s="56"/>
      <c r="O43" s="56"/>
      <c r="P43" s="56"/>
      <c r="Q43" s="56"/>
      <c r="R43" s="56"/>
      <c r="S43" s="56"/>
      <c r="T43" s="56"/>
    </row>
    <row r="44" spans="1:24" x14ac:dyDescent="0.25">
      <c r="A44" t="s">
        <v>38</v>
      </c>
      <c r="B44">
        <v>5</v>
      </c>
    </row>
    <row r="45" spans="1:24" x14ac:dyDescent="0.25">
      <c r="A45" t="s">
        <v>28</v>
      </c>
      <c r="B45">
        <v>3</v>
      </c>
    </row>
    <row r="46" spans="1:24" x14ac:dyDescent="0.25">
      <c r="A46" t="s">
        <v>46</v>
      </c>
      <c r="B46">
        <v>5</v>
      </c>
    </row>
    <row r="47" spans="1:24" x14ac:dyDescent="0.25">
      <c r="A47" t="s">
        <v>32</v>
      </c>
      <c r="B47">
        <v>15</v>
      </c>
    </row>
    <row r="48" spans="1:24" ht="15" customHeight="1" x14ac:dyDescent="0.25">
      <c r="A48" t="s">
        <v>44</v>
      </c>
      <c r="B48">
        <v>16</v>
      </c>
    </row>
    <row r="49" spans="1:2" x14ac:dyDescent="0.25">
      <c r="A49" t="s">
        <v>42</v>
      </c>
      <c r="B49">
        <v>10</v>
      </c>
    </row>
    <row r="50" spans="1:2" x14ac:dyDescent="0.25">
      <c r="A50" t="s">
        <v>45</v>
      </c>
      <c r="B50">
        <v>1</v>
      </c>
    </row>
    <row r="51" spans="1:2" x14ac:dyDescent="0.25">
      <c r="A51" t="s">
        <v>43</v>
      </c>
      <c r="B51">
        <v>6</v>
      </c>
    </row>
    <row r="52" spans="1:2" x14ac:dyDescent="0.25">
      <c r="A52" t="s">
        <v>39</v>
      </c>
      <c r="B52">
        <v>11</v>
      </c>
    </row>
    <row r="53" spans="1:2" x14ac:dyDescent="0.25">
      <c r="A53" t="s">
        <v>41</v>
      </c>
      <c r="B53">
        <v>43</v>
      </c>
    </row>
    <row r="54" spans="1:2" x14ac:dyDescent="0.25">
      <c r="A54" t="s">
        <v>27</v>
      </c>
      <c r="B54">
        <v>49</v>
      </c>
    </row>
    <row r="55" spans="1:2" x14ac:dyDescent="0.25">
      <c r="B55" s="20">
        <f>SUM(B44:B54)</f>
        <v>164</v>
      </c>
    </row>
    <row r="56" spans="1:2" x14ac:dyDescent="0.25">
      <c r="A56" t="s">
        <v>182</v>
      </c>
      <c r="B56">
        <v>22831</v>
      </c>
    </row>
  </sheetData>
  <sortState ref="A4:G11">
    <sortCondition descending="1" ref="G4"/>
  </sortState>
  <mergeCells count="3">
    <mergeCell ref="A1:L1"/>
    <mergeCell ref="A15:F32"/>
    <mergeCell ref="I37:X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61"/>
  <sheetViews>
    <sheetView workbookViewId="0">
      <selection activeCell="G14" sqref="G14"/>
    </sheetView>
  </sheetViews>
  <sheetFormatPr defaultRowHeight="15" x14ac:dyDescent="0.25"/>
  <cols>
    <col min="1" max="1" width="28.85546875" customWidth="1"/>
    <col min="2" max="2" width="11.42578125" customWidth="1"/>
    <col min="3" max="3" width="13.28515625" customWidth="1"/>
    <col min="4" max="4" width="11.7109375" customWidth="1"/>
    <col min="5" max="5" width="12.85546875" customWidth="1"/>
    <col min="6" max="6" width="12.28515625" customWidth="1"/>
    <col min="7" max="7" width="13.140625" customWidth="1"/>
    <col min="9" max="9" width="14.140625" customWidth="1"/>
    <col min="10" max="10" width="12.7109375" customWidth="1"/>
    <col min="14" max="14" width="15.5703125" customWidth="1"/>
  </cols>
  <sheetData>
    <row r="1" spans="1:8" x14ac:dyDescent="0.25">
      <c r="A1" s="20" t="s">
        <v>170</v>
      </c>
    </row>
    <row r="4" spans="1:8" x14ac:dyDescent="0.25"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</row>
    <row r="5" spans="1:8" ht="15.75" x14ac:dyDescent="0.25">
      <c r="A5" s="125" t="s">
        <v>48</v>
      </c>
      <c r="B5" s="21">
        <v>2083</v>
      </c>
      <c r="C5" s="21">
        <v>2192</v>
      </c>
      <c r="D5" s="21">
        <v>2276</v>
      </c>
      <c r="E5" s="21">
        <v>2310</v>
      </c>
      <c r="F5" s="21">
        <v>2366</v>
      </c>
      <c r="G5" s="21">
        <f>B53</f>
        <v>2415</v>
      </c>
      <c r="H5" s="27"/>
    </row>
    <row r="6" spans="1:8" ht="15.75" x14ac:dyDescent="0.25">
      <c r="A6" s="125" t="s">
        <v>49</v>
      </c>
      <c r="B6" s="21">
        <v>2377</v>
      </c>
      <c r="C6" s="21">
        <v>2168</v>
      </c>
      <c r="D6" s="21">
        <v>2437</v>
      </c>
      <c r="E6" s="21">
        <v>2510</v>
      </c>
      <c r="F6" s="21">
        <v>2620</v>
      </c>
      <c r="G6" s="21">
        <f t="shared" ref="G6:G12" si="0">B54</f>
        <v>2605</v>
      </c>
      <c r="H6" s="27"/>
    </row>
    <row r="7" spans="1:8" ht="15.75" x14ac:dyDescent="0.25">
      <c r="A7" s="125" t="s">
        <v>98</v>
      </c>
      <c r="B7" s="21">
        <v>8919</v>
      </c>
      <c r="C7" s="21">
        <v>9659</v>
      </c>
      <c r="D7" s="21">
        <v>10248</v>
      </c>
      <c r="E7" s="21">
        <v>10526</v>
      </c>
      <c r="F7" s="21">
        <v>10636</v>
      </c>
      <c r="G7" s="21">
        <f t="shared" si="0"/>
        <v>10879</v>
      </c>
      <c r="H7" s="27"/>
    </row>
    <row r="8" spans="1:8" ht="15.75" x14ac:dyDescent="0.25">
      <c r="A8" s="125" t="s">
        <v>100</v>
      </c>
      <c r="B8" s="21">
        <v>890</v>
      </c>
      <c r="C8" s="21">
        <v>930</v>
      </c>
      <c r="D8" s="21">
        <v>1004</v>
      </c>
      <c r="E8" s="21">
        <v>605</v>
      </c>
      <c r="F8" s="21">
        <v>322</v>
      </c>
      <c r="G8" s="21">
        <f t="shared" si="0"/>
        <v>117</v>
      </c>
      <c r="H8" s="27"/>
    </row>
    <row r="9" spans="1:8" ht="15.75" x14ac:dyDescent="0.25">
      <c r="A9" s="125" t="s">
        <v>47</v>
      </c>
      <c r="B9" s="21">
        <v>1907</v>
      </c>
      <c r="C9" s="21">
        <v>2321</v>
      </c>
      <c r="D9" s="21">
        <v>2264</v>
      </c>
      <c r="E9" s="21">
        <v>2308</v>
      </c>
      <c r="F9" s="21">
        <v>2415</v>
      </c>
      <c r="G9" s="21">
        <f t="shared" si="0"/>
        <v>2462</v>
      </c>
      <c r="H9" s="27"/>
    </row>
    <row r="10" spans="1:8" ht="30" x14ac:dyDescent="0.25">
      <c r="A10" s="125" t="s">
        <v>101</v>
      </c>
      <c r="B10" s="21">
        <v>1466</v>
      </c>
      <c r="C10" s="21">
        <v>1785</v>
      </c>
      <c r="D10" s="21">
        <v>1893</v>
      </c>
      <c r="E10" s="21">
        <v>1949</v>
      </c>
      <c r="F10" s="21">
        <v>1958</v>
      </c>
      <c r="G10" s="21">
        <f t="shared" si="0"/>
        <v>1993</v>
      </c>
      <c r="H10" s="27"/>
    </row>
    <row r="11" spans="1:8" ht="15.75" x14ac:dyDescent="0.25">
      <c r="A11" s="125" t="s">
        <v>50</v>
      </c>
      <c r="B11" s="21">
        <v>535</v>
      </c>
      <c r="C11" s="21">
        <v>530</v>
      </c>
      <c r="D11" s="21">
        <v>480</v>
      </c>
      <c r="E11" s="21">
        <v>501</v>
      </c>
      <c r="F11" s="21">
        <v>500</v>
      </c>
      <c r="G11" s="21">
        <f t="shared" si="0"/>
        <v>467</v>
      </c>
      <c r="H11" s="27"/>
    </row>
    <row r="12" spans="1:8" ht="15.75" x14ac:dyDescent="0.25">
      <c r="A12" s="125" t="s">
        <v>55</v>
      </c>
      <c r="B12" s="21">
        <v>1692</v>
      </c>
      <c r="C12" s="21">
        <v>1353</v>
      </c>
      <c r="D12" s="21">
        <v>1480</v>
      </c>
      <c r="E12" s="21">
        <v>1579</v>
      </c>
      <c r="F12" s="21">
        <v>1740</v>
      </c>
      <c r="G12" s="21">
        <f t="shared" si="0"/>
        <v>1893</v>
      </c>
      <c r="H12" s="27"/>
    </row>
    <row r="14" spans="1:8" x14ac:dyDescent="0.25">
      <c r="B14" s="31">
        <f t="shared" ref="B14:G14" si="1">SUM(B5:B13)</f>
        <v>19869</v>
      </c>
      <c r="C14" s="31">
        <f t="shared" si="1"/>
        <v>20938</v>
      </c>
      <c r="D14" s="31">
        <f t="shared" si="1"/>
        <v>22082</v>
      </c>
      <c r="E14" s="31">
        <f t="shared" si="1"/>
        <v>22288</v>
      </c>
      <c r="F14" s="31">
        <f t="shared" si="1"/>
        <v>22557</v>
      </c>
      <c r="G14" s="31">
        <f t="shared" si="1"/>
        <v>22831</v>
      </c>
    </row>
    <row r="16" spans="1:8" x14ac:dyDescent="0.25">
      <c r="A16" s="230"/>
      <c r="B16" s="230"/>
      <c r="C16" s="230"/>
      <c r="D16" s="230"/>
      <c r="E16" s="230"/>
      <c r="F16" s="230"/>
    </row>
    <row r="17" spans="1:11" x14ac:dyDescent="0.25">
      <c r="A17" s="230"/>
      <c r="B17" s="230"/>
      <c r="C17" s="230"/>
      <c r="D17" s="230"/>
      <c r="E17" s="230"/>
      <c r="F17" s="230"/>
    </row>
    <row r="18" spans="1:11" x14ac:dyDescent="0.25">
      <c r="A18" s="230"/>
      <c r="B18" s="230"/>
      <c r="C18" s="230"/>
      <c r="D18" s="230"/>
      <c r="E18" s="230"/>
      <c r="F18" s="230"/>
    </row>
    <row r="19" spans="1:11" x14ac:dyDescent="0.25">
      <c r="A19" s="230"/>
      <c r="B19" s="230"/>
      <c r="C19" s="230"/>
      <c r="D19" s="230"/>
      <c r="E19" s="230"/>
      <c r="F19" s="230"/>
    </row>
    <row r="20" spans="1:11" x14ac:dyDescent="0.25">
      <c r="A20" s="230"/>
      <c r="B20" s="230"/>
      <c r="C20" s="230"/>
      <c r="D20" s="230"/>
      <c r="E20" s="230"/>
      <c r="F20" s="230"/>
    </row>
    <row r="21" spans="1:11" x14ac:dyDescent="0.25">
      <c r="A21" s="230"/>
      <c r="B21" s="230"/>
      <c r="C21" s="230"/>
      <c r="D21" s="230"/>
      <c r="E21" s="230"/>
      <c r="F21" s="230"/>
    </row>
    <row r="22" spans="1:11" x14ac:dyDescent="0.25">
      <c r="A22" s="230"/>
      <c r="B22" s="230"/>
      <c r="C22" s="230"/>
      <c r="D22" s="230"/>
      <c r="E22" s="230"/>
      <c r="F22" s="230"/>
    </row>
    <row r="23" spans="1:11" x14ac:dyDescent="0.25">
      <c r="A23" s="230"/>
      <c r="B23" s="230"/>
      <c r="C23" s="230"/>
      <c r="D23" s="230"/>
      <c r="E23" s="230"/>
      <c r="F23" s="230"/>
    </row>
    <row r="24" spans="1:11" x14ac:dyDescent="0.25">
      <c r="A24" s="230"/>
      <c r="B24" s="230"/>
      <c r="C24" s="230"/>
      <c r="D24" s="230"/>
      <c r="E24" s="230"/>
      <c r="F24" s="230"/>
    </row>
    <row r="25" spans="1:11" x14ac:dyDescent="0.25">
      <c r="A25" s="230"/>
      <c r="B25" s="230"/>
      <c r="C25" s="230"/>
      <c r="D25" s="230"/>
      <c r="E25" s="230"/>
      <c r="F25" s="230"/>
    </row>
    <row r="26" spans="1:11" x14ac:dyDescent="0.25">
      <c r="A26" s="230"/>
      <c r="B26" s="230"/>
      <c r="C26" s="230"/>
      <c r="D26" s="230"/>
      <c r="E26" s="230"/>
      <c r="F26" s="230"/>
    </row>
    <row r="27" spans="1:11" x14ac:dyDescent="0.25">
      <c r="A27" s="230"/>
      <c r="B27" s="230"/>
      <c r="C27" s="230"/>
      <c r="D27" s="230"/>
      <c r="E27" s="230"/>
      <c r="F27" s="230"/>
    </row>
    <row r="28" spans="1:11" x14ac:dyDescent="0.25">
      <c r="A28" s="230"/>
      <c r="B28" s="230"/>
      <c r="C28" s="230"/>
      <c r="D28" s="230"/>
      <c r="E28" s="230"/>
      <c r="F28" s="230"/>
    </row>
    <row r="29" spans="1:11" x14ac:dyDescent="0.25">
      <c r="A29" s="230"/>
      <c r="B29" s="230"/>
      <c r="C29" s="230"/>
      <c r="D29" s="230"/>
      <c r="E29" s="230"/>
      <c r="F29" s="230"/>
    </row>
    <row r="30" spans="1:11" x14ac:dyDescent="0.25">
      <c r="A30" s="230"/>
      <c r="B30" s="230"/>
      <c r="C30" s="230"/>
      <c r="D30" s="230"/>
      <c r="E30" s="230"/>
      <c r="F30" s="230"/>
    </row>
    <row r="31" spans="1:11" x14ac:dyDescent="0.25">
      <c r="A31" s="230"/>
      <c r="B31" s="230"/>
      <c r="C31" s="230"/>
      <c r="D31" s="230"/>
      <c r="E31" s="230"/>
      <c r="F31" s="230"/>
    </row>
    <row r="32" spans="1:11" x14ac:dyDescent="0.25">
      <c r="A32" s="230"/>
      <c r="B32" s="230"/>
      <c r="C32" s="230"/>
      <c r="D32" s="230"/>
      <c r="E32" s="230"/>
      <c r="F32" s="230"/>
      <c r="I32" s="231" t="s">
        <v>86</v>
      </c>
      <c r="J32" s="231"/>
      <c r="K32" s="231"/>
    </row>
    <row r="33" spans="1:6" x14ac:dyDescent="0.25">
      <c r="A33" s="230"/>
      <c r="B33" s="230"/>
      <c r="C33" s="230"/>
      <c r="D33" s="230"/>
      <c r="E33" s="230"/>
      <c r="F33" s="230"/>
    </row>
    <row r="34" spans="1:6" x14ac:dyDescent="0.25">
      <c r="A34" s="230"/>
      <c r="B34" s="230"/>
      <c r="C34" s="230"/>
      <c r="D34" s="230"/>
      <c r="E34" s="230"/>
      <c r="F34" s="230"/>
    </row>
    <row r="35" spans="1:6" x14ac:dyDescent="0.25">
      <c r="A35" s="230"/>
      <c r="B35" s="230"/>
      <c r="C35" s="230"/>
      <c r="D35" s="230"/>
      <c r="E35" s="230"/>
      <c r="F35" s="230"/>
    </row>
    <row r="36" spans="1:6" x14ac:dyDescent="0.25">
      <c r="A36" s="230"/>
      <c r="B36" s="230"/>
      <c r="C36" s="230"/>
      <c r="D36" s="230"/>
      <c r="E36" s="230"/>
      <c r="F36" s="230"/>
    </row>
    <row r="39" spans="1:6" x14ac:dyDescent="0.25">
      <c r="A39" s="168"/>
    </row>
    <row r="42" spans="1:6" x14ac:dyDescent="0.25">
      <c r="B42" s="16">
        <v>2012</v>
      </c>
      <c r="C42" s="16">
        <v>2013</v>
      </c>
      <c r="D42" s="16">
        <v>2014</v>
      </c>
      <c r="E42" s="16">
        <v>2015</v>
      </c>
      <c r="F42" s="16">
        <v>2016</v>
      </c>
    </row>
    <row r="43" spans="1:6" ht="15.75" x14ac:dyDescent="0.25">
      <c r="A43" s="125" t="s">
        <v>48</v>
      </c>
      <c r="B43" s="170">
        <f>B5/B$14</f>
        <v>0.10483668025567466</v>
      </c>
      <c r="C43" s="170">
        <f>C5/C$14</f>
        <v>0.10469003725284172</v>
      </c>
      <c r="D43" s="170">
        <f>D5/D$14</f>
        <v>0.10307037406032063</v>
      </c>
      <c r="E43" s="170">
        <f>E5/E$14</f>
        <v>0.10364321608040201</v>
      </c>
      <c r="F43" s="170">
        <f t="shared" ref="F43:F50" si="2">G5/F$14</f>
        <v>0.10706210932304827</v>
      </c>
    </row>
    <row r="44" spans="1:6" ht="15.75" x14ac:dyDescent="0.25">
      <c r="A44" s="125" t="s">
        <v>49</v>
      </c>
      <c r="B44" s="170">
        <f t="shared" ref="B44:E50" si="3">B6/B$14</f>
        <v>0.11963360008052745</v>
      </c>
      <c r="C44" s="170">
        <f t="shared" si="3"/>
        <v>0.10354379596905149</v>
      </c>
      <c r="D44" s="170">
        <f t="shared" si="3"/>
        <v>0.11036138030975455</v>
      </c>
      <c r="E44" s="170">
        <f t="shared" si="3"/>
        <v>0.11261665470208183</v>
      </c>
      <c r="F44" s="170">
        <f t="shared" si="2"/>
        <v>0.11548521523252206</v>
      </c>
    </row>
    <row r="45" spans="1:6" ht="15.75" x14ac:dyDescent="0.25">
      <c r="A45" s="125" t="s">
        <v>98</v>
      </c>
      <c r="B45" s="170">
        <f t="shared" si="3"/>
        <v>0.44889023101313602</v>
      </c>
      <c r="C45" s="170">
        <f t="shared" si="3"/>
        <v>0.46131435667207948</v>
      </c>
      <c r="D45" s="170">
        <f t="shared" si="3"/>
        <v>0.46408839779005523</v>
      </c>
      <c r="E45" s="170">
        <f t="shared" si="3"/>
        <v>0.47227207465900933</v>
      </c>
      <c r="F45" s="170">
        <f t="shared" si="2"/>
        <v>0.48228931152192223</v>
      </c>
    </row>
    <row r="46" spans="1:6" ht="15.75" x14ac:dyDescent="0.25">
      <c r="A46" s="125" t="s">
        <v>100</v>
      </c>
      <c r="B46" s="170">
        <f t="shared" si="3"/>
        <v>4.4793396748704015E-2</v>
      </c>
      <c r="C46" s="170">
        <f t="shared" si="3"/>
        <v>4.4416849746871719E-2</v>
      </c>
      <c r="D46" s="170">
        <f t="shared" si="3"/>
        <v>4.5466896114482382E-2</v>
      </c>
      <c r="E46" s="170">
        <f t="shared" si="3"/>
        <v>2.7144651830581477E-2</v>
      </c>
      <c r="F46" s="170">
        <f t="shared" si="2"/>
        <v>5.1868599547812205E-3</v>
      </c>
    </row>
    <row r="47" spans="1:6" ht="15.75" x14ac:dyDescent="0.25">
      <c r="A47" s="125" t="s">
        <v>47</v>
      </c>
      <c r="B47" s="170">
        <f t="shared" si="3"/>
        <v>9.5978660224470283E-2</v>
      </c>
      <c r="C47" s="170">
        <f t="shared" si="3"/>
        <v>0.11085108415321425</v>
      </c>
      <c r="D47" s="170">
        <f t="shared" si="3"/>
        <v>0.10252694502309573</v>
      </c>
      <c r="E47" s="170">
        <f t="shared" si="3"/>
        <v>0.10355348169418521</v>
      </c>
      <c r="F47" s="170">
        <f t="shared" si="2"/>
        <v>0.1091457197322339</v>
      </c>
    </row>
    <row r="48" spans="1:6" ht="30" x14ac:dyDescent="0.25">
      <c r="A48" s="125" t="s">
        <v>101</v>
      </c>
      <c r="B48" s="170">
        <f t="shared" si="3"/>
        <v>7.37832804871911E-2</v>
      </c>
      <c r="C48" s="170">
        <f t="shared" si="3"/>
        <v>8.525169548189894E-2</v>
      </c>
      <c r="D48" s="170">
        <f t="shared" si="3"/>
        <v>8.5725930622226248E-2</v>
      </c>
      <c r="E48" s="170">
        <f t="shared" si="3"/>
        <v>8.7446159368269924E-2</v>
      </c>
      <c r="F48" s="170">
        <f t="shared" si="2"/>
        <v>8.8353947776743366E-2</v>
      </c>
    </row>
    <row r="49" spans="1:6" ht="15.75" x14ac:dyDescent="0.25">
      <c r="A49" s="125" t="s">
        <v>50</v>
      </c>
      <c r="B49" s="170">
        <f t="shared" si="3"/>
        <v>2.6926367708490613E-2</v>
      </c>
      <c r="C49" s="170">
        <f t="shared" si="3"/>
        <v>2.5312828350367751E-2</v>
      </c>
      <c r="D49" s="170">
        <f t="shared" si="3"/>
        <v>2.1737161488995561E-2</v>
      </c>
      <c r="E49" s="170">
        <f t="shared" si="3"/>
        <v>2.247846374730797E-2</v>
      </c>
      <c r="F49" s="170">
        <f t="shared" si="2"/>
        <v>2.0703107682759233E-2</v>
      </c>
    </row>
    <row r="50" spans="1:6" ht="15.75" x14ac:dyDescent="0.25">
      <c r="A50" s="125" t="s">
        <v>55</v>
      </c>
      <c r="B50" s="170">
        <f t="shared" si="3"/>
        <v>8.5157783481805832E-2</v>
      </c>
      <c r="C50" s="170">
        <f t="shared" si="3"/>
        <v>6.4619352373674652E-2</v>
      </c>
      <c r="D50" s="170">
        <f t="shared" si="3"/>
        <v>6.7022914591069654E-2</v>
      </c>
      <c r="E50" s="170">
        <f t="shared" si="3"/>
        <v>7.0845297918162242E-2</v>
      </c>
      <c r="F50" s="170">
        <f t="shared" si="2"/>
        <v>8.3920734140178213E-2</v>
      </c>
    </row>
    <row r="52" spans="1:6" x14ac:dyDescent="0.25">
      <c r="A52" s="10" t="s">
        <v>179</v>
      </c>
      <c r="B52" s="10" t="s">
        <v>191</v>
      </c>
    </row>
    <row r="53" spans="1:6" x14ac:dyDescent="0.25">
      <c r="A53" s="10" t="s">
        <v>48</v>
      </c>
      <c r="B53" s="10">
        <v>2415</v>
      </c>
    </row>
    <row r="54" spans="1:6" x14ac:dyDescent="0.25">
      <c r="A54" s="10" t="s">
        <v>49</v>
      </c>
      <c r="B54" s="10">
        <v>2605</v>
      </c>
    </row>
    <row r="55" spans="1:6" x14ac:dyDescent="0.25">
      <c r="A55" s="10" t="s">
        <v>98</v>
      </c>
      <c r="B55" s="10">
        <v>10879</v>
      </c>
    </row>
    <row r="56" spans="1:6" x14ac:dyDescent="0.25">
      <c r="A56" s="10" t="s">
        <v>100</v>
      </c>
      <c r="B56" s="10">
        <v>117</v>
      </c>
    </row>
    <row r="57" spans="1:6" x14ac:dyDescent="0.25">
      <c r="A57" s="10" t="s">
        <v>47</v>
      </c>
      <c r="B57" s="10">
        <v>2462</v>
      </c>
    </row>
    <row r="58" spans="1:6" x14ac:dyDescent="0.25">
      <c r="A58" s="10" t="s">
        <v>101</v>
      </c>
      <c r="B58" s="10">
        <v>1993</v>
      </c>
    </row>
    <row r="59" spans="1:6" x14ac:dyDescent="0.25">
      <c r="A59" s="10" t="s">
        <v>50</v>
      </c>
      <c r="B59" s="10">
        <v>467</v>
      </c>
    </row>
    <row r="60" spans="1:6" x14ac:dyDescent="0.25">
      <c r="A60" s="10" t="s">
        <v>55</v>
      </c>
      <c r="B60" s="10">
        <v>1893</v>
      </c>
    </row>
    <row r="61" spans="1:6" x14ac:dyDescent="0.25">
      <c r="A61" s="10" t="s">
        <v>182</v>
      </c>
      <c r="B61" s="10">
        <v>22831</v>
      </c>
    </row>
  </sheetData>
  <mergeCells count="2">
    <mergeCell ref="I32:K32"/>
    <mergeCell ref="A16:F36"/>
  </mergeCells>
  <conditionalFormatting sqref="B43:F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{289920F5-9765-4ABE-A785-25927039CCE5}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920F5-9765-4ABE-A785-25927039C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B43:F50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51"/>
  <sheetViews>
    <sheetView workbookViewId="0">
      <selection activeCell="G5" sqref="G5"/>
    </sheetView>
  </sheetViews>
  <sheetFormatPr defaultRowHeight="15" x14ac:dyDescent="0.25"/>
  <cols>
    <col min="8" max="8" width="4.42578125" customWidth="1"/>
    <col min="9" max="10" width="10" customWidth="1"/>
  </cols>
  <sheetData>
    <row r="1" spans="1:22" x14ac:dyDescent="0.25">
      <c r="A1" s="20" t="s">
        <v>147</v>
      </c>
    </row>
    <row r="2" spans="1:22" x14ac:dyDescent="0.25">
      <c r="C2" s="20"/>
    </row>
    <row r="3" spans="1:22" x14ac:dyDescent="0.25">
      <c r="A3" s="10">
        <v>2011</v>
      </c>
      <c r="B3" s="10">
        <v>2012</v>
      </c>
      <c r="C3" s="10">
        <v>2013</v>
      </c>
      <c r="D3" s="10">
        <v>2014</v>
      </c>
      <c r="E3" s="10">
        <v>2015</v>
      </c>
      <c r="F3" s="10">
        <v>2016</v>
      </c>
      <c r="G3" s="10">
        <v>2017</v>
      </c>
      <c r="N3" s="210"/>
      <c r="O3" s="210"/>
      <c r="P3" s="210"/>
      <c r="Q3" s="210"/>
      <c r="R3" s="210"/>
      <c r="S3" s="210"/>
      <c r="T3" s="210"/>
      <c r="U3" s="210"/>
      <c r="V3" s="210"/>
    </row>
    <row r="4" spans="1:22" x14ac:dyDescent="0.25">
      <c r="A4" s="69">
        <v>1187</v>
      </c>
      <c r="B4" s="69">
        <v>1636</v>
      </c>
      <c r="C4" s="69">
        <v>1914</v>
      </c>
      <c r="D4" s="69">
        <v>3028</v>
      </c>
      <c r="E4" s="69">
        <v>3108</v>
      </c>
      <c r="F4" s="22">
        <v>3116</v>
      </c>
      <c r="G4" s="22">
        <f>C51</f>
        <v>2988</v>
      </c>
      <c r="N4" s="210"/>
      <c r="O4" s="210"/>
      <c r="P4" s="210"/>
      <c r="Q4" s="210"/>
      <c r="R4" s="210"/>
      <c r="S4" s="210"/>
      <c r="T4" s="210"/>
      <c r="U4" s="210"/>
      <c r="V4" s="210"/>
    </row>
    <row r="5" spans="1:22" x14ac:dyDescent="0.25">
      <c r="D5" s="9">
        <f>D4-C4</f>
        <v>1114</v>
      </c>
      <c r="F5" s="9">
        <f>G4-A4</f>
        <v>1801</v>
      </c>
      <c r="M5" s="210"/>
      <c r="N5" s="210"/>
      <c r="O5" s="210"/>
      <c r="P5" s="210"/>
      <c r="Q5" s="210"/>
      <c r="R5" s="210"/>
      <c r="S5" s="210"/>
      <c r="T5" s="210"/>
      <c r="U5" s="210"/>
    </row>
    <row r="6" spans="1:22" x14ac:dyDescent="0.25">
      <c r="B6" s="9">
        <f>B4-A4</f>
        <v>449</v>
      </c>
      <c r="C6" s="9">
        <f>C4-B4</f>
        <v>278</v>
      </c>
      <c r="D6" s="9">
        <f>D4-C4</f>
        <v>1114</v>
      </c>
      <c r="E6" s="9">
        <f>E4-D4</f>
        <v>80</v>
      </c>
      <c r="F6" s="9">
        <f>G4-E4</f>
        <v>-120</v>
      </c>
      <c r="M6" s="210"/>
      <c r="N6" s="210"/>
      <c r="O6" s="210"/>
      <c r="P6" s="210"/>
      <c r="Q6" s="210"/>
      <c r="R6" s="210"/>
      <c r="S6" s="210"/>
      <c r="T6" s="210"/>
      <c r="U6" s="210"/>
    </row>
    <row r="7" spans="1:22" x14ac:dyDescent="0.25">
      <c r="M7" s="210"/>
      <c r="N7" s="210"/>
      <c r="O7" s="210"/>
      <c r="P7" s="210"/>
      <c r="Q7" s="210"/>
      <c r="R7" s="210"/>
      <c r="S7" s="210"/>
      <c r="T7" s="210"/>
      <c r="U7" s="210"/>
    </row>
    <row r="8" spans="1:22" x14ac:dyDescent="0.25">
      <c r="M8" s="210"/>
      <c r="N8" s="210"/>
      <c r="O8" s="210"/>
      <c r="P8" s="210"/>
      <c r="Q8" s="210"/>
      <c r="R8" s="210"/>
      <c r="S8" s="210"/>
      <c r="T8" s="210"/>
      <c r="U8" s="210"/>
    </row>
    <row r="9" spans="1:22" x14ac:dyDescent="0.25">
      <c r="M9" s="210"/>
      <c r="N9" s="210"/>
      <c r="O9" s="210"/>
      <c r="P9" s="210"/>
      <c r="Q9" s="210"/>
      <c r="R9" s="210"/>
      <c r="S9" s="210"/>
      <c r="T9" s="210"/>
      <c r="U9" s="210"/>
    </row>
    <row r="10" spans="1:22" x14ac:dyDescent="0.25">
      <c r="M10" s="210"/>
      <c r="N10" s="210"/>
      <c r="O10" s="210"/>
      <c r="P10" s="210"/>
      <c r="Q10" s="210"/>
      <c r="R10" s="210"/>
      <c r="S10" s="210"/>
      <c r="T10" s="210"/>
      <c r="U10" s="210"/>
    </row>
    <row r="11" spans="1:22" x14ac:dyDescent="0.25">
      <c r="M11" s="210"/>
      <c r="N11" s="210"/>
      <c r="O11" s="210"/>
      <c r="P11" s="210"/>
      <c r="Q11" s="210"/>
      <c r="R11" s="210"/>
      <c r="S11" s="210"/>
      <c r="T11" s="210"/>
      <c r="U11" s="210"/>
    </row>
    <row r="12" spans="1:22" x14ac:dyDescent="0.25">
      <c r="M12" s="210"/>
      <c r="N12" s="210"/>
      <c r="O12" s="210"/>
      <c r="P12" s="210"/>
      <c r="Q12" s="210"/>
      <c r="R12" s="210"/>
      <c r="S12" s="210"/>
      <c r="T12" s="210"/>
      <c r="U12" s="210"/>
    </row>
    <row r="13" spans="1:22" x14ac:dyDescent="0.25">
      <c r="M13" s="210"/>
      <c r="N13" s="210"/>
      <c r="O13" s="210"/>
      <c r="P13" s="210"/>
      <c r="Q13" s="210"/>
      <c r="R13" s="210"/>
      <c r="S13" s="210"/>
      <c r="T13" s="210"/>
      <c r="U13" s="210"/>
    </row>
    <row r="16" spans="1:22" x14ac:dyDescent="0.25">
      <c r="M16" s="168"/>
    </row>
    <row r="17" spans="2:21" ht="15" customHeight="1" x14ac:dyDescent="0.25"/>
    <row r="28" spans="2:21" x14ac:dyDescent="0.25">
      <c r="M28" s="56"/>
      <c r="N28" s="56"/>
      <c r="O28" s="56"/>
      <c r="P28" s="56"/>
      <c r="Q28" s="56"/>
      <c r="R28" s="56"/>
      <c r="S28" s="56"/>
      <c r="T28" s="56"/>
      <c r="U28" s="56"/>
    </row>
    <row r="29" spans="2:21" x14ac:dyDescent="0.25">
      <c r="B29" t="s">
        <v>86</v>
      </c>
      <c r="M29" s="56"/>
      <c r="N29" s="56"/>
      <c r="O29" s="56"/>
      <c r="P29" s="56"/>
      <c r="Q29" s="56"/>
      <c r="R29" s="56"/>
      <c r="S29" s="56"/>
      <c r="T29" s="56"/>
      <c r="U29" s="56"/>
    </row>
    <row r="30" spans="2:21" x14ac:dyDescent="0.25">
      <c r="M30" s="56"/>
      <c r="N30" s="56"/>
      <c r="O30" s="56"/>
      <c r="P30" s="56"/>
      <c r="Q30" s="56"/>
      <c r="R30" s="56"/>
      <c r="S30" s="56"/>
      <c r="T30" s="56"/>
      <c r="U30" s="56"/>
    </row>
    <row r="31" spans="2:21" x14ac:dyDescent="0.25">
      <c r="B31" t="s">
        <v>179</v>
      </c>
      <c r="C31" t="s">
        <v>192</v>
      </c>
      <c r="M31" s="56"/>
      <c r="N31" s="56"/>
      <c r="O31" s="56"/>
      <c r="P31" s="56"/>
      <c r="Q31" s="56"/>
      <c r="R31" s="56"/>
      <c r="S31" s="56"/>
      <c r="T31" s="56"/>
      <c r="U31" s="56"/>
    </row>
    <row r="32" spans="2:21" x14ac:dyDescent="0.25">
      <c r="B32" t="s">
        <v>30</v>
      </c>
      <c r="C32">
        <v>35</v>
      </c>
      <c r="M32" s="56"/>
      <c r="N32" s="56"/>
      <c r="O32" s="56"/>
      <c r="P32" s="56"/>
      <c r="Q32" s="56"/>
      <c r="R32" s="56"/>
      <c r="S32" s="56"/>
      <c r="T32" s="56"/>
      <c r="U32" s="56"/>
    </row>
    <row r="33" spans="2:3" x14ac:dyDescent="0.25">
      <c r="B33" t="s">
        <v>26</v>
      </c>
      <c r="C33">
        <v>57</v>
      </c>
    </row>
    <row r="34" spans="2:3" x14ac:dyDescent="0.25">
      <c r="B34" t="s">
        <v>193</v>
      </c>
      <c r="C34">
        <v>6</v>
      </c>
    </row>
    <row r="35" spans="2:3" x14ac:dyDescent="0.25">
      <c r="B35" t="s">
        <v>194</v>
      </c>
      <c r="C35">
        <v>2</v>
      </c>
    </row>
    <row r="36" spans="2:3" x14ac:dyDescent="0.25">
      <c r="B36" t="s">
        <v>40</v>
      </c>
      <c r="C36">
        <v>580</v>
      </c>
    </row>
    <row r="37" spans="2:3" x14ac:dyDescent="0.25">
      <c r="B37" t="s">
        <v>195</v>
      </c>
      <c r="C37">
        <v>1</v>
      </c>
    </row>
    <row r="38" spans="2:3" x14ac:dyDescent="0.25">
      <c r="B38" t="s">
        <v>32</v>
      </c>
      <c r="C38">
        <v>3</v>
      </c>
    </row>
    <row r="39" spans="2:3" x14ac:dyDescent="0.25">
      <c r="B39" t="s">
        <v>44</v>
      </c>
      <c r="C39">
        <v>4</v>
      </c>
    </row>
    <row r="40" spans="2:3" x14ac:dyDescent="0.25">
      <c r="B40" t="s">
        <v>42</v>
      </c>
      <c r="C40">
        <v>3</v>
      </c>
    </row>
    <row r="41" spans="2:3" x14ac:dyDescent="0.25">
      <c r="B41" t="s">
        <v>43</v>
      </c>
      <c r="C41">
        <v>5</v>
      </c>
    </row>
    <row r="42" spans="2:3" x14ac:dyDescent="0.25">
      <c r="B42" t="s">
        <v>34</v>
      </c>
      <c r="C42">
        <v>245</v>
      </c>
    </row>
    <row r="43" spans="2:3" x14ac:dyDescent="0.25">
      <c r="B43" t="s">
        <v>33</v>
      </c>
      <c r="C43">
        <v>89</v>
      </c>
    </row>
    <row r="44" spans="2:3" x14ac:dyDescent="0.25">
      <c r="B44" t="s">
        <v>35</v>
      </c>
      <c r="C44">
        <v>277</v>
      </c>
    </row>
    <row r="45" spans="2:3" x14ac:dyDescent="0.25">
      <c r="B45" t="s">
        <v>39</v>
      </c>
      <c r="C45">
        <v>1</v>
      </c>
    </row>
    <row r="46" spans="2:3" x14ac:dyDescent="0.25">
      <c r="B46" t="s">
        <v>31</v>
      </c>
      <c r="C46">
        <v>311</v>
      </c>
    </row>
    <row r="47" spans="2:3" x14ac:dyDescent="0.25">
      <c r="B47" t="s">
        <v>37</v>
      </c>
      <c r="C47">
        <v>1328</v>
      </c>
    </row>
    <row r="48" spans="2:3" x14ac:dyDescent="0.25">
      <c r="B48" t="s">
        <v>196</v>
      </c>
      <c r="C48">
        <v>23</v>
      </c>
    </row>
    <row r="49" spans="2:3" x14ac:dyDescent="0.25">
      <c r="B49" t="s">
        <v>27</v>
      </c>
      <c r="C49">
        <v>18</v>
      </c>
    </row>
    <row r="50" spans="2:3" x14ac:dyDescent="0.25">
      <c r="B50" t="s">
        <v>181</v>
      </c>
    </row>
    <row r="51" spans="2:3" x14ac:dyDescent="0.25">
      <c r="B51" t="s">
        <v>182</v>
      </c>
      <c r="C51">
        <v>2988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41"/>
  <sheetViews>
    <sheetView topLeftCell="A13" workbookViewId="0">
      <selection activeCell="I23" sqref="I23"/>
    </sheetView>
  </sheetViews>
  <sheetFormatPr defaultRowHeight="15" x14ac:dyDescent="0.25"/>
  <cols>
    <col min="1" max="1" width="35.7109375" customWidth="1"/>
    <col min="2" max="2" width="11.5703125" customWidth="1"/>
    <col min="3" max="3" width="11.42578125" bestFit="1" customWidth="1"/>
    <col min="8" max="9" width="11.42578125" bestFit="1" customWidth="1"/>
  </cols>
  <sheetData>
    <row r="1" spans="1:10" x14ac:dyDescent="0.25">
      <c r="A1" s="20" t="s">
        <v>148</v>
      </c>
    </row>
    <row r="2" spans="1:10" x14ac:dyDescent="0.25">
      <c r="A2" s="20"/>
      <c r="H2" s="12"/>
    </row>
    <row r="3" spans="1:10" x14ac:dyDescent="0.25">
      <c r="B3" s="16">
        <v>2012</v>
      </c>
      <c r="C3" s="16">
        <v>2013</v>
      </c>
      <c r="D3" s="16">
        <v>2014</v>
      </c>
      <c r="E3" s="16">
        <v>2015</v>
      </c>
      <c r="F3" s="6">
        <v>2016</v>
      </c>
      <c r="G3" s="6">
        <v>2017</v>
      </c>
      <c r="H3" s="84"/>
      <c r="I3" s="10" t="s">
        <v>61</v>
      </c>
    </row>
    <row r="4" spans="1:10" x14ac:dyDescent="0.25">
      <c r="A4" s="165" t="s">
        <v>4</v>
      </c>
      <c r="B4" s="85">
        <v>0.39486552567237199</v>
      </c>
      <c r="C4" s="85">
        <v>0.40229885057471299</v>
      </c>
      <c r="D4" s="85">
        <v>0.36955085865257598</v>
      </c>
      <c r="E4" s="14">
        <v>0.37548262548262501</v>
      </c>
      <c r="F4" s="14">
        <v>0.41399229781771502</v>
      </c>
      <c r="G4" s="14">
        <f>C32</f>
        <v>0.4146586345381526</v>
      </c>
      <c r="H4" s="33"/>
      <c r="I4" s="17">
        <f>B32</f>
        <v>1239</v>
      </c>
      <c r="J4" s="27">
        <f>I4/3116</f>
        <v>0.39762516046213092</v>
      </c>
    </row>
    <row r="5" spans="1:10" x14ac:dyDescent="0.25">
      <c r="A5" s="165" t="s">
        <v>8</v>
      </c>
      <c r="B5" s="85">
        <v>0.121638141809291</v>
      </c>
      <c r="C5" s="85">
        <v>0.13531870428422199</v>
      </c>
      <c r="D5" s="85">
        <v>0.206406869220608</v>
      </c>
      <c r="E5" s="14">
        <v>0.18243243243243201</v>
      </c>
      <c r="F5" s="14">
        <v>0.16816431322208</v>
      </c>
      <c r="G5" s="14">
        <f t="shared" ref="G5:G12" si="0">C33</f>
        <v>0.16432396251673359</v>
      </c>
      <c r="H5" s="33"/>
      <c r="I5" s="17">
        <f t="shared" ref="I5:I12" si="1">B33</f>
        <v>491</v>
      </c>
      <c r="J5" s="27">
        <f t="shared" ref="J5:J12" si="2">I5/3116</f>
        <v>0.15757381258023107</v>
      </c>
    </row>
    <row r="6" spans="1:10" x14ac:dyDescent="0.25">
      <c r="A6" s="165" t="s">
        <v>11</v>
      </c>
      <c r="B6" s="85">
        <v>0.10574572127139401</v>
      </c>
      <c r="C6" s="85">
        <v>0.126436781609195</v>
      </c>
      <c r="D6" s="85">
        <v>0.11558784676354</v>
      </c>
      <c r="E6" s="14">
        <v>0.11068211068211101</v>
      </c>
      <c r="F6" s="14">
        <v>0.121309370988447</v>
      </c>
      <c r="G6" s="14">
        <f t="shared" si="0"/>
        <v>0.11880856760374833</v>
      </c>
      <c r="H6" s="33"/>
      <c r="I6" s="17">
        <f t="shared" si="1"/>
        <v>355</v>
      </c>
      <c r="J6" s="27">
        <f t="shared" si="2"/>
        <v>0.11392811296534018</v>
      </c>
    </row>
    <row r="7" spans="1:10" x14ac:dyDescent="0.25">
      <c r="A7" s="165" t="s">
        <v>6</v>
      </c>
      <c r="B7" s="85">
        <v>7.2738386308068503E-2</v>
      </c>
      <c r="C7" s="85">
        <v>9.2998955067920594E-2</v>
      </c>
      <c r="D7" s="85">
        <v>0.10072655217965699</v>
      </c>
      <c r="E7" s="14">
        <v>9.8133848133848095E-2</v>
      </c>
      <c r="F7" s="14">
        <v>9.1784338896020501E-2</v>
      </c>
      <c r="G7" s="14">
        <f t="shared" si="0"/>
        <v>9.4042838018741637E-2</v>
      </c>
      <c r="H7" s="33"/>
      <c r="I7" s="17">
        <f t="shared" si="1"/>
        <v>281</v>
      </c>
      <c r="J7" s="27">
        <f t="shared" si="2"/>
        <v>9.0179717586649555E-2</v>
      </c>
    </row>
    <row r="8" spans="1:10" x14ac:dyDescent="0.25">
      <c r="A8" s="165" t="s">
        <v>10</v>
      </c>
      <c r="B8" s="85">
        <v>5.0733496332518301E-2</v>
      </c>
      <c r="C8" s="85">
        <v>5.3814002089864199E-2</v>
      </c>
      <c r="D8" s="85">
        <v>6.3738441215323599E-2</v>
      </c>
      <c r="E8" s="14">
        <v>7.5933075933075897E-2</v>
      </c>
      <c r="F8" s="14">
        <v>7.1245186136071906E-2</v>
      </c>
      <c r="G8" s="14">
        <f t="shared" si="0"/>
        <v>6.659973226238286E-2</v>
      </c>
      <c r="H8" s="33"/>
      <c r="I8" s="17">
        <f t="shared" si="1"/>
        <v>199</v>
      </c>
      <c r="J8" s="27">
        <f t="shared" si="2"/>
        <v>6.3863928112965346E-2</v>
      </c>
    </row>
    <row r="9" spans="1:10" x14ac:dyDescent="0.25">
      <c r="A9" s="165" t="s">
        <v>5</v>
      </c>
      <c r="B9" s="85">
        <v>0.106356968215159</v>
      </c>
      <c r="C9" s="85">
        <v>7.8369905956112901E-2</v>
      </c>
      <c r="D9" s="85">
        <v>8.15719947159841E-2</v>
      </c>
      <c r="E9" s="14">
        <v>7.2715572715572704E-2</v>
      </c>
      <c r="F9" s="14">
        <v>7.06033376123235E-2</v>
      </c>
      <c r="G9" s="14">
        <f t="shared" si="0"/>
        <v>6.7603748326639887E-2</v>
      </c>
      <c r="H9" s="33"/>
      <c r="I9" s="17">
        <f t="shared" si="1"/>
        <v>202</v>
      </c>
      <c r="J9" s="27">
        <f t="shared" si="2"/>
        <v>6.4826700898587927E-2</v>
      </c>
    </row>
    <row r="10" spans="1:10" ht="30" x14ac:dyDescent="0.25">
      <c r="A10" s="165" t="s">
        <v>102</v>
      </c>
      <c r="B10" s="85">
        <v>0.128361858190709</v>
      </c>
      <c r="C10" s="85">
        <v>0.102925809822362</v>
      </c>
      <c r="D10" s="85">
        <v>5.7463672391017198E-2</v>
      </c>
      <c r="E10" s="14">
        <v>7.2072072072072099E-2</v>
      </c>
      <c r="F10" s="14">
        <v>5.07060333761232E-2</v>
      </c>
      <c r="G10" s="14">
        <f t="shared" si="0"/>
        <v>6.4257028112449793E-2</v>
      </c>
      <c r="H10" s="33"/>
      <c r="I10" s="17">
        <f t="shared" si="1"/>
        <v>192</v>
      </c>
      <c r="J10" s="27">
        <f t="shared" si="2"/>
        <v>6.1617458279845959E-2</v>
      </c>
    </row>
    <row r="11" spans="1:10" x14ac:dyDescent="0.25">
      <c r="A11" s="165" t="s">
        <v>9</v>
      </c>
      <c r="B11" s="85">
        <v>1.8337408312958402E-2</v>
      </c>
      <c r="C11" s="85">
        <v>5.74712643678161E-3</v>
      </c>
      <c r="D11" s="85">
        <v>2.6420079260237798E-3</v>
      </c>
      <c r="E11" s="14">
        <v>1.0939510939510899E-2</v>
      </c>
      <c r="F11" s="14">
        <v>1.0269576379974299E-2</v>
      </c>
      <c r="G11" s="14">
        <f t="shared" si="0"/>
        <v>9.0361445783132526E-3</v>
      </c>
      <c r="H11" s="33"/>
      <c r="I11" s="17">
        <f t="shared" si="1"/>
        <v>27</v>
      </c>
      <c r="J11" s="27">
        <f t="shared" si="2"/>
        <v>8.6649550706033376E-3</v>
      </c>
    </row>
    <row r="12" spans="1:10" x14ac:dyDescent="0.25">
      <c r="A12" s="166" t="s">
        <v>7</v>
      </c>
      <c r="B12" s="85">
        <v>1.22249388753056E-3</v>
      </c>
      <c r="C12" s="85">
        <v>2.0898641588296802E-3</v>
      </c>
      <c r="D12" s="85">
        <v>2.3117569352708099E-3</v>
      </c>
      <c r="E12" s="14">
        <v>1.6087516087516099E-3</v>
      </c>
      <c r="F12" s="14">
        <v>1.9255455712451899E-3</v>
      </c>
      <c r="G12" s="14">
        <f t="shared" si="0"/>
        <v>6.6934404283801872E-4</v>
      </c>
      <c r="H12" s="33"/>
      <c r="I12" s="17">
        <f t="shared" si="1"/>
        <v>2</v>
      </c>
      <c r="J12" s="27">
        <f t="shared" si="2"/>
        <v>6.4184852374839533E-4</v>
      </c>
    </row>
    <row r="13" spans="1:10" x14ac:dyDescent="0.25">
      <c r="H13" s="12"/>
    </row>
    <row r="14" spans="1:10" x14ac:dyDescent="0.25">
      <c r="A14" s="259"/>
      <c r="B14" s="259"/>
      <c r="C14" s="259"/>
      <c r="D14" s="259"/>
      <c r="E14" s="259"/>
      <c r="F14" s="259"/>
      <c r="G14" s="259"/>
      <c r="H14" s="259"/>
    </row>
    <row r="15" spans="1:10" x14ac:dyDescent="0.25">
      <c r="A15" s="259"/>
      <c r="B15" s="259"/>
      <c r="C15" s="259"/>
      <c r="D15" s="259"/>
      <c r="E15" s="259"/>
      <c r="F15" s="259"/>
      <c r="G15" s="259"/>
      <c r="H15" s="259"/>
    </row>
    <row r="16" spans="1:10" x14ac:dyDescent="0.25">
      <c r="A16" s="259"/>
      <c r="B16" s="259"/>
      <c r="C16" s="259"/>
      <c r="D16" s="259"/>
      <c r="E16" s="259"/>
      <c r="F16" s="259"/>
      <c r="G16" s="259"/>
      <c r="H16" s="259"/>
    </row>
    <row r="17" spans="1:13" x14ac:dyDescent="0.25">
      <c r="A17" s="259"/>
      <c r="B17" s="259"/>
      <c r="C17" s="259"/>
      <c r="D17" s="259"/>
      <c r="E17" s="259"/>
      <c r="F17" s="259"/>
      <c r="G17" s="259"/>
      <c r="H17" s="259"/>
    </row>
    <row r="18" spans="1:13" x14ac:dyDescent="0.25">
      <c r="A18" s="259"/>
      <c r="B18" s="259"/>
      <c r="C18" s="259"/>
      <c r="D18" s="259"/>
      <c r="E18" s="259"/>
      <c r="F18" s="259"/>
      <c r="G18" s="259"/>
      <c r="H18" s="259"/>
    </row>
    <row r="19" spans="1:13" x14ac:dyDescent="0.25">
      <c r="A19" s="259"/>
      <c r="B19" s="259"/>
      <c r="C19" s="259"/>
      <c r="D19" s="259"/>
      <c r="E19" s="259"/>
      <c r="F19" s="259"/>
      <c r="G19" s="259"/>
      <c r="H19" s="259"/>
    </row>
    <row r="20" spans="1:13" x14ac:dyDescent="0.25">
      <c r="A20" s="259"/>
      <c r="B20" s="259"/>
      <c r="C20" s="259"/>
      <c r="D20" s="259"/>
      <c r="E20" s="259"/>
      <c r="F20" s="259"/>
      <c r="G20" s="259"/>
      <c r="H20" s="259"/>
    </row>
    <row r="21" spans="1:13" x14ac:dyDescent="0.25">
      <c r="A21" s="259"/>
      <c r="B21" s="259"/>
      <c r="C21" s="259"/>
      <c r="D21" s="259"/>
      <c r="E21" s="259"/>
      <c r="F21" s="259"/>
      <c r="G21" s="259"/>
      <c r="H21" s="259"/>
    </row>
    <row r="22" spans="1:13" x14ac:dyDescent="0.25">
      <c r="A22" s="259"/>
      <c r="B22" s="259"/>
      <c r="C22" s="259"/>
      <c r="D22" s="259"/>
      <c r="E22" s="259"/>
      <c r="F22" s="259"/>
      <c r="G22" s="259"/>
      <c r="H22" s="259"/>
    </row>
    <row r="23" spans="1:13" x14ac:dyDescent="0.25">
      <c r="A23" s="259"/>
      <c r="B23" s="259"/>
      <c r="C23" s="259"/>
      <c r="D23" s="259"/>
      <c r="E23" s="259"/>
      <c r="F23" s="259"/>
      <c r="G23" s="259"/>
      <c r="H23" s="259"/>
    </row>
    <row r="24" spans="1:13" x14ac:dyDescent="0.25">
      <c r="A24" s="259"/>
      <c r="B24" s="259"/>
      <c r="C24" s="259"/>
      <c r="D24" s="259"/>
      <c r="E24" s="259"/>
      <c r="F24" s="259"/>
      <c r="G24" s="259"/>
      <c r="H24" s="259"/>
    </row>
    <row r="25" spans="1:13" x14ac:dyDescent="0.25">
      <c r="A25" s="259"/>
      <c r="B25" s="259"/>
      <c r="C25" s="259"/>
      <c r="D25" s="259"/>
      <c r="E25" s="259"/>
      <c r="F25" s="259"/>
      <c r="G25" s="259"/>
      <c r="H25" s="259"/>
    </row>
    <row r="26" spans="1:13" x14ac:dyDescent="0.25">
      <c r="A26" s="259"/>
      <c r="B26" s="259"/>
      <c r="C26" s="259"/>
      <c r="D26" s="259"/>
      <c r="E26" s="259"/>
      <c r="F26" s="259"/>
      <c r="G26" s="259"/>
      <c r="H26" s="259"/>
    </row>
    <row r="27" spans="1:13" x14ac:dyDescent="0.25">
      <c r="A27" s="259"/>
      <c r="B27" s="259"/>
      <c r="C27" s="259"/>
      <c r="D27" s="259"/>
      <c r="E27" s="259"/>
      <c r="F27" s="259"/>
      <c r="G27" s="259"/>
      <c r="H27" s="259"/>
    </row>
    <row r="28" spans="1:13" x14ac:dyDescent="0.25">
      <c r="A28" s="259"/>
      <c r="B28" s="259"/>
      <c r="C28" s="259"/>
      <c r="D28" s="259"/>
      <c r="E28" s="259"/>
      <c r="F28" s="259"/>
      <c r="G28" s="259"/>
      <c r="H28" s="259"/>
    </row>
    <row r="29" spans="1:13" x14ac:dyDescent="0.25">
      <c r="A29" s="259"/>
      <c r="B29" s="259"/>
      <c r="C29" s="259"/>
      <c r="D29" s="259"/>
      <c r="E29" s="259"/>
      <c r="F29" s="259"/>
      <c r="G29" s="259"/>
      <c r="H29" s="259"/>
    </row>
    <row r="30" spans="1:13" x14ac:dyDescent="0.25">
      <c r="K30" s="231"/>
      <c r="L30" s="231"/>
      <c r="M30" s="231"/>
    </row>
    <row r="31" spans="1:13" x14ac:dyDescent="0.25">
      <c r="A31" t="s">
        <v>179</v>
      </c>
      <c r="B31" t="s">
        <v>197</v>
      </c>
      <c r="C31" t="s">
        <v>198</v>
      </c>
      <c r="K31" s="82"/>
      <c r="L31" s="82"/>
      <c r="M31" s="82"/>
    </row>
    <row r="32" spans="1:13" x14ac:dyDescent="0.25">
      <c r="A32" t="s">
        <v>4</v>
      </c>
      <c r="B32">
        <v>1239</v>
      </c>
      <c r="C32" s="27">
        <f>B32/$B$41</f>
        <v>0.4146586345381526</v>
      </c>
      <c r="K32" s="82"/>
      <c r="L32" s="82"/>
      <c r="M32" s="82"/>
    </row>
    <row r="33" spans="1:14" x14ac:dyDescent="0.25">
      <c r="A33" t="s">
        <v>8</v>
      </c>
      <c r="B33">
        <v>491</v>
      </c>
      <c r="C33" s="27">
        <f t="shared" ref="C33:C40" si="3">B33/$B$41</f>
        <v>0.16432396251673359</v>
      </c>
      <c r="K33" s="82"/>
      <c r="L33" s="82"/>
      <c r="M33" s="82"/>
    </row>
    <row r="34" spans="1:14" x14ac:dyDescent="0.25">
      <c r="A34" t="s">
        <v>11</v>
      </c>
      <c r="B34">
        <v>355</v>
      </c>
      <c r="C34" s="27">
        <f t="shared" si="3"/>
        <v>0.11880856760374833</v>
      </c>
      <c r="K34" s="82"/>
      <c r="L34" s="82"/>
      <c r="M34" s="82"/>
    </row>
    <row r="35" spans="1:14" x14ac:dyDescent="0.25">
      <c r="A35" t="s">
        <v>6</v>
      </c>
      <c r="B35">
        <v>281</v>
      </c>
      <c r="C35" s="27">
        <f t="shared" si="3"/>
        <v>9.4042838018741637E-2</v>
      </c>
      <c r="K35" s="82"/>
      <c r="L35" s="82"/>
      <c r="M35" s="82"/>
    </row>
    <row r="36" spans="1:14" x14ac:dyDescent="0.25">
      <c r="A36" t="s">
        <v>10</v>
      </c>
      <c r="B36">
        <v>199</v>
      </c>
      <c r="C36" s="27">
        <f t="shared" si="3"/>
        <v>6.659973226238286E-2</v>
      </c>
    </row>
    <row r="37" spans="1:14" x14ac:dyDescent="0.25">
      <c r="A37" t="s">
        <v>5</v>
      </c>
      <c r="B37">
        <v>202</v>
      </c>
      <c r="C37" s="27">
        <f t="shared" si="3"/>
        <v>6.7603748326639887E-2</v>
      </c>
      <c r="K37" s="82"/>
      <c r="L37" s="82"/>
      <c r="M37" s="82"/>
    </row>
    <row r="38" spans="1:14" x14ac:dyDescent="0.25">
      <c r="A38" t="s">
        <v>102</v>
      </c>
      <c r="B38">
        <v>192</v>
      </c>
      <c r="C38" s="27">
        <f t="shared" si="3"/>
        <v>6.4257028112449793E-2</v>
      </c>
    </row>
    <row r="39" spans="1:14" x14ac:dyDescent="0.25">
      <c r="A39" s="168" t="s">
        <v>9</v>
      </c>
      <c r="B39">
        <v>27</v>
      </c>
      <c r="C39" s="27">
        <f t="shared" si="3"/>
        <v>9.0361445783132526E-3</v>
      </c>
      <c r="L39" s="231" t="s">
        <v>86</v>
      </c>
      <c r="M39" s="231"/>
      <c r="N39" s="231"/>
    </row>
    <row r="40" spans="1:14" x14ac:dyDescent="0.25">
      <c r="A40" t="s">
        <v>7</v>
      </c>
      <c r="B40">
        <v>2</v>
      </c>
      <c r="C40" s="27">
        <f t="shared" si="3"/>
        <v>6.6934404283801872E-4</v>
      </c>
    </row>
    <row r="41" spans="1:14" x14ac:dyDescent="0.25">
      <c r="A41" t="s">
        <v>182</v>
      </c>
      <c r="B41">
        <v>2988</v>
      </c>
      <c r="C41" s="218">
        <f>SUM(C32:C40)</f>
        <v>1</v>
      </c>
    </row>
  </sheetData>
  <sortState ref="A4:G12">
    <sortCondition descending="1" ref="G4"/>
  </sortState>
  <mergeCells count="3">
    <mergeCell ref="A14:H29"/>
    <mergeCell ref="K30:M30"/>
    <mergeCell ref="L39:N39"/>
  </mergeCells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zoomScaleNormal="100" workbookViewId="0">
      <selection activeCell="I31" sqref="I31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2" t="s">
        <v>149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f>C30</f>
        <v>0.23893805309734514</v>
      </c>
      <c r="C5" s="14">
        <f>E30</f>
        <v>0.35959765297569152</v>
      </c>
      <c r="D5" s="14">
        <f>G30</f>
        <v>0.50068681318681318</v>
      </c>
    </row>
    <row r="6" spans="1:12" x14ac:dyDescent="0.25">
      <c r="A6" s="16" t="s">
        <v>84</v>
      </c>
      <c r="B6" s="14">
        <f t="shared" ref="B6:B7" si="0">C31</f>
        <v>5.8997050147492625E-2</v>
      </c>
      <c r="C6" s="14">
        <f t="shared" ref="C6:C7" si="1">E31</f>
        <v>6.119027661357921E-2</v>
      </c>
      <c r="D6" s="14">
        <f t="shared" ref="D6:D7" si="2">G31</f>
        <v>7.2802197802197807E-2</v>
      </c>
    </row>
    <row r="7" spans="1:12" x14ac:dyDescent="0.25">
      <c r="A7" s="16" t="s">
        <v>85</v>
      </c>
      <c r="B7" s="14">
        <f t="shared" si="0"/>
        <v>0.70206489675516226</v>
      </c>
      <c r="C7" s="14">
        <f t="shared" si="1"/>
        <v>0.57921207041072931</v>
      </c>
      <c r="D7" s="14">
        <f t="shared" si="2"/>
        <v>0.42651098901098899</v>
      </c>
    </row>
    <row r="9" spans="1:12" x14ac:dyDescent="0.25">
      <c r="A9" s="230"/>
      <c r="B9" s="230"/>
      <c r="C9" s="230"/>
      <c r="D9" s="230"/>
    </row>
    <row r="10" spans="1:12" x14ac:dyDescent="0.25">
      <c r="A10" s="230"/>
      <c r="B10" s="230"/>
      <c r="C10" s="230"/>
      <c r="D10" s="230"/>
    </row>
    <row r="11" spans="1:12" x14ac:dyDescent="0.25">
      <c r="A11" s="230"/>
      <c r="B11" s="230"/>
      <c r="C11" s="230"/>
      <c r="D11" s="230"/>
    </row>
    <row r="12" spans="1:12" x14ac:dyDescent="0.25">
      <c r="A12" s="230"/>
      <c r="B12" s="230"/>
      <c r="C12" s="230"/>
      <c r="D12" s="230"/>
    </row>
    <row r="13" spans="1:12" x14ac:dyDescent="0.25">
      <c r="A13" s="230"/>
      <c r="B13" s="230"/>
      <c r="C13" s="230"/>
      <c r="D13" s="230"/>
    </row>
    <row r="14" spans="1:12" x14ac:dyDescent="0.25">
      <c r="A14" s="230"/>
      <c r="B14" s="230"/>
      <c r="C14" s="230"/>
      <c r="D14" s="230"/>
    </row>
    <row r="15" spans="1:12" x14ac:dyDescent="0.25">
      <c r="A15" s="230"/>
      <c r="B15" s="230"/>
      <c r="C15" s="230"/>
      <c r="D15" s="230"/>
    </row>
    <row r="16" spans="1:12" x14ac:dyDescent="0.25">
      <c r="A16" s="230"/>
      <c r="B16" s="230"/>
      <c r="C16" s="230"/>
      <c r="D16" s="230"/>
    </row>
    <row r="17" spans="1:9" x14ac:dyDescent="0.25">
      <c r="A17" s="230"/>
      <c r="B17" s="230"/>
      <c r="C17" s="230"/>
      <c r="D17" s="230"/>
    </row>
    <row r="18" spans="1:9" x14ac:dyDescent="0.25">
      <c r="A18" s="230"/>
      <c r="B18" s="230"/>
      <c r="C18" s="230"/>
      <c r="D18" s="230"/>
    </row>
    <row r="19" spans="1:9" x14ac:dyDescent="0.25">
      <c r="A19" s="230"/>
      <c r="B19" s="230"/>
      <c r="C19" s="230"/>
      <c r="D19" s="230"/>
    </row>
    <row r="20" spans="1:9" x14ac:dyDescent="0.25">
      <c r="A20" s="230"/>
      <c r="B20" s="230"/>
      <c r="C20" s="230"/>
      <c r="D20" s="230"/>
    </row>
    <row r="21" spans="1:9" x14ac:dyDescent="0.25">
      <c r="A21" s="230"/>
      <c r="B21" s="230"/>
      <c r="C21" s="230"/>
      <c r="D21" s="230"/>
    </row>
    <row r="25" spans="1:9" x14ac:dyDescent="0.25">
      <c r="F25" s="231" t="s">
        <v>86</v>
      </c>
      <c r="G25" s="231"/>
      <c r="H25" s="231"/>
      <c r="I25" s="231"/>
    </row>
    <row r="26" spans="1:9" x14ac:dyDescent="0.25">
      <c r="A26" s="168"/>
    </row>
    <row r="28" spans="1:9" x14ac:dyDescent="0.25">
      <c r="A28" s="10"/>
      <c r="B28" s="260" t="s">
        <v>183</v>
      </c>
      <c r="C28" s="261"/>
      <c r="D28" s="260" t="s">
        <v>199</v>
      </c>
      <c r="E28" s="261"/>
      <c r="F28" s="260" t="s">
        <v>200</v>
      </c>
      <c r="G28" s="261"/>
    </row>
    <row r="29" spans="1:9" x14ac:dyDescent="0.25">
      <c r="A29" s="10" t="s">
        <v>179</v>
      </c>
      <c r="B29" s="10" t="s">
        <v>201</v>
      </c>
      <c r="C29" s="10"/>
      <c r="D29" s="10" t="s">
        <v>202</v>
      </c>
      <c r="E29" s="10"/>
      <c r="F29" s="10" t="s">
        <v>203</v>
      </c>
      <c r="G29" s="10"/>
    </row>
    <row r="30" spans="1:9" x14ac:dyDescent="0.25">
      <c r="A30" s="10" t="s">
        <v>4</v>
      </c>
      <c r="B30" s="10">
        <v>81</v>
      </c>
      <c r="C30" s="14">
        <f>B30/$B$33</f>
        <v>0.23893805309734514</v>
      </c>
      <c r="D30" s="10">
        <v>429</v>
      </c>
      <c r="E30" s="14">
        <f>D30/$D$33</f>
        <v>0.35959765297569152</v>
      </c>
      <c r="F30" s="10">
        <v>729</v>
      </c>
      <c r="G30" s="14">
        <f>F30/$F$33</f>
        <v>0.50068681318681318</v>
      </c>
    </row>
    <row r="31" spans="1:9" x14ac:dyDescent="0.25">
      <c r="A31" s="10" t="s">
        <v>10</v>
      </c>
      <c r="B31" s="10">
        <v>20</v>
      </c>
      <c r="C31" s="14">
        <f t="shared" ref="C31:C32" si="3">B31/$B$33</f>
        <v>5.8997050147492625E-2</v>
      </c>
      <c r="D31" s="10">
        <v>73</v>
      </c>
      <c r="E31" s="14">
        <f t="shared" ref="E31:E32" si="4">D31/$D$33</f>
        <v>6.119027661357921E-2</v>
      </c>
      <c r="F31" s="10">
        <v>106</v>
      </c>
      <c r="G31" s="14">
        <f t="shared" ref="G31:G32" si="5">F31/$F$33</f>
        <v>7.2802197802197807E-2</v>
      </c>
    </row>
    <row r="32" spans="1:9" x14ac:dyDescent="0.25">
      <c r="A32" s="10" t="s">
        <v>204</v>
      </c>
      <c r="B32" s="10">
        <v>238</v>
      </c>
      <c r="C32" s="14">
        <f t="shared" si="3"/>
        <v>0.70206489675516226</v>
      </c>
      <c r="D32" s="10">
        <v>691</v>
      </c>
      <c r="E32" s="14">
        <f t="shared" si="4"/>
        <v>0.57921207041072931</v>
      </c>
      <c r="F32" s="10">
        <v>621</v>
      </c>
      <c r="G32" s="14">
        <f t="shared" si="5"/>
        <v>0.42651098901098899</v>
      </c>
    </row>
    <row r="33" spans="1:7" x14ac:dyDescent="0.25">
      <c r="A33" s="10" t="s">
        <v>182</v>
      </c>
      <c r="B33" s="10">
        <v>339</v>
      </c>
      <c r="C33" s="18">
        <f>SUM(C30:C32)</f>
        <v>1</v>
      </c>
      <c r="D33" s="10">
        <v>1193</v>
      </c>
      <c r="E33" s="18">
        <f>SUM(E30:E32)</f>
        <v>1</v>
      </c>
      <c r="F33" s="10">
        <v>1456</v>
      </c>
      <c r="G33" s="18">
        <f>SUM(G30:G32)</f>
        <v>1</v>
      </c>
    </row>
  </sheetData>
  <mergeCells count="6">
    <mergeCell ref="A1:L1"/>
    <mergeCell ref="A9:D21"/>
    <mergeCell ref="F25:I25"/>
    <mergeCell ref="B28:C28"/>
    <mergeCell ref="D28:E28"/>
    <mergeCell ref="F28:G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M30"/>
  <sheetViews>
    <sheetView workbookViewId="0">
      <selection activeCell="G24" sqref="G24"/>
    </sheetView>
  </sheetViews>
  <sheetFormatPr defaultRowHeight="15" x14ac:dyDescent="0.25"/>
  <cols>
    <col min="1" max="1" width="18" bestFit="1" customWidth="1"/>
    <col min="2" max="2" width="12.42578125" customWidth="1"/>
  </cols>
  <sheetData>
    <row r="1" spans="1:13" x14ac:dyDescent="0.25">
      <c r="A1" s="257" t="s">
        <v>150</v>
      </c>
      <c r="B1" s="257"/>
      <c r="C1" s="257"/>
      <c r="D1" s="257"/>
      <c r="E1" s="257"/>
      <c r="F1" s="257"/>
      <c r="G1" s="257"/>
      <c r="H1" s="257"/>
      <c r="I1" s="257"/>
      <c r="J1" s="257"/>
    </row>
    <row r="2" spans="1:13" x14ac:dyDescent="0.25">
      <c r="E2" s="257"/>
      <c r="F2" s="257"/>
      <c r="G2" s="257"/>
      <c r="H2" s="257"/>
      <c r="I2" s="257"/>
      <c r="J2" s="257"/>
      <c r="K2" s="257"/>
      <c r="L2" s="257"/>
      <c r="M2" s="257"/>
    </row>
    <row r="3" spans="1:13" x14ac:dyDescent="0.25">
      <c r="B3" s="10">
        <v>2012</v>
      </c>
      <c r="C3" s="10">
        <v>2013</v>
      </c>
      <c r="D3" s="10">
        <v>2014</v>
      </c>
      <c r="E3" s="36">
        <v>2015</v>
      </c>
      <c r="F3" s="61">
        <v>2016</v>
      </c>
      <c r="G3" s="61">
        <v>2017</v>
      </c>
    </row>
    <row r="4" spans="1:13" x14ac:dyDescent="0.25">
      <c r="A4" s="57" t="s">
        <v>23</v>
      </c>
      <c r="B4" s="86">
        <v>0.13325183374083099</v>
      </c>
      <c r="C4" s="86">
        <v>0.130616509926855</v>
      </c>
      <c r="D4" s="86">
        <v>0.128137384412153</v>
      </c>
      <c r="E4" s="59">
        <v>0.119369369369369</v>
      </c>
      <c r="F4" s="59">
        <v>0.111681643132221</v>
      </c>
      <c r="G4" s="59">
        <f>E25</f>
        <v>0.11345381526104417</v>
      </c>
    </row>
    <row r="5" spans="1:13" x14ac:dyDescent="0.25">
      <c r="A5" s="57" t="s">
        <v>24</v>
      </c>
      <c r="B5" s="86">
        <v>0.420537897310513</v>
      </c>
      <c r="C5" s="86">
        <v>0.43991640543364702</v>
      </c>
      <c r="D5" s="86">
        <v>0.41083223249669798</v>
      </c>
      <c r="E5" s="59">
        <v>0.41473616473616498</v>
      </c>
      <c r="F5" s="59">
        <v>0.41270860077021798</v>
      </c>
      <c r="G5" s="59">
        <f t="shared" ref="G5:G6" si="0">E26</f>
        <v>0.3992637215528782</v>
      </c>
    </row>
    <row r="6" spans="1:13" x14ac:dyDescent="0.25">
      <c r="A6" s="19" t="s">
        <v>25</v>
      </c>
      <c r="B6" s="86">
        <v>0.44621026894865501</v>
      </c>
      <c r="C6" s="86">
        <v>0.42946708463949801</v>
      </c>
      <c r="D6" s="86">
        <v>0.46103038309114902</v>
      </c>
      <c r="E6" s="59">
        <v>0.46589446589446598</v>
      </c>
      <c r="F6" s="59">
        <v>0.47560975609756101</v>
      </c>
      <c r="G6" s="59">
        <f t="shared" si="0"/>
        <v>0.48728246318607765</v>
      </c>
    </row>
    <row r="8" spans="1:13" x14ac:dyDescent="0.25">
      <c r="A8" s="230"/>
      <c r="B8" s="230"/>
      <c r="C8" s="230"/>
      <c r="D8" s="230"/>
      <c r="E8" s="230"/>
      <c r="F8" s="230"/>
    </row>
    <row r="9" spans="1:13" x14ac:dyDescent="0.25">
      <c r="A9" s="230"/>
      <c r="B9" s="230"/>
      <c r="C9" s="230"/>
      <c r="D9" s="230"/>
      <c r="E9" s="230"/>
      <c r="F9" s="230"/>
    </row>
    <row r="10" spans="1:13" x14ac:dyDescent="0.25">
      <c r="A10" s="230"/>
      <c r="B10" s="230"/>
      <c r="C10" s="230"/>
      <c r="D10" s="230"/>
      <c r="E10" s="230"/>
      <c r="F10" s="230"/>
    </row>
    <row r="11" spans="1:13" x14ac:dyDescent="0.25">
      <c r="A11" s="230"/>
      <c r="B11" s="230"/>
      <c r="C11" s="230"/>
      <c r="D11" s="230"/>
      <c r="E11" s="230"/>
      <c r="F11" s="230"/>
    </row>
    <row r="12" spans="1:13" x14ac:dyDescent="0.25">
      <c r="A12" s="230"/>
      <c r="B12" s="230"/>
      <c r="C12" s="230"/>
      <c r="D12" s="230"/>
      <c r="E12" s="230"/>
      <c r="F12" s="230"/>
    </row>
    <row r="13" spans="1:13" x14ac:dyDescent="0.25">
      <c r="A13" s="230"/>
      <c r="B13" s="230"/>
      <c r="C13" s="230"/>
      <c r="D13" s="230"/>
      <c r="E13" s="230"/>
      <c r="F13" s="230"/>
    </row>
    <row r="14" spans="1:13" x14ac:dyDescent="0.25">
      <c r="A14" s="230"/>
      <c r="B14" s="230"/>
      <c r="C14" s="230"/>
      <c r="D14" s="230"/>
      <c r="E14" s="230"/>
      <c r="F14" s="230"/>
    </row>
    <row r="15" spans="1:13" x14ac:dyDescent="0.25">
      <c r="A15" s="230"/>
      <c r="B15" s="230"/>
      <c r="C15" s="230"/>
      <c r="D15" s="230"/>
      <c r="E15" s="230"/>
      <c r="F15" s="230"/>
    </row>
    <row r="16" spans="1:13" x14ac:dyDescent="0.25">
      <c r="A16" s="230"/>
      <c r="B16" s="230"/>
      <c r="C16" s="230"/>
      <c r="D16" s="230"/>
      <c r="E16" s="230"/>
      <c r="F16" s="230"/>
    </row>
    <row r="17" spans="1:12" x14ac:dyDescent="0.25">
      <c r="A17" s="230"/>
      <c r="B17" s="230"/>
      <c r="C17" s="230"/>
      <c r="D17" s="230"/>
      <c r="E17" s="230"/>
      <c r="F17" s="230"/>
    </row>
    <row r="18" spans="1:12" x14ac:dyDescent="0.25">
      <c r="A18" s="230"/>
      <c r="B18" s="230"/>
      <c r="C18" s="230"/>
      <c r="D18" s="230"/>
      <c r="E18" s="230"/>
      <c r="F18" s="230"/>
    </row>
    <row r="19" spans="1:12" x14ac:dyDescent="0.25">
      <c r="A19" s="230"/>
      <c r="B19" s="230"/>
      <c r="C19" s="230"/>
      <c r="D19" s="230"/>
      <c r="E19" s="230"/>
      <c r="F19" s="230"/>
    </row>
    <row r="20" spans="1:12" x14ac:dyDescent="0.25">
      <c r="A20" s="230"/>
      <c r="B20" s="230"/>
      <c r="C20" s="230"/>
      <c r="D20" s="230"/>
      <c r="E20" s="230"/>
      <c r="F20" s="230"/>
    </row>
    <row r="21" spans="1:12" x14ac:dyDescent="0.25">
      <c r="A21" s="230"/>
      <c r="B21" s="230"/>
      <c r="C21" s="230"/>
      <c r="D21" s="230"/>
      <c r="E21" s="230"/>
      <c r="F21" s="230"/>
    </row>
    <row r="22" spans="1:12" x14ac:dyDescent="0.25">
      <c r="A22" s="230"/>
      <c r="B22" s="230"/>
      <c r="C22" s="230"/>
      <c r="D22" s="230"/>
      <c r="E22" s="230"/>
      <c r="F22" s="230"/>
    </row>
    <row r="23" spans="1:12" x14ac:dyDescent="0.25">
      <c r="H23" s="231"/>
      <c r="I23" s="231"/>
      <c r="J23" s="231"/>
    </row>
    <row r="24" spans="1:12" x14ac:dyDescent="0.25">
      <c r="A24" t="s">
        <v>179</v>
      </c>
      <c r="B24" t="s">
        <v>201</v>
      </c>
      <c r="C24" t="s">
        <v>202</v>
      </c>
      <c r="D24" t="s">
        <v>203</v>
      </c>
      <c r="J24" s="231" t="s">
        <v>86</v>
      </c>
      <c r="K24" s="231"/>
      <c r="L24" s="231"/>
    </row>
    <row r="25" spans="1:12" x14ac:dyDescent="0.25">
      <c r="A25" t="s">
        <v>97</v>
      </c>
      <c r="B25">
        <v>339</v>
      </c>
      <c r="E25" s="27">
        <f>B25/$D$30</f>
        <v>0.11345381526104417</v>
      </c>
    </row>
    <row r="26" spans="1:12" x14ac:dyDescent="0.25">
      <c r="A26" s="168" t="s">
        <v>24</v>
      </c>
      <c r="C26">
        <v>1193</v>
      </c>
      <c r="E26" s="27">
        <f>C26/D30</f>
        <v>0.3992637215528782</v>
      </c>
    </row>
    <row r="27" spans="1:12" x14ac:dyDescent="0.25">
      <c r="A27" t="s">
        <v>25</v>
      </c>
      <c r="D27">
        <v>1456</v>
      </c>
      <c r="E27" s="27">
        <f>D27/D30</f>
        <v>0.48728246318607765</v>
      </c>
    </row>
    <row r="28" spans="1:12" x14ac:dyDescent="0.25">
      <c r="A28" t="s">
        <v>181</v>
      </c>
      <c r="E28" s="27"/>
    </row>
    <row r="29" spans="1:12" x14ac:dyDescent="0.25">
      <c r="A29" t="s">
        <v>182</v>
      </c>
      <c r="B29">
        <v>339</v>
      </c>
      <c r="C29">
        <v>1193</v>
      </c>
      <c r="D29">
        <v>1456</v>
      </c>
      <c r="E29" s="27">
        <f>SUM(E25:E28)</f>
        <v>1</v>
      </c>
    </row>
    <row r="30" spans="1:12" x14ac:dyDescent="0.25">
      <c r="D30">
        <f>SUM(B29:D29)</f>
        <v>2988</v>
      </c>
    </row>
  </sheetData>
  <mergeCells count="5">
    <mergeCell ref="A8:F22"/>
    <mergeCell ref="H23:J23"/>
    <mergeCell ref="A1:J1"/>
    <mergeCell ref="E2:M2"/>
    <mergeCell ref="J24:L24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58"/>
  <sheetViews>
    <sheetView workbookViewId="0">
      <selection activeCell="H20" sqref="H20"/>
    </sheetView>
  </sheetViews>
  <sheetFormatPr defaultRowHeight="15" x14ac:dyDescent="0.25"/>
  <cols>
    <col min="1" max="1" width="34.5703125" bestFit="1" customWidth="1"/>
    <col min="2" max="2" width="13" customWidth="1"/>
    <col min="3" max="4" width="9.5703125" customWidth="1"/>
    <col min="5" max="5" width="9.28515625" customWidth="1"/>
    <col min="6" max="6" width="10.85546875" customWidth="1"/>
    <col min="8" max="8" width="26" customWidth="1"/>
  </cols>
  <sheetData>
    <row r="1" spans="1:13" x14ac:dyDescent="0.25">
      <c r="A1" s="265" t="s">
        <v>153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</row>
    <row r="3" spans="1:13" ht="15.75" x14ac:dyDescent="0.25">
      <c r="A3" s="87"/>
      <c r="B3" s="130">
        <v>2012</v>
      </c>
      <c r="C3" s="130">
        <v>2013</v>
      </c>
      <c r="D3" s="130">
        <v>2014</v>
      </c>
      <c r="E3" s="130">
        <v>2015</v>
      </c>
      <c r="F3" s="130">
        <v>2016</v>
      </c>
      <c r="G3" s="130">
        <v>2017</v>
      </c>
      <c r="I3" s="90"/>
      <c r="J3" s="91"/>
      <c r="K3" s="87"/>
      <c r="L3" s="87"/>
      <c r="M3" s="12"/>
    </row>
    <row r="4" spans="1:13" ht="15.75" x14ac:dyDescent="0.25">
      <c r="A4" s="128" t="s">
        <v>26</v>
      </c>
      <c r="B4" s="88">
        <v>25</v>
      </c>
      <c r="C4" s="89">
        <v>28</v>
      </c>
      <c r="D4" s="24">
        <v>48</v>
      </c>
      <c r="E4" s="24">
        <v>46</v>
      </c>
      <c r="F4" s="94">
        <v>49</v>
      </c>
      <c r="G4" s="94">
        <f>B38</f>
        <v>57</v>
      </c>
      <c r="H4" s="27">
        <f>G4/G$11</f>
        <v>1.9076305220883535E-2</v>
      </c>
      <c r="I4" s="90"/>
      <c r="J4" s="91"/>
      <c r="K4" s="87"/>
      <c r="L4" s="87"/>
      <c r="M4" s="12"/>
    </row>
    <row r="5" spans="1:13" ht="15.75" x14ac:dyDescent="0.25">
      <c r="A5" s="128" t="s">
        <v>40</v>
      </c>
      <c r="B5" s="88">
        <v>307</v>
      </c>
      <c r="C5" s="89">
        <v>345</v>
      </c>
      <c r="D5" s="24">
        <v>590</v>
      </c>
      <c r="E5" s="24">
        <v>607</v>
      </c>
      <c r="F5" s="94">
        <v>598</v>
      </c>
      <c r="G5" s="94">
        <f t="shared" ref="G5:G10" si="0">B39</f>
        <v>580</v>
      </c>
      <c r="H5" s="27">
        <f t="shared" ref="H5:H10" si="1">G5/G$11</f>
        <v>0.19410977242302543</v>
      </c>
      <c r="I5" s="90"/>
      <c r="J5" s="91"/>
      <c r="K5" s="87"/>
      <c r="L5" s="87"/>
      <c r="M5" s="12"/>
    </row>
    <row r="6" spans="1:13" ht="15.75" x14ac:dyDescent="0.25">
      <c r="A6" s="128" t="s">
        <v>31</v>
      </c>
      <c r="B6" s="88">
        <v>138</v>
      </c>
      <c r="C6" s="89">
        <v>170</v>
      </c>
      <c r="D6" s="24">
        <v>286</v>
      </c>
      <c r="E6" s="24">
        <v>316</v>
      </c>
      <c r="F6" s="94">
        <v>325</v>
      </c>
      <c r="G6" s="94">
        <f t="shared" si="0"/>
        <v>311</v>
      </c>
      <c r="H6" s="27">
        <f t="shared" si="1"/>
        <v>0.10408299866131192</v>
      </c>
      <c r="I6" s="90"/>
      <c r="J6" s="91"/>
      <c r="K6" s="92"/>
      <c r="L6" s="92"/>
      <c r="M6" s="12"/>
    </row>
    <row r="7" spans="1:13" ht="15.75" x14ac:dyDescent="0.25">
      <c r="A7" s="128" t="s">
        <v>33</v>
      </c>
      <c r="B7" s="88">
        <v>58</v>
      </c>
      <c r="C7" s="89">
        <v>55</v>
      </c>
      <c r="D7" s="24">
        <v>95</v>
      </c>
      <c r="E7" s="24">
        <v>108</v>
      </c>
      <c r="F7" s="94">
        <v>99</v>
      </c>
      <c r="G7" s="94">
        <f t="shared" si="0"/>
        <v>89</v>
      </c>
      <c r="H7" s="27">
        <f t="shared" si="1"/>
        <v>2.9785809906291833E-2</v>
      </c>
      <c r="I7" s="90"/>
      <c r="J7" s="91"/>
      <c r="K7" s="92"/>
      <c r="L7" s="92"/>
      <c r="M7" s="12"/>
    </row>
    <row r="8" spans="1:13" ht="15.75" x14ac:dyDescent="0.25">
      <c r="A8" s="128" t="s">
        <v>35</v>
      </c>
      <c r="B8" s="88">
        <v>430</v>
      </c>
      <c r="C8" s="89">
        <v>545</v>
      </c>
      <c r="D8" s="95"/>
      <c r="E8" s="126">
        <v>957</v>
      </c>
      <c r="F8" s="127">
        <v>296</v>
      </c>
      <c r="G8" s="94">
        <f t="shared" si="0"/>
        <v>277</v>
      </c>
      <c r="H8" s="27">
        <f t="shared" si="1"/>
        <v>9.2704149933065597E-2</v>
      </c>
      <c r="I8" s="90"/>
      <c r="J8" s="91"/>
      <c r="K8" s="92"/>
      <c r="L8" s="92"/>
      <c r="M8" s="12"/>
    </row>
    <row r="9" spans="1:13" ht="31.5" x14ac:dyDescent="0.25">
      <c r="A9" s="128" t="s">
        <v>104</v>
      </c>
      <c r="B9" s="88">
        <v>165</v>
      </c>
      <c r="C9" s="89">
        <v>157</v>
      </c>
      <c r="D9" s="24">
        <v>269</v>
      </c>
      <c r="E9" s="126">
        <v>338</v>
      </c>
      <c r="F9" s="127">
        <v>357</v>
      </c>
      <c r="G9" s="94">
        <f t="shared" si="0"/>
        <v>346</v>
      </c>
      <c r="H9" s="27">
        <f t="shared" si="1"/>
        <v>0.11579651941097724</v>
      </c>
      <c r="I9" s="90"/>
      <c r="J9" s="91"/>
      <c r="K9" s="92"/>
      <c r="L9" s="92"/>
      <c r="M9" s="12"/>
    </row>
    <row r="10" spans="1:13" ht="31.5" x14ac:dyDescent="0.25">
      <c r="A10" s="129" t="s">
        <v>103</v>
      </c>
      <c r="B10" s="94">
        <v>513</v>
      </c>
      <c r="C10" s="94">
        <v>614</v>
      </c>
      <c r="D10" s="127">
        <v>1740</v>
      </c>
      <c r="E10" s="127">
        <v>736</v>
      </c>
      <c r="F10" s="127">
        <v>1392</v>
      </c>
      <c r="G10" s="94">
        <f t="shared" si="0"/>
        <v>1328</v>
      </c>
      <c r="H10" s="27">
        <f t="shared" si="1"/>
        <v>0.44444444444444442</v>
      </c>
      <c r="I10" s="90"/>
      <c r="J10" s="91"/>
      <c r="K10" s="92"/>
      <c r="L10" s="92"/>
      <c r="M10" s="12"/>
    </row>
    <row r="11" spans="1:13" ht="15.75" x14ac:dyDescent="0.25">
      <c r="B11" s="94">
        <f t="shared" ref="B11:G11" si="2">SUM(B4:B10)</f>
        <v>1636</v>
      </c>
      <c r="C11" s="94">
        <f t="shared" si="2"/>
        <v>1914</v>
      </c>
      <c r="D11" s="94">
        <f t="shared" si="2"/>
        <v>3028</v>
      </c>
      <c r="E11" s="94">
        <f t="shared" si="2"/>
        <v>3108</v>
      </c>
      <c r="F11" s="94">
        <f t="shared" si="2"/>
        <v>3116</v>
      </c>
      <c r="G11" s="94">
        <f t="shared" si="2"/>
        <v>2988</v>
      </c>
      <c r="I11" s="90"/>
      <c r="J11" s="91"/>
      <c r="K11" s="92"/>
      <c r="L11" s="92"/>
      <c r="M11" s="12"/>
    </row>
    <row r="12" spans="1:13" ht="15.75" x14ac:dyDescent="0.25">
      <c r="F12" s="9">
        <f>E8-G8</f>
        <v>680</v>
      </c>
      <c r="H12" s="90"/>
      <c r="I12" s="91"/>
      <c r="J12" s="92"/>
      <c r="K12" s="92"/>
      <c r="L12" s="12"/>
    </row>
    <row r="13" spans="1:13" ht="15.75" x14ac:dyDescent="0.25">
      <c r="H13" s="90"/>
      <c r="I13" s="91"/>
      <c r="J13" s="92"/>
      <c r="K13" s="92"/>
      <c r="L13" s="12"/>
    </row>
    <row r="14" spans="1:13" x14ac:dyDescent="0.25">
      <c r="A14" s="230"/>
      <c r="B14" s="230"/>
      <c r="C14" s="230"/>
      <c r="D14" s="230"/>
      <c r="E14" s="230"/>
      <c r="F14" s="230"/>
    </row>
    <row r="15" spans="1:13" x14ac:dyDescent="0.25">
      <c r="A15" s="230"/>
      <c r="B15" s="230"/>
      <c r="C15" s="230"/>
      <c r="D15" s="230"/>
      <c r="E15" s="230"/>
      <c r="F15" s="230"/>
    </row>
    <row r="16" spans="1:13" x14ac:dyDescent="0.25">
      <c r="A16" s="230"/>
      <c r="B16" s="230"/>
      <c r="C16" s="230"/>
      <c r="D16" s="230"/>
      <c r="E16" s="230"/>
      <c r="F16" s="230"/>
    </row>
    <row r="17" spans="1:22" x14ac:dyDescent="0.25">
      <c r="A17" s="230"/>
      <c r="B17" s="230"/>
      <c r="C17" s="230"/>
      <c r="D17" s="230"/>
      <c r="E17" s="230"/>
      <c r="F17" s="230"/>
    </row>
    <row r="18" spans="1:22" x14ac:dyDescent="0.25">
      <c r="A18" s="230"/>
      <c r="B18" s="230"/>
      <c r="C18" s="230"/>
      <c r="D18" s="230"/>
      <c r="E18" s="230"/>
      <c r="F18" s="230"/>
    </row>
    <row r="19" spans="1:22" x14ac:dyDescent="0.25">
      <c r="A19" s="230"/>
      <c r="B19" s="230"/>
      <c r="C19" s="230"/>
      <c r="D19" s="230"/>
      <c r="E19" s="230"/>
      <c r="F19" s="230"/>
    </row>
    <row r="20" spans="1:22" x14ac:dyDescent="0.25">
      <c r="A20" s="230"/>
      <c r="B20" s="230"/>
      <c r="C20" s="230"/>
      <c r="D20" s="230"/>
      <c r="E20" s="230"/>
      <c r="F20" s="230"/>
    </row>
    <row r="21" spans="1:22" x14ac:dyDescent="0.25">
      <c r="A21" s="230"/>
      <c r="B21" s="230"/>
      <c r="C21" s="230"/>
      <c r="D21" s="230"/>
      <c r="E21" s="230"/>
      <c r="F21" s="230"/>
    </row>
    <row r="22" spans="1:22" ht="15" customHeight="1" x14ac:dyDescent="0.25">
      <c r="A22" s="230"/>
      <c r="B22" s="230"/>
      <c r="C22" s="230"/>
      <c r="D22" s="230"/>
      <c r="E22" s="230"/>
      <c r="F22" s="230"/>
      <c r="I22" s="263" t="s">
        <v>206</v>
      </c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</row>
    <row r="23" spans="1:22" x14ac:dyDescent="0.25">
      <c r="A23" s="230"/>
      <c r="B23" s="230"/>
      <c r="C23" s="230"/>
      <c r="D23" s="230"/>
      <c r="E23" s="230"/>
      <c r="F23" s="230"/>
      <c r="H23" s="93"/>
      <c r="I23" s="263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</row>
    <row r="24" spans="1:22" ht="15" customHeight="1" x14ac:dyDescent="0.25">
      <c r="A24" s="230"/>
      <c r="B24" s="230"/>
      <c r="C24" s="230"/>
      <c r="D24" s="230"/>
      <c r="E24" s="230"/>
      <c r="F24" s="230"/>
      <c r="G24" s="56"/>
      <c r="H24" s="93"/>
      <c r="I24" s="263"/>
      <c r="J24" s="263"/>
      <c r="K24" s="263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3"/>
    </row>
    <row r="25" spans="1:22" x14ac:dyDescent="0.25">
      <c r="A25" s="230"/>
      <c r="B25" s="230"/>
      <c r="C25" s="230"/>
      <c r="D25" s="230"/>
      <c r="E25" s="230"/>
      <c r="F25" s="230"/>
      <c r="G25" s="56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</row>
    <row r="26" spans="1:22" x14ac:dyDescent="0.25">
      <c r="A26" s="230"/>
      <c r="B26" s="230"/>
      <c r="C26" s="230"/>
      <c r="D26" s="230"/>
      <c r="E26" s="230"/>
      <c r="F26" s="230"/>
      <c r="G26" s="56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1"/>
    </row>
    <row r="27" spans="1:22" x14ac:dyDescent="0.25">
      <c r="A27" s="230"/>
      <c r="B27" s="230"/>
      <c r="C27" s="230"/>
      <c r="D27" s="230"/>
      <c r="E27" s="230"/>
      <c r="F27" s="230"/>
      <c r="G27" s="56"/>
      <c r="H27" s="56"/>
      <c r="I27" s="56"/>
      <c r="L27" s="1"/>
      <c r="M27" s="1"/>
      <c r="N27" s="1"/>
      <c r="O27" s="1"/>
      <c r="P27" s="1"/>
      <c r="Q27" s="1"/>
      <c r="R27" s="1"/>
      <c r="S27" s="1"/>
      <c r="T27" s="1"/>
    </row>
    <row r="28" spans="1:22" x14ac:dyDescent="0.25">
      <c r="A28" s="230"/>
      <c r="B28" s="230"/>
      <c r="C28" s="230"/>
      <c r="D28" s="230"/>
      <c r="E28" s="230"/>
      <c r="F28" s="230"/>
      <c r="G28" s="56"/>
      <c r="H28" s="56"/>
      <c r="I28" s="56"/>
      <c r="L28" s="1"/>
      <c r="M28" s="1"/>
      <c r="N28" s="1"/>
      <c r="O28" s="1"/>
      <c r="P28" s="1"/>
      <c r="Q28" s="1"/>
      <c r="R28" s="1"/>
      <c r="S28" s="1"/>
      <c r="T28" s="1"/>
    </row>
    <row r="29" spans="1:22" x14ac:dyDescent="0.25">
      <c r="A29" s="230"/>
      <c r="B29" s="230"/>
      <c r="C29" s="230"/>
      <c r="D29" s="230"/>
      <c r="E29" s="230"/>
      <c r="F29" s="230"/>
      <c r="G29" s="56"/>
      <c r="H29" s="168"/>
      <c r="I29" s="56"/>
      <c r="L29" s="1"/>
      <c r="M29" s="1"/>
      <c r="N29" s="1"/>
      <c r="O29" s="1"/>
      <c r="P29" s="1"/>
      <c r="Q29" s="1"/>
      <c r="R29" s="1"/>
      <c r="S29" s="1"/>
      <c r="T29" s="1"/>
    </row>
    <row r="30" spans="1:22" x14ac:dyDescent="0.25">
      <c r="A30" s="230"/>
      <c r="B30" s="230"/>
      <c r="C30" s="230"/>
      <c r="D30" s="230"/>
      <c r="E30" s="230"/>
      <c r="F30" s="230"/>
      <c r="G30" s="56"/>
      <c r="H30" s="56"/>
      <c r="I30" s="56"/>
      <c r="L30" s="1"/>
      <c r="M30" s="1"/>
      <c r="N30" s="1"/>
      <c r="O30" s="1"/>
      <c r="P30" s="1"/>
      <c r="Q30" s="1"/>
      <c r="R30" s="1"/>
      <c r="S30" s="1"/>
      <c r="T30" s="1"/>
    </row>
    <row r="31" spans="1:22" x14ac:dyDescent="0.25">
      <c r="A31" s="230"/>
      <c r="B31" s="230"/>
      <c r="C31" s="230"/>
      <c r="D31" s="230"/>
      <c r="E31" s="230"/>
      <c r="F31" s="230"/>
      <c r="G31" s="56"/>
      <c r="H31" s="56"/>
      <c r="I31" s="56"/>
    </row>
    <row r="32" spans="1:22" x14ac:dyDescent="0.25">
      <c r="A32" s="230"/>
      <c r="B32" s="230"/>
      <c r="C32" s="230"/>
      <c r="D32" s="230"/>
      <c r="E32" s="230"/>
      <c r="F32" s="230"/>
      <c r="G32" s="56"/>
      <c r="H32" s="56"/>
      <c r="I32" s="56"/>
    </row>
    <row r="33" spans="1:9" x14ac:dyDescent="0.25">
      <c r="A33" s="230"/>
      <c r="B33" s="230"/>
      <c r="C33" s="230"/>
      <c r="D33" s="230"/>
      <c r="E33" s="230"/>
      <c r="F33" s="230"/>
      <c r="G33" s="56"/>
      <c r="H33" s="56"/>
      <c r="I33" s="56"/>
    </row>
    <row r="34" spans="1:9" x14ac:dyDescent="0.25">
      <c r="A34" s="230"/>
      <c r="B34" s="230"/>
      <c r="C34" s="230"/>
      <c r="D34" s="230"/>
      <c r="E34" s="230"/>
      <c r="F34" s="230"/>
      <c r="G34" s="56"/>
      <c r="H34" s="56"/>
      <c r="I34" s="56"/>
    </row>
    <row r="35" spans="1:9" x14ac:dyDescent="0.25">
      <c r="A35" s="230"/>
      <c r="B35" s="230"/>
      <c r="C35" s="230"/>
      <c r="D35" s="230"/>
      <c r="E35" s="230"/>
      <c r="F35" s="230"/>
      <c r="G35" s="56"/>
      <c r="H35" s="56"/>
      <c r="I35" s="56"/>
    </row>
    <row r="36" spans="1:9" x14ac:dyDescent="0.25">
      <c r="B36" s="56"/>
      <c r="C36" s="56"/>
      <c r="D36" s="56"/>
      <c r="E36" s="56"/>
      <c r="F36" s="56"/>
      <c r="G36" s="56"/>
      <c r="H36" s="56"/>
      <c r="I36" s="56"/>
    </row>
    <row r="37" spans="1:9" x14ac:dyDescent="0.25">
      <c r="A37" t="s">
        <v>179</v>
      </c>
      <c r="B37" t="s">
        <v>192</v>
      </c>
    </row>
    <row r="38" spans="1:9" x14ac:dyDescent="0.25">
      <c r="A38" t="s">
        <v>26</v>
      </c>
      <c r="B38">
        <v>57</v>
      </c>
    </row>
    <row r="39" spans="1:9" x14ac:dyDescent="0.25">
      <c r="A39" t="s">
        <v>40</v>
      </c>
      <c r="B39">
        <v>580</v>
      </c>
    </row>
    <row r="40" spans="1:9" x14ac:dyDescent="0.25">
      <c r="A40" t="s">
        <v>31</v>
      </c>
      <c r="B40">
        <v>311</v>
      </c>
    </row>
    <row r="41" spans="1:9" x14ac:dyDescent="0.25">
      <c r="A41" t="s">
        <v>33</v>
      </c>
      <c r="B41">
        <v>89</v>
      </c>
    </row>
    <row r="42" spans="1:9" x14ac:dyDescent="0.25">
      <c r="A42" t="s">
        <v>35</v>
      </c>
      <c r="B42">
        <v>277</v>
      </c>
    </row>
    <row r="43" spans="1:9" x14ac:dyDescent="0.25">
      <c r="A43" t="s">
        <v>34</v>
      </c>
      <c r="B43">
        <f>245+B57</f>
        <v>346</v>
      </c>
    </row>
    <row r="44" spans="1:9" x14ac:dyDescent="0.25">
      <c r="A44" t="s">
        <v>37</v>
      </c>
      <c r="B44">
        <v>1328</v>
      </c>
    </row>
    <row r="46" spans="1:9" x14ac:dyDescent="0.25">
      <c r="A46" t="s">
        <v>30</v>
      </c>
      <c r="B46">
        <v>35</v>
      </c>
    </row>
    <row r="47" spans="1:9" x14ac:dyDescent="0.25">
      <c r="A47" t="s">
        <v>193</v>
      </c>
      <c r="B47">
        <v>6</v>
      </c>
    </row>
    <row r="48" spans="1:9" x14ac:dyDescent="0.25">
      <c r="A48" t="s">
        <v>194</v>
      </c>
      <c r="B48">
        <v>2</v>
      </c>
    </row>
    <row r="49" spans="1:2" x14ac:dyDescent="0.25">
      <c r="A49" t="s">
        <v>195</v>
      </c>
      <c r="B49">
        <v>1</v>
      </c>
    </row>
    <row r="50" spans="1:2" x14ac:dyDescent="0.25">
      <c r="A50" t="s">
        <v>32</v>
      </c>
      <c r="B50">
        <v>3</v>
      </c>
    </row>
    <row r="51" spans="1:2" x14ac:dyDescent="0.25">
      <c r="A51" t="s">
        <v>44</v>
      </c>
      <c r="B51">
        <v>4</v>
      </c>
    </row>
    <row r="52" spans="1:2" x14ac:dyDescent="0.25">
      <c r="A52" t="s">
        <v>42</v>
      </c>
      <c r="B52">
        <v>3</v>
      </c>
    </row>
    <row r="53" spans="1:2" x14ac:dyDescent="0.25">
      <c r="A53" t="s">
        <v>43</v>
      </c>
      <c r="B53">
        <v>5</v>
      </c>
    </row>
    <row r="54" spans="1:2" x14ac:dyDescent="0.25">
      <c r="A54" t="s">
        <v>39</v>
      </c>
      <c r="B54">
        <v>1</v>
      </c>
    </row>
    <row r="55" spans="1:2" x14ac:dyDescent="0.25">
      <c r="A55" t="s">
        <v>196</v>
      </c>
      <c r="B55">
        <v>23</v>
      </c>
    </row>
    <row r="56" spans="1:2" x14ac:dyDescent="0.25">
      <c r="A56" t="s">
        <v>27</v>
      </c>
      <c r="B56">
        <v>18</v>
      </c>
    </row>
    <row r="57" spans="1:2" x14ac:dyDescent="0.25">
      <c r="A57" s="219" t="s">
        <v>205</v>
      </c>
      <c r="B57">
        <f>SUM(B46:B56)</f>
        <v>101</v>
      </c>
    </row>
    <row r="58" spans="1:2" x14ac:dyDescent="0.25">
      <c r="A58" t="s">
        <v>182</v>
      </c>
      <c r="B58">
        <v>2988</v>
      </c>
    </row>
  </sheetData>
  <sortState ref="B59:C74">
    <sortCondition descending="1" ref="C59"/>
  </sortState>
  <mergeCells count="3">
    <mergeCell ref="A1:L1"/>
    <mergeCell ref="A14:F35"/>
    <mergeCell ref="I22:V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Q32"/>
  <sheetViews>
    <sheetView zoomScale="75" zoomScaleNormal="75" workbookViewId="0">
      <selection activeCell="A31" sqref="A31"/>
    </sheetView>
  </sheetViews>
  <sheetFormatPr defaultRowHeight="15" x14ac:dyDescent="0.25"/>
  <cols>
    <col min="1" max="1" width="25.85546875" customWidth="1"/>
    <col min="2" max="2" width="11.42578125" bestFit="1" customWidth="1"/>
    <col min="3" max="3" width="14.140625" customWidth="1"/>
    <col min="9" max="9" width="12.140625" customWidth="1"/>
  </cols>
  <sheetData>
    <row r="1" spans="1:17" x14ac:dyDescent="0.25">
      <c r="A1" s="229" t="s">
        <v>132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17" x14ac:dyDescent="0.25"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17" x14ac:dyDescent="0.25">
      <c r="A3" s="16"/>
      <c r="B3" s="16">
        <v>2010</v>
      </c>
      <c r="C3" s="16">
        <v>2011</v>
      </c>
      <c r="D3" s="16">
        <v>2012</v>
      </c>
      <c r="E3" s="16">
        <v>2013</v>
      </c>
      <c r="F3" s="16">
        <v>2014</v>
      </c>
      <c r="G3" s="16">
        <v>2015</v>
      </c>
      <c r="H3" s="16">
        <v>2016</v>
      </c>
      <c r="I3" s="16">
        <v>2017</v>
      </c>
    </row>
    <row r="4" spans="1:17" x14ac:dyDescent="0.25">
      <c r="A4" s="16" t="s">
        <v>87</v>
      </c>
      <c r="B4" s="115">
        <v>0.497</v>
      </c>
      <c r="C4" s="113">
        <v>0.54800000000000004</v>
      </c>
      <c r="D4" s="114">
        <v>0.54500000000000004</v>
      </c>
      <c r="E4" s="113">
        <v>0.52900000000000003</v>
      </c>
      <c r="F4" s="113">
        <v>0.497</v>
      </c>
      <c r="G4" s="113">
        <v>0.44782257472277315</v>
      </c>
      <c r="H4" s="18">
        <v>0.48238246935032297</v>
      </c>
      <c r="I4" s="185">
        <v>0.52096569250317604</v>
      </c>
      <c r="J4" s="28">
        <f>H4-G4</f>
        <v>3.4559894627549825E-2</v>
      </c>
    </row>
    <row r="5" spans="1:17" x14ac:dyDescent="0.25">
      <c r="A5" s="16" t="s">
        <v>95</v>
      </c>
      <c r="B5" s="115">
        <v>8.0000000000000002E-3</v>
      </c>
      <c r="C5" s="113">
        <v>0.16500000000000001</v>
      </c>
      <c r="D5" s="114">
        <v>0.159</v>
      </c>
      <c r="E5" s="113">
        <v>6.5000000000000002E-2</v>
      </c>
      <c r="F5" s="113">
        <v>0.14699999999999999</v>
      </c>
      <c r="G5" s="113">
        <v>0.16435338180215905</v>
      </c>
      <c r="H5" s="18">
        <v>0.10879428516266051</v>
      </c>
      <c r="I5" s="185">
        <v>4.3413807708598103E-2</v>
      </c>
      <c r="J5" s="28">
        <f>H5-G5</f>
        <v>-5.555909663949854E-2</v>
      </c>
    </row>
    <row r="6" spans="1:17" x14ac:dyDescent="0.25">
      <c r="A6" s="16" t="s">
        <v>84</v>
      </c>
      <c r="B6" s="115">
        <v>0.22500000000000001</v>
      </c>
      <c r="C6" s="113">
        <v>0.186</v>
      </c>
      <c r="D6" s="114">
        <v>0.191</v>
      </c>
      <c r="E6" s="113">
        <v>0.217</v>
      </c>
      <c r="F6" s="113">
        <v>0.216</v>
      </c>
      <c r="G6" s="113">
        <v>0.17184401850627895</v>
      </c>
      <c r="H6" s="18">
        <v>0.23766772854522641</v>
      </c>
      <c r="I6" s="185">
        <v>0.323591698432867</v>
      </c>
      <c r="J6" s="28">
        <f>H6-G6</f>
        <v>6.5823710038947464E-2</v>
      </c>
    </row>
    <row r="7" spans="1:17" x14ac:dyDescent="0.25">
      <c r="A7" s="16" t="s">
        <v>85</v>
      </c>
      <c r="B7" s="115">
        <v>0.26900000000000002</v>
      </c>
      <c r="C7" s="113">
        <v>0.10100000000000001</v>
      </c>
      <c r="D7" s="114">
        <v>0.105</v>
      </c>
      <c r="E7" s="113">
        <v>0.189</v>
      </c>
      <c r="F7" s="113">
        <v>0.14000000000000001</v>
      </c>
      <c r="G7" s="113">
        <v>0.21598002496878899</v>
      </c>
      <c r="H7" s="18">
        <v>0.17115551694178974</v>
      </c>
      <c r="I7" s="185">
        <v>0.11202880135535701</v>
      </c>
      <c r="J7" s="28">
        <f>H7-G7</f>
        <v>-4.4824508026999249E-2</v>
      </c>
    </row>
    <row r="9" spans="1:17" x14ac:dyDescent="0.25">
      <c r="A9" s="230"/>
      <c r="B9" s="230"/>
      <c r="C9" s="230"/>
      <c r="D9" s="230"/>
      <c r="E9" s="230"/>
      <c r="F9" s="230"/>
      <c r="G9" s="230"/>
      <c r="H9" s="230"/>
      <c r="I9" s="183"/>
    </row>
    <row r="10" spans="1:17" x14ac:dyDescent="0.25">
      <c r="A10" s="230"/>
      <c r="B10" s="230"/>
      <c r="C10" s="230"/>
      <c r="D10" s="230"/>
      <c r="E10" s="230"/>
      <c r="F10" s="230"/>
      <c r="G10" s="230"/>
      <c r="H10" s="230"/>
      <c r="I10" s="183"/>
    </row>
    <row r="11" spans="1:17" x14ac:dyDescent="0.25">
      <c r="A11" s="230"/>
      <c r="B11" s="230"/>
      <c r="C11" s="230"/>
      <c r="D11" s="230"/>
      <c r="E11" s="230"/>
      <c r="F11" s="230"/>
      <c r="G11" s="230"/>
      <c r="H11" s="230"/>
      <c r="I11" s="183"/>
    </row>
    <row r="12" spans="1:17" x14ac:dyDescent="0.25">
      <c r="A12" s="230"/>
      <c r="B12" s="230"/>
      <c r="C12" s="230"/>
      <c r="D12" s="230"/>
      <c r="E12" s="230"/>
      <c r="F12" s="230"/>
      <c r="G12" s="230"/>
      <c r="H12" s="230"/>
      <c r="I12" s="183"/>
    </row>
    <row r="13" spans="1:17" x14ac:dyDescent="0.25">
      <c r="A13" s="230"/>
      <c r="B13" s="230"/>
      <c r="C13" s="230"/>
      <c r="D13" s="230"/>
      <c r="E13" s="230"/>
      <c r="F13" s="230"/>
      <c r="G13" s="230"/>
      <c r="H13" s="230"/>
      <c r="I13" s="183"/>
    </row>
    <row r="14" spans="1:17" x14ac:dyDescent="0.25">
      <c r="A14" s="230"/>
      <c r="B14" s="230"/>
      <c r="C14" s="230"/>
      <c r="D14" s="230"/>
      <c r="E14" s="230"/>
      <c r="F14" s="230"/>
      <c r="G14" s="230"/>
      <c r="H14" s="230"/>
      <c r="I14" s="183"/>
    </row>
    <row r="15" spans="1:17" x14ac:dyDescent="0.25">
      <c r="A15" s="230"/>
      <c r="B15" s="230"/>
      <c r="C15" s="230"/>
      <c r="D15" s="230"/>
      <c r="E15" s="230"/>
      <c r="F15" s="230"/>
      <c r="G15" s="230"/>
      <c r="H15" s="230"/>
      <c r="I15" s="183"/>
    </row>
    <row r="16" spans="1:17" x14ac:dyDescent="0.25">
      <c r="A16" s="230"/>
      <c r="B16" s="230"/>
      <c r="C16" s="230"/>
      <c r="D16" s="230"/>
      <c r="E16" s="230"/>
      <c r="F16" s="230"/>
      <c r="G16" s="230"/>
      <c r="H16" s="230"/>
      <c r="I16" s="183"/>
    </row>
    <row r="17" spans="1:9" x14ac:dyDescent="0.25">
      <c r="A17" s="230"/>
      <c r="B17" s="230"/>
      <c r="C17" s="230"/>
      <c r="D17" s="230"/>
      <c r="E17" s="230"/>
      <c r="F17" s="230"/>
      <c r="G17" s="230"/>
      <c r="H17" s="230"/>
      <c r="I17" s="183"/>
    </row>
    <row r="18" spans="1:9" x14ac:dyDescent="0.25">
      <c r="A18" s="230"/>
      <c r="B18" s="230"/>
      <c r="C18" s="230"/>
      <c r="D18" s="230"/>
      <c r="E18" s="230"/>
      <c r="F18" s="230"/>
      <c r="G18" s="230"/>
      <c r="H18" s="230"/>
      <c r="I18" s="183"/>
    </row>
    <row r="19" spans="1:9" x14ac:dyDescent="0.25">
      <c r="A19" s="230"/>
      <c r="B19" s="230"/>
      <c r="C19" s="230"/>
      <c r="D19" s="230"/>
      <c r="E19" s="230"/>
      <c r="F19" s="230"/>
      <c r="G19" s="230"/>
      <c r="H19" s="230"/>
      <c r="I19" s="183"/>
    </row>
    <row r="20" spans="1:9" x14ac:dyDescent="0.25">
      <c r="A20" s="230"/>
      <c r="B20" s="230"/>
      <c r="C20" s="230"/>
      <c r="D20" s="230"/>
      <c r="E20" s="230"/>
      <c r="F20" s="230"/>
      <c r="G20" s="230"/>
      <c r="H20" s="230"/>
      <c r="I20" s="183"/>
    </row>
    <row r="21" spans="1:9" x14ac:dyDescent="0.25">
      <c r="A21" s="230"/>
      <c r="B21" s="230"/>
      <c r="C21" s="230"/>
      <c r="D21" s="230"/>
      <c r="E21" s="230"/>
      <c r="F21" s="230"/>
      <c r="G21" s="230"/>
      <c r="H21" s="230"/>
      <c r="I21" s="183"/>
    </row>
    <row r="22" spans="1:9" x14ac:dyDescent="0.25">
      <c r="A22" s="230"/>
      <c r="B22" s="230"/>
      <c r="C22" s="230"/>
      <c r="D22" s="230"/>
      <c r="E22" s="230"/>
      <c r="F22" s="230"/>
      <c r="G22" s="230"/>
      <c r="H22" s="230"/>
      <c r="I22" s="183"/>
    </row>
    <row r="23" spans="1:9" x14ac:dyDescent="0.25">
      <c r="A23" s="230"/>
      <c r="B23" s="230"/>
      <c r="C23" s="230"/>
      <c r="D23" s="230"/>
      <c r="E23" s="230"/>
      <c r="F23" s="230"/>
      <c r="G23" s="230"/>
      <c r="H23" s="230"/>
      <c r="I23" s="183"/>
    </row>
    <row r="24" spans="1:9" x14ac:dyDescent="0.25">
      <c r="A24" s="230"/>
      <c r="B24" s="230"/>
      <c r="C24" s="230"/>
      <c r="D24" s="230"/>
      <c r="E24" s="230"/>
      <c r="F24" s="230"/>
      <c r="G24" s="230"/>
      <c r="H24" s="230"/>
      <c r="I24" s="183"/>
    </row>
    <row r="26" spans="1:9" x14ac:dyDescent="0.25">
      <c r="A26" s="12"/>
      <c r="B26" s="12"/>
      <c r="C26" s="12"/>
      <c r="D26" s="12"/>
      <c r="E26" s="12"/>
      <c r="F26" s="12"/>
    </row>
    <row r="27" spans="1:9" x14ac:dyDescent="0.25">
      <c r="A27" s="151"/>
      <c r="B27" s="152"/>
      <c r="C27" s="152"/>
      <c r="D27" s="12"/>
      <c r="E27" s="12"/>
      <c r="F27" s="12"/>
    </row>
    <row r="28" spans="1:9" x14ac:dyDescent="0.25">
      <c r="A28" s="32" t="s">
        <v>173</v>
      </c>
      <c r="F28" s="231" t="s">
        <v>86</v>
      </c>
      <c r="G28" s="231"/>
      <c r="H28" s="231"/>
      <c r="I28" s="231"/>
    </row>
    <row r="29" spans="1:9" x14ac:dyDescent="0.25">
      <c r="A29" s="12"/>
    </row>
    <row r="30" spans="1:9" x14ac:dyDescent="0.25">
      <c r="A30" s="12"/>
    </row>
    <row r="31" spans="1:9" x14ac:dyDescent="0.25">
      <c r="A31" s="12"/>
    </row>
    <row r="32" spans="1:9" x14ac:dyDescent="0.25">
      <c r="A32" s="12"/>
    </row>
  </sheetData>
  <mergeCells count="4">
    <mergeCell ref="A1:O1"/>
    <mergeCell ref="F28:I28"/>
    <mergeCell ref="A9:H24"/>
    <mergeCell ref="C2:Q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44"/>
  <sheetViews>
    <sheetView topLeftCell="A4" workbookViewId="0">
      <selection activeCell="G26" sqref="G26"/>
    </sheetView>
  </sheetViews>
  <sheetFormatPr defaultRowHeight="15" x14ac:dyDescent="0.25"/>
  <cols>
    <col min="1" max="1" width="29.28515625" customWidth="1"/>
    <col min="3" max="3" width="11.28515625" customWidth="1"/>
    <col min="4" max="4" width="11.140625" customWidth="1"/>
    <col min="5" max="5" width="18.28515625" customWidth="1"/>
    <col min="7" max="7" width="10.7109375" customWidth="1"/>
    <col min="9" max="9" width="13.5703125" customWidth="1"/>
    <col min="10" max="10" width="12" customWidth="1"/>
    <col min="11" max="11" width="9.140625" customWidth="1"/>
    <col min="16" max="16" width="22.140625" customWidth="1"/>
  </cols>
  <sheetData>
    <row r="1" spans="1:23" x14ac:dyDescent="0.25">
      <c r="A1" s="232" t="s">
        <v>154</v>
      </c>
      <c r="B1" s="232"/>
      <c r="C1" s="232"/>
      <c r="D1" s="232"/>
      <c r="E1" s="232"/>
      <c r="F1" s="232"/>
      <c r="G1" s="232"/>
    </row>
    <row r="3" spans="1:23" ht="15.75" x14ac:dyDescent="0.25">
      <c r="A3" s="135"/>
      <c r="B3" s="136"/>
      <c r="C3" s="138"/>
      <c r="D3" s="136"/>
      <c r="E3" s="136"/>
      <c r="F3" s="137"/>
      <c r="V3" s="56"/>
    </row>
    <row r="4" spans="1:23" x14ac:dyDescent="0.25">
      <c r="O4" s="56"/>
      <c r="P4" s="56"/>
      <c r="Q4" s="56"/>
      <c r="R4" s="56"/>
      <c r="S4" s="56"/>
      <c r="T4" s="56"/>
      <c r="U4" s="56"/>
      <c r="V4" s="56"/>
    </row>
    <row r="5" spans="1:23" ht="15.75" x14ac:dyDescent="0.25">
      <c r="B5" s="131">
        <v>2012</v>
      </c>
      <c r="C5" s="131">
        <v>2013</v>
      </c>
      <c r="D5" s="131">
        <v>2014</v>
      </c>
      <c r="E5" s="131">
        <v>2015</v>
      </c>
      <c r="F5" s="158">
        <v>2016</v>
      </c>
      <c r="G5" s="158">
        <v>2017</v>
      </c>
      <c r="P5" s="56"/>
      <c r="Q5" s="56"/>
      <c r="R5" s="56"/>
      <c r="S5" s="56"/>
      <c r="T5" s="56"/>
      <c r="U5" s="56"/>
      <c r="V5" s="56"/>
      <c r="W5" s="56"/>
    </row>
    <row r="6" spans="1:23" ht="15.75" x14ac:dyDescent="0.25">
      <c r="A6" s="23" t="s">
        <v>52</v>
      </c>
      <c r="B6" s="134"/>
      <c r="C6" s="134"/>
      <c r="D6" s="134"/>
      <c r="E6" s="51">
        <v>13</v>
      </c>
      <c r="F6" s="51">
        <v>10</v>
      </c>
      <c r="G6" s="51">
        <f>B34</f>
        <v>12</v>
      </c>
      <c r="P6" s="56"/>
      <c r="Q6" s="56"/>
      <c r="R6" s="56"/>
      <c r="S6" s="56"/>
      <c r="T6" s="56"/>
      <c r="U6" s="56"/>
      <c r="V6" s="56"/>
      <c r="W6" s="56"/>
    </row>
    <row r="7" spans="1:23" ht="15.75" x14ac:dyDescent="0.25">
      <c r="A7" s="23" t="s">
        <v>50</v>
      </c>
      <c r="B7" s="51">
        <v>34</v>
      </c>
      <c r="C7" s="51">
        <v>57</v>
      </c>
      <c r="D7" s="51">
        <v>60</v>
      </c>
      <c r="E7" s="51">
        <v>72</v>
      </c>
      <c r="F7" s="51">
        <v>47</v>
      </c>
      <c r="G7" s="51">
        <f t="shared" ref="G7:G14" si="0">B35</f>
        <v>50</v>
      </c>
      <c r="P7" s="56"/>
      <c r="Q7" s="56"/>
      <c r="R7" s="56"/>
      <c r="S7" s="56"/>
      <c r="T7" s="56"/>
      <c r="U7" s="56"/>
      <c r="V7" s="56"/>
      <c r="W7" s="56"/>
    </row>
    <row r="8" spans="1:23" ht="15.75" x14ac:dyDescent="0.25">
      <c r="A8" s="23" t="s">
        <v>100</v>
      </c>
      <c r="B8" s="51">
        <v>89</v>
      </c>
      <c r="C8" s="51">
        <v>165</v>
      </c>
      <c r="D8" s="51">
        <v>234</v>
      </c>
      <c r="E8" s="51">
        <v>108</v>
      </c>
      <c r="F8" s="51">
        <v>75</v>
      </c>
      <c r="G8" s="51">
        <f t="shared" si="0"/>
        <v>34</v>
      </c>
      <c r="P8" s="56"/>
      <c r="Q8" s="56"/>
      <c r="R8" s="56"/>
      <c r="S8" s="56"/>
      <c r="T8" s="56"/>
      <c r="U8" s="56"/>
      <c r="V8" s="56"/>
      <c r="W8" s="56"/>
    </row>
    <row r="9" spans="1:23" ht="15.75" x14ac:dyDescent="0.25">
      <c r="A9" s="23" t="s">
        <v>48</v>
      </c>
      <c r="B9" s="51">
        <v>105</v>
      </c>
      <c r="C9" s="51">
        <v>131</v>
      </c>
      <c r="D9" s="51">
        <v>208</v>
      </c>
      <c r="E9" s="51">
        <v>227</v>
      </c>
      <c r="F9" s="51">
        <v>223</v>
      </c>
      <c r="G9" s="51">
        <f t="shared" si="0"/>
        <v>217</v>
      </c>
    </row>
    <row r="10" spans="1:23" ht="15.75" x14ac:dyDescent="0.25">
      <c r="A10" s="23" t="s">
        <v>105</v>
      </c>
      <c r="B10" s="51">
        <v>150</v>
      </c>
      <c r="C10" s="51">
        <v>148</v>
      </c>
      <c r="D10" s="51">
        <v>230</v>
      </c>
      <c r="E10" s="51">
        <v>265</v>
      </c>
      <c r="F10" s="51">
        <v>279</v>
      </c>
      <c r="G10" s="51">
        <f t="shared" si="0"/>
        <v>278</v>
      </c>
    </row>
    <row r="11" spans="1:23" ht="15.75" x14ac:dyDescent="0.25">
      <c r="A11" s="23" t="s">
        <v>55</v>
      </c>
      <c r="B11" s="51">
        <v>266</v>
      </c>
      <c r="C11" s="51">
        <v>260</v>
      </c>
      <c r="D11" s="51">
        <v>373</v>
      </c>
      <c r="E11" s="51">
        <v>320</v>
      </c>
      <c r="F11" s="51">
        <v>355</v>
      </c>
      <c r="G11" s="51">
        <f t="shared" si="0"/>
        <v>374</v>
      </c>
    </row>
    <row r="12" spans="1:23" ht="15.75" x14ac:dyDescent="0.25">
      <c r="A12" s="23" t="s">
        <v>51</v>
      </c>
      <c r="B12" s="51">
        <v>100</v>
      </c>
      <c r="C12" s="51">
        <v>165</v>
      </c>
      <c r="D12" s="51">
        <v>287</v>
      </c>
      <c r="E12" s="51">
        <v>389</v>
      </c>
      <c r="F12" s="51">
        <v>406</v>
      </c>
      <c r="G12" s="51">
        <f t="shared" si="0"/>
        <v>397</v>
      </c>
    </row>
    <row r="13" spans="1:23" ht="15.75" x14ac:dyDescent="0.25">
      <c r="A13" s="23" t="s">
        <v>98</v>
      </c>
      <c r="B13" s="51">
        <v>425</v>
      </c>
      <c r="C13" s="51">
        <v>489</v>
      </c>
      <c r="D13" s="51">
        <v>807</v>
      </c>
      <c r="E13" s="51">
        <v>837</v>
      </c>
      <c r="F13" s="51">
        <v>838</v>
      </c>
      <c r="G13" s="51">
        <f t="shared" si="0"/>
        <v>805</v>
      </c>
    </row>
    <row r="14" spans="1:23" ht="15.75" x14ac:dyDescent="0.25">
      <c r="A14" s="23" t="s">
        <v>49</v>
      </c>
      <c r="B14" s="51">
        <v>467</v>
      </c>
      <c r="C14" s="51">
        <v>499</v>
      </c>
      <c r="D14" s="51">
        <v>829</v>
      </c>
      <c r="E14" s="51">
        <v>877</v>
      </c>
      <c r="F14" s="51">
        <v>883</v>
      </c>
      <c r="G14" s="51">
        <f t="shared" si="0"/>
        <v>821</v>
      </c>
    </row>
    <row r="15" spans="1:23" ht="15.75" x14ac:dyDescent="0.25">
      <c r="A15" s="23"/>
      <c r="B15" s="139"/>
      <c r="C15" s="139"/>
      <c r="D15" s="139"/>
      <c r="E15" s="51"/>
      <c r="F15" s="51"/>
      <c r="G15" s="51"/>
    </row>
    <row r="16" spans="1:23" ht="15.75" x14ac:dyDescent="0.25">
      <c r="A16" s="132" t="s">
        <v>22</v>
      </c>
      <c r="B16" s="133">
        <f t="shared" ref="B16:G16" si="1">SUM(B6:B14)</f>
        <v>1636</v>
      </c>
      <c r="C16" s="133">
        <f t="shared" si="1"/>
        <v>1914</v>
      </c>
      <c r="D16" s="133">
        <f t="shared" si="1"/>
        <v>3028</v>
      </c>
      <c r="E16" s="133">
        <f t="shared" si="1"/>
        <v>3108</v>
      </c>
      <c r="F16" s="133">
        <f t="shared" si="1"/>
        <v>3116</v>
      </c>
      <c r="G16" s="133">
        <f t="shared" si="1"/>
        <v>2988</v>
      </c>
    </row>
    <row r="19" spans="1:7" ht="15" customHeight="1" x14ac:dyDescent="0.25">
      <c r="A19" s="230"/>
      <c r="B19" s="230"/>
      <c r="C19" s="230"/>
      <c r="D19" s="230"/>
      <c r="E19" s="230"/>
      <c r="F19" s="230"/>
      <c r="G19" s="56"/>
    </row>
    <row r="20" spans="1:7" x14ac:dyDescent="0.25">
      <c r="A20" s="230"/>
      <c r="B20" s="230"/>
      <c r="C20" s="230"/>
      <c r="D20" s="230"/>
      <c r="E20" s="230"/>
      <c r="F20" s="230"/>
      <c r="G20" s="56"/>
    </row>
    <row r="21" spans="1:7" x14ac:dyDescent="0.25">
      <c r="A21" s="230"/>
      <c r="B21" s="230"/>
      <c r="C21" s="230"/>
      <c r="D21" s="230"/>
      <c r="E21" s="230"/>
      <c r="F21" s="230"/>
      <c r="G21" s="56"/>
    </row>
    <row r="22" spans="1:7" x14ac:dyDescent="0.25">
      <c r="A22" s="230"/>
      <c r="B22" s="230"/>
      <c r="C22" s="230"/>
      <c r="D22" s="230"/>
      <c r="E22" s="230"/>
      <c r="F22" s="230"/>
      <c r="G22" s="56"/>
    </row>
    <row r="23" spans="1:7" x14ac:dyDescent="0.25">
      <c r="A23" s="230"/>
      <c r="B23" s="230"/>
      <c r="C23" s="230"/>
      <c r="D23" s="230"/>
      <c r="E23" s="230"/>
      <c r="F23" s="230"/>
      <c r="G23" s="56"/>
    </row>
    <row r="24" spans="1:7" x14ac:dyDescent="0.25">
      <c r="A24" s="230"/>
      <c r="B24" s="230"/>
      <c r="C24" s="230"/>
      <c r="D24" s="230"/>
      <c r="E24" s="230"/>
      <c r="F24" s="230"/>
      <c r="G24" s="56"/>
    </row>
    <row r="25" spans="1:7" x14ac:dyDescent="0.25">
      <c r="A25" s="230"/>
      <c r="B25" s="230"/>
      <c r="C25" s="230"/>
      <c r="D25" s="230"/>
      <c r="E25" s="230"/>
      <c r="F25" s="230"/>
      <c r="G25" s="56"/>
    </row>
    <row r="26" spans="1:7" x14ac:dyDescent="0.25">
      <c r="A26" s="230"/>
      <c r="B26" s="230"/>
      <c r="C26" s="230"/>
      <c r="D26" s="230"/>
      <c r="E26" s="230"/>
      <c r="F26" s="230"/>
      <c r="G26" s="56"/>
    </row>
    <row r="27" spans="1:7" x14ac:dyDescent="0.25">
      <c r="A27" s="230"/>
      <c r="B27" s="230"/>
      <c r="C27" s="230"/>
      <c r="D27" s="230"/>
      <c r="E27" s="230"/>
      <c r="F27" s="230"/>
      <c r="G27" s="56"/>
    </row>
    <row r="28" spans="1:7" x14ac:dyDescent="0.25">
      <c r="A28" s="230"/>
      <c r="B28" s="230"/>
      <c r="C28" s="230"/>
      <c r="D28" s="230"/>
      <c r="E28" s="230"/>
      <c r="F28" s="230"/>
      <c r="G28" s="119"/>
    </row>
    <row r="29" spans="1:7" x14ac:dyDescent="0.25">
      <c r="A29" s="230"/>
      <c r="B29" s="230"/>
      <c r="C29" s="230"/>
      <c r="D29" s="230"/>
      <c r="E29" s="230"/>
      <c r="F29" s="230"/>
      <c r="G29" s="119"/>
    </row>
    <row r="30" spans="1:7" x14ac:dyDescent="0.25">
      <c r="A30" s="230"/>
      <c r="B30" s="230"/>
      <c r="C30" s="230"/>
      <c r="D30" s="230"/>
      <c r="E30" s="230"/>
      <c r="F30" s="230"/>
      <c r="G30" s="119"/>
    </row>
    <row r="31" spans="1:7" x14ac:dyDescent="0.25">
      <c r="A31" s="230"/>
      <c r="B31" s="230"/>
      <c r="C31" s="230"/>
      <c r="D31" s="230"/>
      <c r="E31" s="230"/>
      <c r="F31" s="230"/>
      <c r="G31" s="119"/>
    </row>
    <row r="32" spans="1:7" x14ac:dyDescent="0.25">
      <c r="A32" s="119"/>
      <c r="B32" s="119"/>
      <c r="C32" s="119"/>
      <c r="D32" s="119"/>
      <c r="E32" s="119"/>
      <c r="F32" s="119"/>
      <c r="G32" s="119"/>
    </row>
    <row r="33" spans="1:11" ht="45" x14ac:dyDescent="0.25">
      <c r="A33" s="119" t="s">
        <v>179</v>
      </c>
      <c r="B33" s="119" t="s">
        <v>207</v>
      </c>
      <c r="C33" s="119"/>
      <c r="D33" s="119"/>
      <c r="E33" s="119"/>
      <c r="F33" s="119"/>
      <c r="G33" s="119"/>
    </row>
    <row r="34" spans="1:11" x14ac:dyDescent="0.25">
      <c r="A34" s="119" t="s">
        <v>52</v>
      </c>
      <c r="B34" s="119">
        <v>12</v>
      </c>
      <c r="C34" s="119"/>
      <c r="D34" s="119"/>
      <c r="E34" s="119"/>
      <c r="F34" s="119"/>
      <c r="G34" s="119"/>
    </row>
    <row r="35" spans="1:11" x14ac:dyDescent="0.25">
      <c r="A35" s="119" t="s">
        <v>50</v>
      </c>
      <c r="B35" s="119">
        <v>50</v>
      </c>
      <c r="C35" s="119"/>
      <c r="D35" s="119"/>
      <c r="E35" s="119"/>
      <c r="F35" s="119"/>
      <c r="G35" s="119"/>
      <c r="I35" s="231" t="s">
        <v>86</v>
      </c>
      <c r="J35" s="231"/>
      <c r="K35" s="231"/>
    </row>
    <row r="36" spans="1:11" x14ac:dyDescent="0.25">
      <c r="A36" s="119" t="s">
        <v>100</v>
      </c>
      <c r="B36" s="119">
        <v>34</v>
      </c>
      <c r="C36" s="119"/>
      <c r="D36" s="119"/>
      <c r="E36" s="119"/>
      <c r="F36" s="119"/>
      <c r="G36" s="119"/>
      <c r="I36" s="118"/>
      <c r="J36" s="118"/>
      <c r="K36" s="118"/>
    </row>
    <row r="37" spans="1:11" x14ac:dyDescent="0.25">
      <c r="A37" t="s">
        <v>48</v>
      </c>
      <c r="B37">
        <v>217</v>
      </c>
    </row>
    <row r="38" spans="1:11" x14ac:dyDescent="0.25">
      <c r="A38" s="168" t="s">
        <v>105</v>
      </c>
      <c r="B38">
        <v>278</v>
      </c>
    </row>
    <row r="39" spans="1:11" x14ac:dyDescent="0.25">
      <c r="A39" t="s">
        <v>55</v>
      </c>
      <c r="B39">
        <v>374</v>
      </c>
    </row>
    <row r="40" spans="1:11" x14ac:dyDescent="0.25">
      <c r="A40" t="s">
        <v>51</v>
      </c>
      <c r="B40">
        <v>397</v>
      </c>
    </row>
    <row r="41" spans="1:11" x14ac:dyDescent="0.25">
      <c r="A41" t="s">
        <v>98</v>
      </c>
      <c r="B41">
        <v>805</v>
      </c>
    </row>
    <row r="42" spans="1:11" x14ac:dyDescent="0.25">
      <c r="A42" t="s">
        <v>208</v>
      </c>
      <c r="B42">
        <v>821</v>
      </c>
    </row>
    <row r="43" spans="1:11" x14ac:dyDescent="0.25">
      <c r="A43" t="s">
        <v>181</v>
      </c>
    </row>
    <row r="44" spans="1:11" x14ac:dyDescent="0.25">
      <c r="A44" t="s">
        <v>182</v>
      </c>
      <c r="B44">
        <v>2988</v>
      </c>
    </row>
  </sheetData>
  <sortState ref="A91:G99">
    <sortCondition ref="G91"/>
  </sortState>
  <mergeCells count="3">
    <mergeCell ref="A1:G1"/>
    <mergeCell ref="I35:K35"/>
    <mergeCell ref="A19:F31"/>
  </mergeCells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35"/>
  <sheetViews>
    <sheetView workbookViewId="0">
      <selection activeCell="B9" sqref="B9"/>
    </sheetView>
  </sheetViews>
  <sheetFormatPr defaultRowHeight="15" x14ac:dyDescent="0.25"/>
  <cols>
    <col min="1" max="1" width="11.140625" customWidth="1"/>
    <col min="2" max="2" width="18.7109375" customWidth="1"/>
    <col min="3" max="3" width="11.85546875" bestFit="1" customWidth="1"/>
    <col min="8" max="8" width="10.140625" bestFit="1" customWidth="1"/>
    <col min="18" max="18" width="25.140625" customWidth="1"/>
  </cols>
  <sheetData>
    <row r="1" spans="1:19" x14ac:dyDescent="0.25">
      <c r="A1" s="257" t="s">
        <v>139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32"/>
      <c r="M1" s="232"/>
      <c r="N1" s="232"/>
      <c r="O1" s="232"/>
      <c r="P1" s="232"/>
      <c r="Q1" s="232"/>
      <c r="R1" s="232"/>
      <c r="S1" s="232"/>
    </row>
    <row r="2" spans="1:19" ht="30" customHeight="1" x14ac:dyDescent="0.25"/>
    <row r="3" spans="1:19" x14ac:dyDescent="0.25">
      <c r="A3" s="53"/>
      <c r="B3" s="153"/>
    </row>
    <row r="4" spans="1:19" x14ac:dyDescent="0.25">
      <c r="A4" s="54"/>
      <c r="B4" s="3" t="s">
        <v>22</v>
      </c>
    </row>
    <row r="5" spans="1:19" x14ac:dyDescent="0.25">
      <c r="A5" s="54">
        <v>2014</v>
      </c>
      <c r="B5" s="5">
        <v>94108</v>
      </c>
    </row>
    <row r="6" spans="1:19" x14ac:dyDescent="0.25">
      <c r="A6" s="54">
        <v>2015</v>
      </c>
      <c r="B6" s="5">
        <v>60224</v>
      </c>
      <c r="C6" s="5">
        <f>B6-B5</f>
        <v>-33884</v>
      </c>
    </row>
    <row r="7" spans="1:19" x14ac:dyDescent="0.25">
      <c r="A7" s="54">
        <v>2016</v>
      </c>
      <c r="B7" s="5">
        <v>65233</v>
      </c>
      <c r="C7" s="5">
        <f>B7-B5</f>
        <v>-28875</v>
      </c>
      <c r="D7" s="9">
        <f>B8-B5</f>
        <v>-32881</v>
      </c>
      <c r="O7" s="34"/>
      <c r="P7" s="52"/>
      <c r="Q7" s="34"/>
    </row>
    <row r="8" spans="1:19" x14ac:dyDescent="0.25">
      <c r="A8" s="54">
        <v>2017</v>
      </c>
      <c r="B8" s="5">
        <f>B35</f>
        <v>61227</v>
      </c>
      <c r="C8" s="5">
        <f>B8-B6</f>
        <v>1003</v>
      </c>
    </row>
    <row r="9" spans="1:19" x14ac:dyDescent="0.25">
      <c r="D9" s="12"/>
      <c r="E9" s="12"/>
      <c r="F9" s="12"/>
    </row>
    <row r="10" spans="1:19" x14ac:dyDescent="0.25">
      <c r="A10" s="154"/>
      <c r="B10" s="12"/>
      <c r="C10" s="12"/>
      <c r="D10" s="212"/>
      <c r="E10" s="212"/>
      <c r="F10" s="212"/>
      <c r="G10" s="212"/>
    </row>
    <row r="11" spans="1:19" x14ac:dyDescent="0.25">
      <c r="A11" s="212"/>
      <c r="B11" s="212"/>
      <c r="C11" s="212"/>
      <c r="D11" s="211"/>
      <c r="E11" s="211"/>
      <c r="F11" s="211"/>
      <c r="G11" s="211"/>
    </row>
    <row r="12" spans="1:19" x14ac:dyDescent="0.25">
      <c r="A12" s="211"/>
      <c r="B12" s="211"/>
      <c r="C12" s="211"/>
      <c r="D12" s="211"/>
      <c r="E12" s="211"/>
      <c r="F12" s="211"/>
      <c r="G12" s="211"/>
    </row>
    <row r="13" spans="1:19" x14ac:dyDescent="0.25">
      <c r="A13" s="211"/>
      <c r="B13" s="211"/>
      <c r="C13" s="211"/>
      <c r="D13" s="211"/>
      <c r="E13" s="211"/>
      <c r="F13" s="211"/>
      <c r="G13" s="211"/>
    </row>
    <row r="14" spans="1:19" ht="15" customHeight="1" x14ac:dyDescent="0.25">
      <c r="A14" t="s">
        <v>179</v>
      </c>
      <c r="B14" t="s">
        <v>209</v>
      </c>
      <c r="C14" s="211"/>
      <c r="D14" s="211"/>
      <c r="E14" s="211"/>
      <c r="F14" s="211"/>
      <c r="G14" s="211"/>
    </row>
    <row r="15" spans="1:19" x14ac:dyDescent="0.25">
      <c r="A15" t="s">
        <v>37</v>
      </c>
      <c r="B15">
        <v>18247</v>
      </c>
      <c r="C15" s="211"/>
      <c r="D15" s="211"/>
      <c r="E15" s="211"/>
      <c r="F15" s="211"/>
      <c r="G15" s="211"/>
    </row>
    <row r="16" spans="1:19" x14ac:dyDescent="0.25">
      <c r="A16" t="s">
        <v>35</v>
      </c>
      <c r="B16">
        <v>16850</v>
      </c>
      <c r="C16" s="211"/>
      <c r="D16" s="211"/>
      <c r="E16" s="211"/>
      <c r="F16" s="211"/>
      <c r="G16" s="211"/>
    </row>
    <row r="17" spans="1:11" x14ac:dyDescent="0.25">
      <c r="A17" s="168" t="s">
        <v>34</v>
      </c>
      <c r="B17">
        <v>9487</v>
      </c>
      <c r="C17" s="211"/>
      <c r="D17" s="211"/>
      <c r="E17" s="211"/>
      <c r="F17" s="211"/>
      <c r="G17" s="211"/>
    </row>
    <row r="18" spans="1:11" x14ac:dyDescent="0.25">
      <c r="A18" t="s">
        <v>33</v>
      </c>
      <c r="B18">
        <v>6710</v>
      </c>
      <c r="C18" s="211"/>
      <c r="D18" s="211"/>
      <c r="E18" s="211"/>
      <c r="F18" s="211"/>
      <c r="G18" s="211"/>
    </row>
    <row r="19" spans="1:11" x14ac:dyDescent="0.25">
      <c r="A19" t="s">
        <v>40</v>
      </c>
      <c r="B19">
        <v>4741</v>
      </c>
      <c r="C19" s="211"/>
      <c r="D19" s="211"/>
      <c r="E19" s="211"/>
      <c r="F19" s="211"/>
      <c r="G19" s="211"/>
    </row>
    <row r="20" spans="1:11" x14ac:dyDescent="0.25">
      <c r="A20" t="s">
        <v>31</v>
      </c>
      <c r="B20">
        <v>2617</v>
      </c>
      <c r="C20" s="211"/>
      <c r="D20" s="211"/>
      <c r="E20" s="211"/>
      <c r="F20" s="211"/>
      <c r="G20" s="211"/>
    </row>
    <row r="21" spans="1:11" x14ac:dyDescent="0.25">
      <c r="A21" t="s">
        <v>30</v>
      </c>
      <c r="B21">
        <v>886</v>
      </c>
      <c r="C21" s="211"/>
      <c r="D21" s="211"/>
      <c r="E21" s="211"/>
      <c r="F21" s="211"/>
      <c r="G21" s="211"/>
    </row>
    <row r="22" spans="1:11" x14ac:dyDescent="0.25">
      <c r="A22" t="s">
        <v>42</v>
      </c>
      <c r="B22">
        <v>342</v>
      </c>
      <c r="C22" s="211"/>
      <c r="D22" s="211"/>
      <c r="E22" s="211"/>
      <c r="F22" s="211"/>
      <c r="G22" s="211"/>
    </row>
    <row r="23" spans="1:11" x14ac:dyDescent="0.25">
      <c r="A23" t="s">
        <v>26</v>
      </c>
      <c r="B23">
        <v>275</v>
      </c>
      <c r="C23" s="211"/>
      <c r="D23" s="211"/>
      <c r="E23" s="211"/>
      <c r="F23" s="211"/>
      <c r="G23" s="211"/>
    </row>
    <row r="24" spans="1:11" x14ac:dyDescent="0.25">
      <c r="A24" t="s">
        <v>27</v>
      </c>
      <c r="B24">
        <v>206</v>
      </c>
      <c r="C24" s="211"/>
      <c r="D24" s="211"/>
      <c r="E24" s="211"/>
      <c r="F24" s="211"/>
      <c r="G24" s="211"/>
    </row>
    <row r="25" spans="1:11" x14ac:dyDescent="0.25">
      <c r="A25" t="s">
        <v>43</v>
      </c>
      <c r="B25">
        <v>207</v>
      </c>
      <c r="C25" s="211"/>
      <c r="D25" s="211"/>
      <c r="E25" s="211"/>
      <c r="F25" s="211"/>
      <c r="G25" s="211"/>
    </row>
    <row r="26" spans="1:11" x14ac:dyDescent="0.25">
      <c r="A26" t="s">
        <v>44</v>
      </c>
      <c r="B26">
        <v>140</v>
      </c>
      <c r="C26" s="211"/>
      <c r="D26" s="211"/>
      <c r="E26" s="211"/>
      <c r="F26" s="211"/>
      <c r="G26" s="211"/>
    </row>
    <row r="27" spans="1:11" x14ac:dyDescent="0.25">
      <c r="A27" t="s">
        <v>41</v>
      </c>
      <c r="B27">
        <v>95</v>
      </c>
      <c r="C27" s="211"/>
      <c r="D27" s="211"/>
      <c r="E27" s="211"/>
      <c r="F27" s="211"/>
      <c r="G27" s="211"/>
    </row>
    <row r="28" spans="1:11" x14ac:dyDescent="0.25">
      <c r="A28" t="s">
        <v>38</v>
      </c>
      <c r="B28">
        <v>192</v>
      </c>
      <c r="C28" s="211"/>
      <c r="D28" s="211"/>
      <c r="E28" s="211"/>
      <c r="F28" s="211"/>
      <c r="G28" s="211"/>
    </row>
    <row r="29" spans="1:11" x14ac:dyDescent="0.25">
      <c r="A29" t="s">
        <v>45</v>
      </c>
      <c r="B29">
        <v>90</v>
      </c>
      <c r="C29" s="211"/>
      <c r="D29" s="211"/>
      <c r="E29" s="211"/>
      <c r="F29" s="211"/>
      <c r="G29" s="211"/>
      <c r="I29" s="249" t="s">
        <v>86</v>
      </c>
      <c r="J29" s="249"/>
      <c r="K29" s="249"/>
    </row>
    <row r="30" spans="1:11" x14ac:dyDescent="0.25">
      <c r="A30" t="s">
        <v>32</v>
      </c>
      <c r="B30">
        <v>58</v>
      </c>
      <c r="C30" s="211"/>
      <c r="D30" s="211"/>
      <c r="E30" s="211"/>
      <c r="F30" s="211"/>
      <c r="G30" s="211"/>
      <c r="I30" s="149"/>
      <c r="J30" s="149"/>
      <c r="K30" s="149"/>
    </row>
    <row r="31" spans="1:11" x14ac:dyDescent="0.25">
      <c r="A31" t="s">
        <v>28</v>
      </c>
      <c r="B31">
        <v>33</v>
      </c>
      <c r="C31" s="211"/>
      <c r="D31" s="211"/>
      <c r="E31" s="211"/>
      <c r="F31" s="211"/>
      <c r="G31" s="211"/>
    </row>
    <row r="32" spans="1:11" x14ac:dyDescent="0.25">
      <c r="A32" t="s">
        <v>39</v>
      </c>
      <c r="B32">
        <v>43</v>
      </c>
      <c r="C32" s="211"/>
    </row>
    <row r="33" spans="1:2" x14ac:dyDescent="0.25">
      <c r="A33" t="s">
        <v>46</v>
      </c>
      <c r="B33">
        <v>8</v>
      </c>
    </row>
    <row r="34" spans="1:2" x14ac:dyDescent="0.25">
      <c r="A34" t="s">
        <v>181</v>
      </c>
    </row>
    <row r="35" spans="1:2" x14ac:dyDescent="0.25">
      <c r="A35" t="s">
        <v>182</v>
      </c>
      <c r="B35">
        <v>61227</v>
      </c>
    </row>
  </sheetData>
  <mergeCells count="3">
    <mergeCell ref="I29:K29"/>
    <mergeCell ref="A1:K1"/>
    <mergeCell ref="L1:S1"/>
  </mergeCells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44"/>
  <sheetViews>
    <sheetView topLeftCell="A13" workbookViewId="0">
      <selection activeCell="D13" sqref="D13"/>
    </sheetView>
  </sheetViews>
  <sheetFormatPr defaultRowHeight="15" x14ac:dyDescent="0.25"/>
  <cols>
    <col min="1" max="1" width="35.140625" bestFit="1" customWidth="1"/>
    <col min="2" max="2" width="16.28515625" customWidth="1"/>
    <col min="9" max="9" width="32.42578125" customWidth="1"/>
  </cols>
  <sheetData>
    <row r="1" spans="1:15" x14ac:dyDescent="0.25">
      <c r="A1" s="257" t="s">
        <v>157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</row>
    <row r="2" spans="1:15" x14ac:dyDescent="0.25">
      <c r="A2" s="35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</row>
    <row r="3" spans="1:15" x14ac:dyDescent="0.25">
      <c r="A3" s="16"/>
      <c r="B3" s="16">
        <v>2015</v>
      </c>
      <c r="C3" s="16">
        <v>2016</v>
      </c>
      <c r="D3" s="16">
        <v>2017</v>
      </c>
    </row>
    <row r="4" spans="1:15" ht="15" customHeight="1" x14ac:dyDescent="0.25">
      <c r="A4" s="16" t="s">
        <v>10</v>
      </c>
      <c r="B4" s="17">
        <v>2136</v>
      </c>
      <c r="C4" s="17">
        <v>2305</v>
      </c>
      <c r="D4" s="17">
        <f>B35</f>
        <v>2625</v>
      </c>
      <c r="E4" s="27">
        <f>D4/$C$12</f>
        <v>4.019661889011393E-2</v>
      </c>
      <c r="F4" s="9">
        <f t="shared" ref="F4:F11" si="0">D4-B4</f>
        <v>489</v>
      </c>
      <c r="G4" s="27">
        <f>F4/$E$12</f>
        <v>9.6259842519685043E-2</v>
      </c>
    </row>
    <row r="5" spans="1:15" x14ac:dyDescent="0.25">
      <c r="A5" s="16" t="s">
        <v>11</v>
      </c>
      <c r="B5" s="17">
        <v>2941</v>
      </c>
      <c r="C5" s="17">
        <v>3106</v>
      </c>
      <c r="D5" s="17">
        <f t="shared" ref="D5:D11" si="1">B36</f>
        <v>2807</v>
      </c>
      <c r="E5" s="27">
        <f t="shared" ref="E5:E11" si="2">D5/$C$12</f>
        <v>4.298358446649516E-2</v>
      </c>
      <c r="F5" s="9">
        <f t="shared" si="0"/>
        <v>-134</v>
      </c>
      <c r="G5" s="27">
        <f t="shared" ref="G5:G10" si="3">F5/$E$12</f>
        <v>-2.6377952755905511E-2</v>
      </c>
    </row>
    <row r="6" spans="1:15" x14ac:dyDescent="0.25">
      <c r="A6" s="16" t="s">
        <v>56</v>
      </c>
      <c r="B6" s="17">
        <v>3114</v>
      </c>
      <c r="C6" s="17">
        <v>3692</v>
      </c>
      <c r="D6" s="17">
        <f t="shared" si="1"/>
        <v>3892</v>
      </c>
      <c r="E6" s="27">
        <f t="shared" si="2"/>
        <v>5.9598186941075583E-2</v>
      </c>
      <c r="F6" s="9">
        <f t="shared" si="0"/>
        <v>778</v>
      </c>
      <c r="G6" s="27">
        <f t="shared" si="3"/>
        <v>0.15314960629921259</v>
      </c>
    </row>
    <row r="7" spans="1:15" x14ac:dyDescent="0.25">
      <c r="A7" s="16" t="s">
        <v>7</v>
      </c>
      <c r="B7" s="17">
        <v>4258</v>
      </c>
      <c r="C7" s="17">
        <v>4671</v>
      </c>
      <c r="D7" s="17">
        <f t="shared" si="1"/>
        <v>4961</v>
      </c>
      <c r="E7" s="27">
        <f t="shared" si="2"/>
        <v>7.5967781452897218E-2</v>
      </c>
      <c r="F7" s="9">
        <f t="shared" si="0"/>
        <v>703</v>
      </c>
      <c r="G7" s="27">
        <f t="shared" si="3"/>
        <v>0.13838582677165354</v>
      </c>
    </row>
    <row r="8" spans="1:15" x14ac:dyDescent="0.25">
      <c r="A8" s="16" t="s">
        <v>4</v>
      </c>
      <c r="B8" s="17">
        <v>6942</v>
      </c>
      <c r="C8" s="17">
        <v>7646</v>
      </c>
      <c r="D8" s="17">
        <f t="shared" si="1"/>
        <v>7798</v>
      </c>
      <c r="E8" s="27">
        <f t="shared" si="2"/>
        <v>0.11941075584956511</v>
      </c>
      <c r="F8" s="9">
        <f t="shared" si="0"/>
        <v>856</v>
      </c>
      <c r="G8" s="27">
        <f t="shared" si="3"/>
        <v>0.16850393700787403</v>
      </c>
    </row>
    <row r="9" spans="1:15" x14ac:dyDescent="0.25">
      <c r="A9" s="16" t="s">
        <v>8</v>
      </c>
      <c r="B9" s="17">
        <v>7586</v>
      </c>
      <c r="C9" s="17">
        <v>7667</v>
      </c>
      <c r="D9" s="17">
        <f t="shared" si="1"/>
        <v>7819</v>
      </c>
      <c r="E9" s="27">
        <f t="shared" si="2"/>
        <v>0.11973232880068602</v>
      </c>
      <c r="F9" s="9">
        <f t="shared" si="0"/>
        <v>233</v>
      </c>
      <c r="G9" s="27">
        <f t="shared" si="3"/>
        <v>4.5866141732283462E-2</v>
      </c>
    </row>
    <row r="10" spans="1:15" x14ac:dyDescent="0.25">
      <c r="A10" s="16" t="s">
        <v>6</v>
      </c>
      <c r="B10" s="17">
        <v>7391</v>
      </c>
      <c r="C10" s="17">
        <v>7911</v>
      </c>
      <c r="D10" s="17">
        <f t="shared" si="1"/>
        <v>7929</v>
      </c>
      <c r="E10" s="27">
        <f t="shared" si="2"/>
        <v>0.1214167585446527</v>
      </c>
      <c r="F10" s="9">
        <f t="shared" si="0"/>
        <v>538</v>
      </c>
      <c r="G10" s="27">
        <f t="shared" si="3"/>
        <v>0.10590551181102362</v>
      </c>
    </row>
    <row r="11" spans="1:15" x14ac:dyDescent="0.25">
      <c r="A11" s="16" t="s">
        <v>57</v>
      </c>
      <c r="B11" s="17">
        <v>25856</v>
      </c>
      <c r="C11" s="17">
        <v>28234</v>
      </c>
      <c r="D11" s="17">
        <f t="shared" si="1"/>
        <v>27473</v>
      </c>
      <c r="E11" s="27">
        <f t="shared" si="2"/>
        <v>0.42069398505451427</v>
      </c>
      <c r="F11" s="9">
        <f t="shared" si="0"/>
        <v>1617</v>
      </c>
      <c r="G11" s="27">
        <f>F11/$E$12</f>
        <v>0.31830708661417323</v>
      </c>
    </row>
    <row r="12" spans="1:15" x14ac:dyDescent="0.25">
      <c r="A12" s="12"/>
      <c r="B12" s="39">
        <f>SUM(B4:B11)</f>
        <v>60224</v>
      </c>
      <c r="C12" s="39">
        <f>SUM(D4:D11)</f>
        <v>65304</v>
      </c>
      <c r="D12" s="9">
        <f>SUM(D4:D11)</f>
        <v>65304</v>
      </c>
      <c r="E12" s="9">
        <f>C12-B12</f>
        <v>5080</v>
      </c>
    </row>
    <row r="14" spans="1:15" x14ac:dyDescent="0.25">
      <c r="A14" s="230"/>
      <c r="B14" s="230"/>
      <c r="C14" s="230"/>
      <c r="D14" s="230"/>
    </row>
    <row r="15" spans="1:15" x14ac:dyDescent="0.25">
      <c r="A15" s="230"/>
      <c r="B15" s="230"/>
      <c r="C15" s="230"/>
      <c r="D15" s="230"/>
    </row>
    <row r="16" spans="1:15" x14ac:dyDescent="0.25">
      <c r="A16" s="230"/>
      <c r="B16" s="230"/>
      <c r="C16" s="230"/>
      <c r="D16" s="230"/>
    </row>
    <row r="17" spans="1:9" x14ac:dyDescent="0.25">
      <c r="A17" s="230"/>
      <c r="B17" s="230"/>
      <c r="C17" s="230"/>
      <c r="D17" s="230"/>
    </row>
    <row r="18" spans="1:9" x14ac:dyDescent="0.25">
      <c r="A18" s="230"/>
      <c r="B18" s="230"/>
      <c r="C18" s="230"/>
      <c r="D18" s="230"/>
    </row>
    <row r="19" spans="1:9" x14ac:dyDescent="0.25">
      <c r="A19" s="230"/>
      <c r="B19" s="230"/>
      <c r="C19" s="230"/>
      <c r="D19" s="230"/>
    </row>
    <row r="20" spans="1:9" x14ac:dyDescent="0.25">
      <c r="A20" s="230"/>
      <c r="B20" s="230"/>
      <c r="C20" s="230"/>
      <c r="D20" s="230"/>
    </row>
    <row r="21" spans="1:9" x14ac:dyDescent="0.25">
      <c r="A21" s="230"/>
      <c r="B21" s="230"/>
      <c r="C21" s="230"/>
      <c r="D21" s="230"/>
    </row>
    <row r="22" spans="1:9" x14ac:dyDescent="0.25">
      <c r="A22" s="230"/>
      <c r="B22" s="230"/>
      <c r="C22" s="230"/>
      <c r="D22" s="230"/>
    </row>
    <row r="23" spans="1:9" x14ac:dyDescent="0.25">
      <c r="A23" s="230"/>
      <c r="B23" s="230"/>
      <c r="C23" s="230"/>
      <c r="D23" s="230"/>
    </row>
    <row r="24" spans="1:9" x14ac:dyDescent="0.25">
      <c r="A24" s="230"/>
      <c r="B24" s="230"/>
      <c r="C24" s="230"/>
      <c r="D24" s="230"/>
    </row>
    <row r="25" spans="1:9" x14ac:dyDescent="0.25">
      <c r="A25" s="230"/>
      <c r="B25" s="230"/>
      <c r="C25" s="230"/>
      <c r="D25" s="230"/>
    </row>
    <row r="26" spans="1:9" x14ac:dyDescent="0.25">
      <c r="A26" s="230"/>
      <c r="B26" s="230"/>
      <c r="C26" s="230"/>
      <c r="D26" s="230"/>
    </row>
    <row r="27" spans="1:9" x14ac:dyDescent="0.25">
      <c r="A27" s="230"/>
      <c r="B27" s="230"/>
      <c r="C27" s="230"/>
      <c r="D27" s="230"/>
    </row>
    <row r="28" spans="1:9" x14ac:dyDescent="0.25">
      <c r="A28" s="230"/>
      <c r="B28" s="230"/>
      <c r="C28" s="230"/>
      <c r="D28" s="230"/>
      <c r="G28" s="249" t="s">
        <v>86</v>
      </c>
      <c r="H28" s="249"/>
      <c r="I28" s="249"/>
    </row>
    <row r="29" spans="1:9" x14ac:dyDescent="0.25">
      <c r="A29" s="230"/>
      <c r="B29" s="230"/>
      <c r="C29" s="230"/>
      <c r="D29" s="230"/>
    </row>
    <row r="30" spans="1:9" x14ac:dyDescent="0.25">
      <c r="A30" s="230"/>
      <c r="B30" s="230"/>
      <c r="C30" s="230"/>
      <c r="D30" s="230"/>
    </row>
    <row r="31" spans="1:9" x14ac:dyDescent="0.25">
      <c r="A31" s="230"/>
      <c r="B31" s="230"/>
      <c r="C31" s="230"/>
      <c r="D31" s="230"/>
    </row>
    <row r="32" spans="1:9" x14ac:dyDescent="0.25">
      <c r="A32" s="230"/>
      <c r="B32" s="230"/>
      <c r="C32" s="230"/>
      <c r="D32" s="230"/>
    </row>
    <row r="34" spans="1:2" x14ac:dyDescent="0.25">
      <c r="A34" t="s">
        <v>179</v>
      </c>
      <c r="B34" t="s">
        <v>210</v>
      </c>
    </row>
    <row r="35" spans="1:2" x14ac:dyDescent="0.25">
      <c r="A35" s="168" t="s">
        <v>10</v>
      </c>
      <c r="B35">
        <v>2625</v>
      </c>
    </row>
    <row r="36" spans="1:2" x14ac:dyDescent="0.25">
      <c r="A36" t="s">
        <v>11</v>
      </c>
      <c r="B36">
        <v>2807</v>
      </c>
    </row>
    <row r="37" spans="1:2" x14ac:dyDescent="0.25">
      <c r="A37" t="s">
        <v>56</v>
      </c>
      <c r="B37">
        <v>3892</v>
      </c>
    </row>
    <row r="38" spans="1:2" x14ac:dyDescent="0.25">
      <c r="A38" t="s">
        <v>7</v>
      </c>
      <c r="B38">
        <v>4961</v>
      </c>
    </row>
    <row r="39" spans="1:2" x14ac:dyDescent="0.25">
      <c r="A39" t="s">
        <v>4</v>
      </c>
      <c r="B39">
        <v>7798</v>
      </c>
    </row>
    <row r="40" spans="1:2" x14ac:dyDescent="0.25">
      <c r="A40" t="s">
        <v>8</v>
      </c>
      <c r="B40">
        <v>7819</v>
      </c>
    </row>
    <row r="41" spans="1:2" x14ac:dyDescent="0.25">
      <c r="A41" t="s">
        <v>6</v>
      </c>
      <c r="B41">
        <v>7929</v>
      </c>
    </row>
    <row r="42" spans="1:2" x14ac:dyDescent="0.25">
      <c r="A42" t="s">
        <v>57</v>
      </c>
      <c r="B42">
        <v>27473</v>
      </c>
    </row>
    <row r="43" spans="1:2" x14ac:dyDescent="0.25">
      <c r="A43" t="s">
        <v>181</v>
      </c>
    </row>
    <row r="44" spans="1:2" x14ac:dyDescent="0.25">
      <c r="A44" t="s">
        <v>182</v>
      </c>
      <c r="B44">
        <v>65304</v>
      </c>
    </row>
  </sheetData>
  <sortState ref="A3:D11">
    <sortCondition ref="D4"/>
  </sortState>
  <mergeCells count="4">
    <mergeCell ref="A1:K1"/>
    <mergeCell ref="A14:D32"/>
    <mergeCell ref="G28:I28"/>
    <mergeCell ref="B2:O2"/>
  </mergeCells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6"/>
  <sheetViews>
    <sheetView zoomScaleNormal="100" workbookViewId="0">
      <selection activeCell="J31" sqref="J31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2" t="s">
        <v>140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f>C32</f>
        <v>0.12570595736928403</v>
      </c>
      <c r="C5" s="14">
        <f>E32</f>
        <v>0.11458142180790545</v>
      </c>
      <c r="D5" s="14">
        <f>G32</f>
        <v>0.12171344165435746</v>
      </c>
    </row>
    <row r="6" spans="1:12" x14ac:dyDescent="0.25">
      <c r="A6" s="16" t="s">
        <v>65</v>
      </c>
      <c r="B6" s="14">
        <f t="shared" ref="B6:B8" si="0">C33</f>
        <v>6.0029149207505919E-2</v>
      </c>
      <c r="C6" s="14">
        <f t="shared" ref="C6:C8" si="1">E33</f>
        <v>5.5015231034609313E-2</v>
      </c>
      <c r="D6" s="14">
        <f t="shared" ref="D6:D8" si="2">G33</f>
        <v>6.4032496307237813E-2</v>
      </c>
    </row>
    <row r="7" spans="1:12" x14ac:dyDescent="0.25">
      <c r="A7" s="16" t="s">
        <v>84</v>
      </c>
      <c r="B7" s="14">
        <f t="shared" si="0"/>
        <v>2.81472034979049E-2</v>
      </c>
      <c r="C7" s="14">
        <f t="shared" si="1"/>
        <v>4.4959078063640037E-2</v>
      </c>
      <c r="D7" s="14">
        <f t="shared" si="2"/>
        <v>4.0288035450516985E-2</v>
      </c>
    </row>
    <row r="8" spans="1:12" x14ac:dyDescent="0.25">
      <c r="A8" s="16" t="s">
        <v>85</v>
      </c>
      <c r="B8" s="14">
        <f t="shared" si="0"/>
        <v>0.78611768992530517</v>
      </c>
      <c r="C8" s="14">
        <f t="shared" si="1"/>
        <v>0.78544426909384524</v>
      </c>
      <c r="D8" s="14">
        <f t="shared" si="2"/>
        <v>0.77396602658788771</v>
      </c>
    </row>
    <row r="10" spans="1:12" x14ac:dyDescent="0.25">
      <c r="A10" s="230"/>
      <c r="B10" s="230"/>
      <c r="C10" s="230"/>
      <c r="D10" s="230"/>
    </row>
    <row r="11" spans="1:12" x14ac:dyDescent="0.25">
      <c r="A11" s="230"/>
      <c r="B11" s="230"/>
      <c r="C11" s="230"/>
      <c r="D11" s="230"/>
    </row>
    <row r="12" spans="1:12" x14ac:dyDescent="0.25">
      <c r="A12" s="230"/>
      <c r="B12" s="230"/>
      <c r="C12" s="230"/>
      <c r="D12" s="230"/>
    </row>
    <row r="13" spans="1:12" x14ac:dyDescent="0.25">
      <c r="A13" s="230"/>
      <c r="B13" s="230"/>
      <c r="C13" s="230"/>
      <c r="D13" s="230"/>
    </row>
    <row r="14" spans="1:12" x14ac:dyDescent="0.25">
      <c r="A14" s="230"/>
      <c r="B14" s="230"/>
      <c r="C14" s="230"/>
      <c r="D14" s="230"/>
    </row>
    <row r="15" spans="1:12" x14ac:dyDescent="0.25">
      <c r="A15" s="230"/>
      <c r="B15" s="230"/>
      <c r="C15" s="230"/>
      <c r="D15" s="230"/>
    </row>
    <row r="16" spans="1:12" x14ac:dyDescent="0.25">
      <c r="A16" s="230"/>
      <c r="B16" s="230"/>
      <c r="C16" s="230"/>
      <c r="D16" s="230"/>
    </row>
    <row r="17" spans="1:9" x14ac:dyDescent="0.25">
      <c r="A17" s="230"/>
      <c r="B17" s="230"/>
      <c r="C17" s="230"/>
      <c r="D17" s="230"/>
    </row>
    <row r="18" spans="1:9" x14ac:dyDescent="0.25">
      <c r="A18" s="230"/>
      <c r="B18" s="230"/>
      <c r="C18" s="230"/>
      <c r="D18" s="230"/>
    </row>
    <row r="19" spans="1:9" x14ac:dyDescent="0.25">
      <c r="A19" s="230"/>
      <c r="B19" s="230"/>
      <c r="C19" s="230"/>
      <c r="D19" s="230"/>
    </row>
    <row r="20" spans="1:9" x14ac:dyDescent="0.25">
      <c r="A20" s="230"/>
      <c r="B20" s="230"/>
      <c r="C20" s="230"/>
      <c r="D20" s="230"/>
    </row>
    <row r="21" spans="1:9" x14ac:dyDescent="0.25">
      <c r="A21" s="230"/>
      <c r="B21" s="230"/>
      <c r="C21" s="230"/>
      <c r="D21" s="230"/>
    </row>
    <row r="22" spans="1:9" x14ac:dyDescent="0.25">
      <c r="A22" s="230"/>
      <c r="B22" s="230"/>
      <c r="C22" s="230"/>
      <c r="D22" s="230"/>
    </row>
    <row r="27" spans="1:9" x14ac:dyDescent="0.25">
      <c r="A27" s="168"/>
    </row>
    <row r="29" spans="1:9" x14ac:dyDescent="0.25">
      <c r="F29" s="231" t="s">
        <v>86</v>
      </c>
      <c r="G29" s="231"/>
      <c r="H29" s="231"/>
      <c r="I29" s="231"/>
    </row>
    <row r="31" spans="1:9" x14ac:dyDescent="0.25">
      <c r="A31" t="s">
        <v>179</v>
      </c>
      <c r="B31" s="249" t="s">
        <v>211</v>
      </c>
      <c r="C31" s="249"/>
      <c r="D31" s="249" t="s">
        <v>212</v>
      </c>
      <c r="E31" s="249"/>
      <c r="F31" s="249" t="s">
        <v>213</v>
      </c>
      <c r="G31" s="249"/>
    </row>
    <row r="32" spans="1:9" x14ac:dyDescent="0.25">
      <c r="A32" t="s">
        <v>4</v>
      </c>
      <c r="B32">
        <v>1380</v>
      </c>
      <c r="C32" s="27">
        <f>B32/$B$36</f>
        <v>0.12570595736928403</v>
      </c>
      <c r="D32">
        <v>3122</v>
      </c>
      <c r="E32" s="27">
        <f>D32/$D$36</f>
        <v>0.11458142180790545</v>
      </c>
      <c r="F32">
        <v>3296</v>
      </c>
      <c r="G32" s="27">
        <f>F32/$F$36</f>
        <v>0.12171344165435746</v>
      </c>
    </row>
    <row r="33" spans="1:7" x14ac:dyDescent="0.25">
      <c r="A33" t="s">
        <v>5</v>
      </c>
      <c r="B33">
        <v>659</v>
      </c>
      <c r="C33" s="27">
        <f t="shared" ref="C33:C35" si="3">B33/$B$36</f>
        <v>6.0029149207505919E-2</v>
      </c>
      <c r="D33">
        <v>1499</v>
      </c>
      <c r="E33" s="27">
        <f t="shared" ref="E33:E35" si="4">D33/$D$36</f>
        <v>5.5015231034609313E-2</v>
      </c>
      <c r="F33">
        <v>1734</v>
      </c>
      <c r="G33" s="27">
        <f t="shared" ref="G33:G35" si="5">F33/$F$36</f>
        <v>6.4032496307237813E-2</v>
      </c>
    </row>
    <row r="34" spans="1:7" x14ac:dyDescent="0.25">
      <c r="A34" t="s">
        <v>10</v>
      </c>
      <c r="B34">
        <v>309</v>
      </c>
      <c r="C34" s="27">
        <f t="shared" si="3"/>
        <v>2.81472034979049E-2</v>
      </c>
      <c r="D34">
        <v>1225</v>
      </c>
      <c r="E34" s="27">
        <f t="shared" si="4"/>
        <v>4.4959078063640037E-2</v>
      </c>
      <c r="F34">
        <v>1091</v>
      </c>
      <c r="G34" s="27">
        <f t="shared" si="5"/>
        <v>4.0288035450516985E-2</v>
      </c>
    </row>
    <row r="35" spans="1:7" x14ac:dyDescent="0.25">
      <c r="A35" t="s">
        <v>204</v>
      </c>
      <c r="B35">
        <v>8630</v>
      </c>
      <c r="C35" s="27">
        <f t="shared" si="3"/>
        <v>0.78611768992530517</v>
      </c>
      <c r="D35">
        <v>21401</v>
      </c>
      <c r="E35" s="27">
        <f t="shared" si="4"/>
        <v>0.78544426909384524</v>
      </c>
      <c r="F35">
        <v>20959</v>
      </c>
      <c r="G35" s="27">
        <f t="shared" si="5"/>
        <v>0.77396602658788771</v>
      </c>
    </row>
    <row r="36" spans="1:7" x14ac:dyDescent="0.25">
      <c r="A36" t="s">
        <v>182</v>
      </c>
      <c r="B36">
        <v>10978</v>
      </c>
      <c r="C36" s="27">
        <f>SUM(C32:C35)</f>
        <v>1</v>
      </c>
      <c r="D36">
        <v>27247</v>
      </c>
      <c r="E36" s="27">
        <f>SUM(E32:E35)</f>
        <v>1</v>
      </c>
      <c r="F36">
        <v>27080</v>
      </c>
      <c r="G36" s="27">
        <f>SUM(G32:G35)</f>
        <v>1</v>
      </c>
    </row>
  </sheetData>
  <mergeCells count="6">
    <mergeCell ref="A1:L1"/>
    <mergeCell ref="A10:D22"/>
    <mergeCell ref="F29:I29"/>
    <mergeCell ref="B31:C31"/>
    <mergeCell ref="D31:E31"/>
    <mergeCell ref="F31:G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32"/>
  <sheetViews>
    <sheetView zoomScaleNormal="100" workbookViewId="0">
      <selection activeCell="D19" sqref="D19"/>
    </sheetView>
  </sheetViews>
  <sheetFormatPr defaultRowHeight="15" x14ac:dyDescent="0.25"/>
  <cols>
    <col min="1" max="1" width="25.42578125" customWidth="1"/>
    <col min="3" max="3" width="9.140625" bestFit="1" customWidth="1"/>
  </cols>
  <sheetData>
    <row r="1" spans="1:22" x14ac:dyDescent="0.25">
      <c r="A1" s="182" t="s">
        <v>159</v>
      </c>
      <c r="B1" s="182"/>
      <c r="C1" s="182"/>
      <c r="D1" s="182"/>
      <c r="E1" s="182"/>
      <c r="F1" s="182"/>
      <c r="G1" s="182"/>
      <c r="H1" s="182"/>
      <c r="I1" s="182"/>
    </row>
    <row r="3" spans="1:22" x14ac:dyDescent="0.25">
      <c r="B3" s="16">
        <v>2015</v>
      </c>
      <c r="C3" s="16">
        <v>2016</v>
      </c>
      <c r="D3" s="16">
        <v>2017</v>
      </c>
      <c r="Q3" s="266"/>
      <c r="R3" s="266"/>
      <c r="S3" s="266"/>
      <c r="T3" s="266"/>
      <c r="U3" s="266"/>
      <c r="V3" s="266"/>
    </row>
    <row r="4" spans="1:22" x14ac:dyDescent="0.25">
      <c r="A4" s="120" t="s">
        <v>12</v>
      </c>
      <c r="B4" s="17">
        <v>339</v>
      </c>
      <c r="C4" s="58">
        <v>353</v>
      </c>
      <c r="D4" s="272">
        <f>D21</f>
        <v>323</v>
      </c>
      <c r="E4" s="169">
        <f>D4/D$32</f>
        <v>4.9460225097618868E-3</v>
      </c>
      <c r="Q4" s="266"/>
      <c r="R4" s="266"/>
      <c r="S4" s="266"/>
      <c r="T4" s="266"/>
      <c r="U4" s="266"/>
      <c r="V4" s="266"/>
    </row>
    <row r="5" spans="1:22" x14ac:dyDescent="0.25">
      <c r="A5" s="120" t="s">
        <v>13</v>
      </c>
      <c r="B5" s="17">
        <v>4019</v>
      </c>
      <c r="C5" s="58">
        <v>4224</v>
      </c>
      <c r="D5" s="272">
        <f t="shared" ref="D5:D13" si="0">D22</f>
        <v>4083</v>
      </c>
      <c r="E5" s="169" t="e">
        <f>D5/A$32</f>
        <v>#DIV/0!</v>
      </c>
      <c r="Q5" s="266"/>
      <c r="R5" s="266"/>
      <c r="S5" s="266"/>
      <c r="T5" s="266"/>
      <c r="U5" s="266"/>
      <c r="V5" s="266"/>
    </row>
    <row r="6" spans="1:22" x14ac:dyDescent="0.25">
      <c r="A6" s="121" t="s">
        <v>14</v>
      </c>
      <c r="B6" s="17">
        <v>4007</v>
      </c>
      <c r="C6" s="58">
        <v>4269</v>
      </c>
      <c r="D6" s="272">
        <f t="shared" si="0"/>
        <v>4073</v>
      </c>
      <c r="E6" s="169" t="e">
        <f>D6/A$32</f>
        <v>#DIV/0!</v>
      </c>
      <c r="Q6" s="266"/>
      <c r="R6" s="266"/>
      <c r="S6" s="266"/>
      <c r="T6" s="266"/>
      <c r="U6" s="266"/>
      <c r="V6" s="266"/>
    </row>
    <row r="7" spans="1:22" x14ac:dyDescent="0.25">
      <c r="A7" s="121" t="s">
        <v>15</v>
      </c>
      <c r="B7" s="17">
        <v>2232</v>
      </c>
      <c r="C7" s="58">
        <v>2498</v>
      </c>
      <c r="D7" s="272">
        <f t="shared" si="0"/>
        <v>2499</v>
      </c>
      <c r="E7" s="169" t="e">
        <f>D7/A$32</f>
        <v>#DIV/0!</v>
      </c>
      <c r="F7" s="9">
        <f>D7+D6</f>
        <v>6572</v>
      </c>
      <c r="Q7" s="266"/>
      <c r="R7" s="266"/>
      <c r="S7" s="266"/>
      <c r="T7" s="266"/>
      <c r="U7" s="266"/>
      <c r="V7" s="266"/>
    </row>
    <row r="8" spans="1:22" x14ac:dyDescent="0.25">
      <c r="A8" s="121" t="s">
        <v>16</v>
      </c>
      <c r="B8" s="17">
        <v>18537</v>
      </c>
      <c r="C8" s="58">
        <v>20284</v>
      </c>
      <c r="D8" s="272">
        <f t="shared" si="0"/>
        <v>20083</v>
      </c>
      <c r="E8" s="169" t="e">
        <f>D8/A$32</f>
        <v>#DIV/0!</v>
      </c>
      <c r="Q8" s="266"/>
      <c r="R8" s="266"/>
      <c r="S8" s="266"/>
      <c r="T8" s="266"/>
      <c r="U8" s="266"/>
      <c r="V8" s="266"/>
    </row>
    <row r="9" spans="1:22" x14ac:dyDescent="0.25">
      <c r="A9" s="121" t="s">
        <v>17</v>
      </c>
      <c r="B9" s="17">
        <v>7054</v>
      </c>
      <c r="C9" s="58">
        <v>7379</v>
      </c>
      <c r="D9" s="272">
        <f t="shared" si="0"/>
        <v>7164</v>
      </c>
      <c r="E9" s="169" t="e">
        <f>D9/A$32</f>
        <v>#DIV/0!</v>
      </c>
      <c r="F9" s="9">
        <f>D9+D8</f>
        <v>27247</v>
      </c>
      <c r="Q9" s="266"/>
      <c r="R9" s="266"/>
      <c r="S9" s="266"/>
      <c r="T9" s="266"/>
      <c r="U9" s="266"/>
      <c r="V9" s="266"/>
    </row>
    <row r="10" spans="1:22" x14ac:dyDescent="0.25">
      <c r="A10" s="121" t="s">
        <v>18</v>
      </c>
      <c r="B10" s="17">
        <v>20597</v>
      </c>
      <c r="C10" s="58">
        <v>22467</v>
      </c>
      <c r="D10" s="272">
        <f t="shared" si="0"/>
        <v>23115</v>
      </c>
      <c r="E10" s="169" t="e">
        <f>D10/A$32</f>
        <v>#DIV/0!</v>
      </c>
      <c r="Q10" s="266"/>
      <c r="R10" s="266"/>
      <c r="S10" s="266"/>
      <c r="T10" s="266"/>
      <c r="U10" s="266"/>
      <c r="V10" s="266"/>
    </row>
    <row r="11" spans="1:22" x14ac:dyDescent="0.25">
      <c r="A11" s="121" t="s">
        <v>19</v>
      </c>
      <c r="B11" s="17">
        <v>3013</v>
      </c>
      <c r="C11" s="58">
        <v>3345</v>
      </c>
      <c r="D11" s="272">
        <f t="shared" si="0"/>
        <v>3545</v>
      </c>
      <c r="E11" s="169" t="e">
        <f>D11/A$32</f>
        <v>#DIV/0!</v>
      </c>
      <c r="Q11" s="266"/>
      <c r="R11" s="266"/>
      <c r="S11" s="266"/>
      <c r="T11" s="266"/>
      <c r="U11" s="266"/>
      <c r="V11" s="266"/>
    </row>
    <row r="12" spans="1:22" x14ac:dyDescent="0.25">
      <c r="A12" s="121" t="s">
        <v>20</v>
      </c>
      <c r="B12" s="17">
        <v>346</v>
      </c>
      <c r="C12" s="58">
        <v>339</v>
      </c>
      <c r="D12" s="272">
        <f t="shared" si="0"/>
        <v>331</v>
      </c>
      <c r="E12" s="169" t="e">
        <f>D12/A$32</f>
        <v>#DIV/0!</v>
      </c>
      <c r="Q12" s="266"/>
      <c r="R12" s="266"/>
      <c r="S12" s="266"/>
      <c r="T12" s="266"/>
      <c r="U12" s="266"/>
      <c r="V12" s="266"/>
    </row>
    <row r="13" spans="1:22" x14ac:dyDescent="0.25">
      <c r="A13" s="121" t="s">
        <v>21</v>
      </c>
      <c r="B13" s="17">
        <v>80</v>
      </c>
      <c r="C13" s="58">
        <v>74</v>
      </c>
      <c r="D13" s="272">
        <f t="shared" si="0"/>
        <v>89</v>
      </c>
      <c r="E13" s="169" t="e">
        <f>D13/A$32</f>
        <v>#DIV/0!</v>
      </c>
      <c r="F13" s="9">
        <f>D13+D12+D11+D10</f>
        <v>27080</v>
      </c>
      <c r="Q13" s="266"/>
      <c r="R13" s="266"/>
      <c r="S13" s="266"/>
      <c r="T13" s="266"/>
      <c r="U13" s="266"/>
      <c r="V13" s="266"/>
    </row>
    <row r="14" spans="1:22" x14ac:dyDescent="0.25">
      <c r="A14" s="122"/>
      <c r="B14" s="39"/>
      <c r="C14" s="60"/>
      <c r="D14" s="60"/>
      <c r="E14" s="169"/>
      <c r="Q14" s="266"/>
      <c r="R14" s="266"/>
      <c r="S14" s="266"/>
      <c r="T14" s="266"/>
      <c r="U14" s="266"/>
      <c r="V14" s="266"/>
    </row>
    <row r="15" spans="1:22" x14ac:dyDescent="0.25">
      <c r="A15" s="20"/>
      <c r="B15" s="123">
        <v>2015</v>
      </c>
      <c r="C15" s="124">
        <v>2016</v>
      </c>
      <c r="D15" s="124">
        <v>2017</v>
      </c>
      <c r="Q15" s="266"/>
      <c r="R15" s="266"/>
      <c r="S15" s="266"/>
      <c r="T15" s="266"/>
      <c r="U15" s="266"/>
      <c r="V15" s="266"/>
    </row>
    <row r="16" spans="1:22" x14ac:dyDescent="0.25">
      <c r="A16" s="120" t="s">
        <v>23</v>
      </c>
      <c r="B16" s="59">
        <v>0.17595975026567501</v>
      </c>
      <c r="C16" s="59">
        <v>0.17389971333527501</v>
      </c>
      <c r="D16" s="59">
        <f>F7/D32</f>
        <v>0.10063547967230686</v>
      </c>
      <c r="Q16" s="266"/>
      <c r="R16" s="266"/>
      <c r="S16" s="266"/>
      <c r="T16" s="266"/>
      <c r="U16" s="266"/>
      <c r="V16" s="266"/>
    </row>
    <row r="17" spans="1:9" x14ac:dyDescent="0.25">
      <c r="A17" s="120" t="s">
        <v>24</v>
      </c>
      <c r="B17" s="59">
        <v>0.42493026036131798</v>
      </c>
      <c r="C17" s="59">
        <v>0.42406450722793698</v>
      </c>
      <c r="D17" s="59">
        <f>F9/D32</f>
        <v>0.41722685858663194</v>
      </c>
    </row>
    <row r="18" spans="1:9" x14ac:dyDescent="0.25">
      <c r="A18" s="121" t="s">
        <v>25</v>
      </c>
      <c r="B18" s="59">
        <v>0.39910998937300701</v>
      </c>
      <c r="C18" s="59">
        <v>0.40202044977235402</v>
      </c>
      <c r="D18" s="59">
        <f>F13/D32</f>
        <v>0.41466962713421635</v>
      </c>
    </row>
    <row r="20" spans="1:9" x14ac:dyDescent="0.25">
      <c r="C20" t="s">
        <v>179</v>
      </c>
      <c r="D20" t="s">
        <v>273</v>
      </c>
    </row>
    <row r="21" spans="1:9" x14ac:dyDescent="0.25">
      <c r="C21" t="s">
        <v>12</v>
      </c>
      <c r="D21">
        <v>323</v>
      </c>
    </row>
    <row r="22" spans="1:9" x14ac:dyDescent="0.25">
      <c r="C22" t="s">
        <v>13</v>
      </c>
      <c r="D22">
        <v>4083</v>
      </c>
    </row>
    <row r="23" spans="1:9" x14ac:dyDescent="0.25">
      <c r="C23" t="s">
        <v>14</v>
      </c>
      <c r="D23">
        <v>4073</v>
      </c>
    </row>
    <row r="24" spans="1:9" x14ac:dyDescent="0.25">
      <c r="C24" t="s">
        <v>15</v>
      </c>
      <c r="D24">
        <v>2499</v>
      </c>
      <c r="G24" s="231" t="s">
        <v>86</v>
      </c>
      <c r="H24" s="231"/>
      <c r="I24" s="231"/>
    </row>
    <row r="25" spans="1:9" x14ac:dyDescent="0.25">
      <c r="C25" s="168" t="s">
        <v>16</v>
      </c>
      <c r="D25">
        <v>20083</v>
      </c>
    </row>
    <row r="26" spans="1:9" x14ac:dyDescent="0.25">
      <c r="C26" t="s">
        <v>17</v>
      </c>
      <c r="D26">
        <v>7164</v>
      </c>
    </row>
    <row r="27" spans="1:9" x14ac:dyDescent="0.25">
      <c r="C27" t="s">
        <v>18</v>
      </c>
      <c r="D27">
        <v>23115</v>
      </c>
    </row>
    <row r="28" spans="1:9" x14ac:dyDescent="0.25">
      <c r="C28" t="s">
        <v>19</v>
      </c>
      <c r="D28">
        <v>3545</v>
      </c>
    </row>
    <row r="29" spans="1:9" x14ac:dyDescent="0.25">
      <c r="C29" t="s">
        <v>20</v>
      </c>
      <c r="D29">
        <v>331</v>
      </c>
    </row>
    <row r="30" spans="1:9" x14ac:dyDescent="0.25">
      <c r="C30" t="s">
        <v>21</v>
      </c>
      <c r="D30">
        <v>89</v>
      </c>
    </row>
    <row r="31" spans="1:9" x14ac:dyDescent="0.25">
      <c r="A31" s="9"/>
      <c r="B31" s="9"/>
      <c r="C31" s="27" t="s">
        <v>181</v>
      </c>
    </row>
    <row r="32" spans="1:9" x14ac:dyDescent="0.25">
      <c r="A32" s="9"/>
      <c r="C32" t="s">
        <v>182</v>
      </c>
      <c r="D32">
        <v>65305</v>
      </c>
    </row>
  </sheetData>
  <mergeCells count="2">
    <mergeCell ref="G24:I24"/>
    <mergeCell ref="Q3:V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59"/>
  <sheetViews>
    <sheetView workbookViewId="0"/>
  </sheetViews>
  <sheetFormatPr defaultRowHeight="15" x14ac:dyDescent="0.25"/>
  <cols>
    <col min="1" max="1" width="27.140625" customWidth="1"/>
    <col min="2" max="2" width="10.5703125" customWidth="1"/>
  </cols>
  <sheetData>
    <row r="1" spans="1:10" x14ac:dyDescent="0.25">
      <c r="A1" s="181" t="s">
        <v>274</v>
      </c>
      <c r="B1" s="181"/>
      <c r="C1" s="181"/>
      <c r="D1" s="181"/>
      <c r="E1" s="181"/>
      <c r="F1" s="181"/>
      <c r="G1" s="181"/>
      <c r="H1" s="181"/>
      <c r="I1" s="65"/>
      <c r="J1" s="65"/>
    </row>
    <row r="2" spans="1:10" x14ac:dyDescent="0.25">
      <c r="A2" s="62"/>
      <c r="B2" s="181"/>
      <c r="C2" s="62"/>
      <c r="D2" s="62"/>
      <c r="E2" s="62"/>
      <c r="F2" s="62"/>
      <c r="G2" s="62"/>
      <c r="H2" s="62"/>
      <c r="I2" s="62"/>
      <c r="J2" s="62"/>
    </row>
    <row r="3" spans="1:10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x14ac:dyDescent="0.25">
      <c r="A4" s="63"/>
      <c r="B4" s="16">
        <v>2015</v>
      </c>
      <c r="C4" s="16">
        <v>2016</v>
      </c>
      <c r="D4" s="16">
        <v>2017</v>
      </c>
    </row>
    <row r="5" spans="1:10" x14ac:dyDescent="0.25">
      <c r="A5" s="155" t="s">
        <v>37</v>
      </c>
      <c r="B5" s="64">
        <v>17388</v>
      </c>
      <c r="C5" s="64">
        <v>18517</v>
      </c>
      <c r="D5" s="64">
        <f>B39</f>
        <v>18247</v>
      </c>
      <c r="E5" s="27">
        <f>D5/$F$23</f>
        <v>0.27972038692073031</v>
      </c>
    </row>
    <row r="6" spans="1:10" x14ac:dyDescent="0.25">
      <c r="A6" s="155" t="s">
        <v>35</v>
      </c>
      <c r="B6" s="64">
        <v>17510</v>
      </c>
      <c r="C6" s="64">
        <v>17362</v>
      </c>
      <c r="D6" s="64">
        <f t="shared" ref="D6:D23" si="0">B40</f>
        <v>16850</v>
      </c>
      <c r="E6" s="27">
        <f t="shared" ref="E6:E23" si="1">D6/$F$23</f>
        <v>0.25830484570692747</v>
      </c>
    </row>
    <row r="7" spans="1:10" ht="30" x14ac:dyDescent="0.25">
      <c r="A7" s="155" t="s">
        <v>34</v>
      </c>
      <c r="B7" s="64">
        <v>9528</v>
      </c>
      <c r="C7" s="64">
        <v>9449</v>
      </c>
      <c r="D7" s="64">
        <f t="shared" si="0"/>
        <v>9487</v>
      </c>
      <c r="E7" s="27">
        <f t="shared" si="1"/>
        <v>0.14543252648199531</v>
      </c>
    </row>
    <row r="8" spans="1:10" x14ac:dyDescent="0.25">
      <c r="A8" s="155" t="s">
        <v>33</v>
      </c>
      <c r="B8" s="64">
        <v>6451</v>
      </c>
      <c r="C8" s="64">
        <v>6378</v>
      </c>
      <c r="D8" s="64">
        <f t="shared" si="0"/>
        <v>6710</v>
      </c>
      <c r="E8" s="27">
        <f t="shared" si="1"/>
        <v>0.10286204834976162</v>
      </c>
    </row>
    <row r="9" spans="1:10" x14ac:dyDescent="0.25">
      <c r="A9" s="155" t="s">
        <v>40</v>
      </c>
      <c r="B9" s="64">
        <v>4235</v>
      </c>
      <c r="C9" s="64">
        <v>4463</v>
      </c>
      <c r="D9" s="64">
        <f t="shared" si="0"/>
        <v>4741</v>
      </c>
      <c r="E9" s="27">
        <f t="shared" si="1"/>
        <v>7.2677939079913545E-2</v>
      </c>
    </row>
    <row r="10" spans="1:10" x14ac:dyDescent="0.25">
      <c r="A10" s="155" t="s">
        <v>31</v>
      </c>
      <c r="B10" s="64">
        <v>2592</v>
      </c>
      <c r="C10" s="64">
        <v>2626</v>
      </c>
      <c r="D10" s="64">
        <f t="shared" si="0"/>
        <v>2617</v>
      </c>
      <c r="E10" s="27">
        <f t="shared" si="1"/>
        <v>4.0117731822850396E-2</v>
      </c>
    </row>
    <row r="11" spans="1:10" x14ac:dyDescent="0.25">
      <c r="A11" s="155" t="s">
        <v>30</v>
      </c>
      <c r="B11" s="64">
        <v>895</v>
      </c>
      <c r="C11" s="64">
        <v>828</v>
      </c>
      <c r="D11" s="64">
        <f t="shared" si="0"/>
        <v>886</v>
      </c>
      <c r="E11" s="27">
        <f t="shared" si="1"/>
        <v>1.3582082688209955E-2</v>
      </c>
    </row>
    <row r="12" spans="1:10" x14ac:dyDescent="0.25">
      <c r="A12" s="155" t="s">
        <v>42</v>
      </c>
      <c r="B12" s="64">
        <v>381</v>
      </c>
      <c r="C12" s="64">
        <v>367</v>
      </c>
      <c r="D12" s="64">
        <f t="shared" si="0"/>
        <v>342</v>
      </c>
      <c r="E12" s="27">
        <f t="shared" si="1"/>
        <v>5.2427452363067771E-3</v>
      </c>
    </row>
    <row r="13" spans="1:10" x14ac:dyDescent="0.25">
      <c r="A13" s="155" t="s">
        <v>26</v>
      </c>
      <c r="B13" s="64">
        <v>232</v>
      </c>
      <c r="C13" s="64">
        <v>262</v>
      </c>
      <c r="D13" s="64">
        <f t="shared" si="0"/>
        <v>275</v>
      </c>
      <c r="E13" s="27">
        <f t="shared" si="1"/>
        <v>4.2156577192525259E-3</v>
      </c>
    </row>
    <row r="14" spans="1:10" x14ac:dyDescent="0.25">
      <c r="A14" s="155" t="s">
        <v>27</v>
      </c>
      <c r="B14" s="64">
        <v>214</v>
      </c>
      <c r="C14" s="64">
        <v>218</v>
      </c>
      <c r="D14" s="64">
        <f t="shared" si="0"/>
        <v>206</v>
      </c>
      <c r="E14" s="27">
        <f t="shared" si="1"/>
        <v>3.1579108733309829E-3</v>
      </c>
    </row>
    <row r="15" spans="1:10" x14ac:dyDescent="0.25">
      <c r="A15" s="155" t="s">
        <v>43</v>
      </c>
      <c r="B15" s="64">
        <v>174</v>
      </c>
      <c r="C15" s="64">
        <v>186</v>
      </c>
      <c r="D15" s="64">
        <f t="shared" si="0"/>
        <v>207</v>
      </c>
      <c r="E15" s="27">
        <f t="shared" si="1"/>
        <v>3.1732405377646283E-3</v>
      </c>
    </row>
    <row r="16" spans="1:10" x14ac:dyDescent="0.25">
      <c r="A16" s="155" t="s">
        <v>44</v>
      </c>
      <c r="B16" s="64">
        <v>195</v>
      </c>
      <c r="C16" s="64">
        <v>157</v>
      </c>
      <c r="D16" s="64">
        <f t="shared" si="0"/>
        <v>140</v>
      </c>
      <c r="E16" s="27">
        <f t="shared" si="1"/>
        <v>2.1461530207103766E-3</v>
      </c>
    </row>
    <row r="17" spans="1:7" x14ac:dyDescent="0.25">
      <c r="A17" s="155" t="s">
        <v>41</v>
      </c>
      <c r="B17" s="64">
        <v>101</v>
      </c>
      <c r="C17" s="64">
        <v>98</v>
      </c>
      <c r="D17" s="64">
        <f t="shared" si="0"/>
        <v>95</v>
      </c>
      <c r="E17" s="27">
        <f t="shared" si="1"/>
        <v>1.4563181211963269E-3</v>
      </c>
    </row>
    <row r="18" spans="1:7" x14ac:dyDescent="0.25">
      <c r="A18" s="155" t="s">
        <v>38</v>
      </c>
      <c r="B18" s="64">
        <v>107</v>
      </c>
      <c r="C18" s="64">
        <v>89</v>
      </c>
      <c r="D18" s="64">
        <f t="shared" si="0"/>
        <v>192</v>
      </c>
      <c r="E18" s="27">
        <f t="shared" si="1"/>
        <v>2.943295571259945E-3</v>
      </c>
    </row>
    <row r="19" spans="1:7" x14ac:dyDescent="0.25">
      <c r="A19" s="155" t="s">
        <v>45</v>
      </c>
      <c r="B19" s="64">
        <v>80</v>
      </c>
      <c r="C19" s="64">
        <v>80</v>
      </c>
      <c r="D19" s="64">
        <f t="shared" si="0"/>
        <v>90</v>
      </c>
      <c r="E19" s="27">
        <f t="shared" si="1"/>
        <v>1.3796697990280994E-3</v>
      </c>
    </row>
    <row r="20" spans="1:7" x14ac:dyDescent="0.25">
      <c r="A20" s="155" t="s">
        <v>32</v>
      </c>
      <c r="B20" s="64">
        <v>55</v>
      </c>
      <c r="C20" s="64">
        <v>60</v>
      </c>
      <c r="D20" s="64">
        <f t="shared" si="0"/>
        <v>58</v>
      </c>
      <c r="E20" s="27">
        <f t="shared" si="1"/>
        <v>8.8912053715144179E-4</v>
      </c>
    </row>
    <row r="21" spans="1:7" x14ac:dyDescent="0.25">
      <c r="A21" s="155" t="s">
        <v>28</v>
      </c>
      <c r="B21" s="64">
        <v>34</v>
      </c>
      <c r="C21" s="64">
        <v>39</v>
      </c>
      <c r="D21" s="64">
        <f t="shared" si="0"/>
        <v>33</v>
      </c>
      <c r="E21" s="27">
        <f t="shared" si="1"/>
        <v>5.0587892631030306E-4</v>
      </c>
    </row>
    <row r="22" spans="1:7" x14ac:dyDescent="0.25">
      <c r="A22" s="155" t="s">
        <v>39</v>
      </c>
      <c r="B22" s="64">
        <v>42</v>
      </c>
      <c r="C22" s="64">
        <v>26</v>
      </c>
      <c r="D22" s="64">
        <f t="shared" si="0"/>
        <v>43</v>
      </c>
      <c r="E22" s="27">
        <f t="shared" si="1"/>
        <v>6.591755706467586E-4</v>
      </c>
      <c r="F22" s="9">
        <f>SUM(D5:D23)</f>
        <v>61227</v>
      </c>
      <c r="G22" s="27">
        <f>F22/F23</f>
        <v>0.9385893642788159</v>
      </c>
    </row>
    <row r="23" spans="1:7" x14ac:dyDescent="0.25">
      <c r="A23" s="155" t="s">
        <v>46</v>
      </c>
      <c r="B23" s="64">
        <v>10</v>
      </c>
      <c r="C23" s="64">
        <v>10</v>
      </c>
      <c r="D23" s="64">
        <f t="shared" si="0"/>
        <v>8</v>
      </c>
      <c r="E23" s="27">
        <f t="shared" si="1"/>
        <v>1.2263731546916437E-4</v>
      </c>
      <c r="F23" s="9">
        <v>65233</v>
      </c>
    </row>
    <row r="24" spans="1:7" x14ac:dyDescent="0.25">
      <c r="D24" s="220">
        <f>SUM(D5:D23)</f>
        <v>61227</v>
      </c>
    </row>
    <row r="25" spans="1:7" x14ac:dyDescent="0.25">
      <c r="A25" s="266"/>
      <c r="B25" s="266"/>
      <c r="C25" s="266"/>
      <c r="D25" s="266"/>
      <c r="E25" s="266"/>
      <c r="F25" s="266"/>
    </row>
    <row r="26" spans="1:7" x14ac:dyDescent="0.25">
      <c r="A26" s="266"/>
      <c r="B26" s="266"/>
      <c r="C26" s="266"/>
      <c r="D26" s="266"/>
      <c r="E26" s="266"/>
      <c r="F26" s="266"/>
    </row>
    <row r="27" spans="1:7" x14ac:dyDescent="0.25">
      <c r="A27" s="266"/>
      <c r="B27" s="266"/>
      <c r="C27" s="266"/>
      <c r="D27" s="266"/>
      <c r="E27" s="266"/>
      <c r="F27" s="266"/>
    </row>
    <row r="28" spans="1:7" x14ac:dyDescent="0.25">
      <c r="A28" s="266"/>
      <c r="B28" s="266"/>
      <c r="C28" s="266"/>
      <c r="D28" s="266"/>
      <c r="E28" s="266"/>
      <c r="F28" s="266"/>
    </row>
    <row r="29" spans="1:7" x14ac:dyDescent="0.25">
      <c r="A29" s="266"/>
      <c r="B29" s="266"/>
      <c r="C29" s="266"/>
      <c r="D29" s="266"/>
      <c r="E29" s="266"/>
      <c r="F29" s="266"/>
    </row>
    <row r="30" spans="1:7" x14ac:dyDescent="0.25">
      <c r="A30" s="266"/>
      <c r="B30" s="266"/>
      <c r="C30" s="266"/>
      <c r="D30" s="266"/>
      <c r="E30" s="266"/>
      <c r="F30" s="266"/>
    </row>
    <row r="31" spans="1:7" x14ac:dyDescent="0.25">
      <c r="A31" s="266"/>
      <c r="B31" s="266"/>
      <c r="C31" s="266"/>
      <c r="D31" s="266"/>
      <c r="E31" s="266"/>
      <c r="F31" s="266"/>
    </row>
    <row r="32" spans="1:7" x14ac:dyDescent="0.25">
      <c r="A32" s="266"/>
      <c r="B32" s="266"/>
      <c r="C32" s="266"/>
      <c r="D32" s="266"/>
      <c r="E32" s="266"/>
      <c r="F32" s="266"/>
    </row>
    <row r="33" spans="1:10" x14ac:dyDescent="0.25">
      <c r="A33" s="266"/>
      <c r="B33" s="266"/>
      <c r="C33" s="266"/>
      <c r="D33" s="266"/>
      <c r="E33" s="266"/>
      <c r="F33" s="266"/>
    </row>
    <row r="34" spans="1:10" x14ac:dyDescent="0.25">
      <c r="A34" s="266"/>
      <c r="B34" s="266"/>
      <c r="C34" s="266"/>
      <c r="D34" s="266"/>
      <c r="E34" s="266"/>
      <c r="F34" s="266"/>
    </row>
    <row r="35" spans="1:10" x14ac:dyDescent="0.25">
      <c r="A35" s="266"/>
      <c r="B35" s="266"/>
      <c r="C35" s="266"/>
      <c r="D35" s="266"/>
      <c r="E35" s="266"/>
      <c r="F35" s="266"/>
    </row>
    <row r="36" spans="1:10" x14ac:dyDescent="0.25">
      <c r="A36" s="266"/>
      <c r="B36" s="266"/>
      <c r="C36" s="266"/>
      <c r="D36" s="266"/>
      <c r="E36" s="266"/>
      <c r="F36" s="266"/>
    </row>
    <row r="38" spans="1:10" x14ac:dyDescent="0.25">
      <c r="A38" t="s">
        <v>179</v>
      </c>
      <c r="B38" t="s">
        <v>209</v>
      </c>
    </row>
    <row r="39" spans="1:10" x14ac:dyDescent="0.25">
      <c r="A39" t="s">
        <v>37</v>
      </c>
      <c r="B39">
        <v>18247</v>
      </c>
    </row>
    <row r="40" spans="1:10" x14ac:dyDescent="0.25">
      <c r="A40" t="s">
        <v>35</v>
      </c>
      <c r="B40">
        <v>16850</v>
      </c>
    </row>
    <row r="41" spans="1:10" x14ac:dyDescent="0.25">
      <c r="A41" s="168" t="s">
        <v>34</v>
      </c>
      <c r="B41">
        <v>9487</v>
      </c>
      <c r="H41" s="231" t="s">
        <v>86</v>
      </c>
      <c r="I41" s="231"/>
      <c r="J41" s="231"/>
    </row>
    <row r="42" spans="1:10" x14ac:dyDescent="0.25">
      <c r="A42" t="s">
        <v>33</v>
      </c>
      <c r="B42">
        <v>6710</v>
      </c>
    </row>
    <row r="43" spans="1:10" x14ac:dyDescent="0.25">
      <c r="A43" t="s">
        <v>40</v>
      </c>
      <c r="B43">
        <v>4741</v>
      </c>
    </row>
    <row r="44" spans="1:10" x14ac:dyDescent="0.25">
      <c r="A44" t="s">
        <v>31</v>
      </c>
      <c r="B44">
        <v>2617</v>
      </c>
    </row>
    <row r="45" spans="1:10" x14ac:dyDescent="0.25">
      <c r="A45" t="s">
        <v>30</v>
      </c>
      <c r="B45">
        <v>886</v>
      </c>
    </row>
    <row r="46" spans="1:10" x14ac:dyDescent="0.25">
      <c r="A46" t="s">
        <v>42</v>
      </c>
      <c r="B46">
        <v>342</v>
      </c>
    </row>
    <row r="47" spans="1:10" x14ac:dyDescent="0.25">
      <c r="A47" t="s">
        <v>26</v>
      </c>
      <c r="B47">
        <v>275</v>
      </c>
    </row>
    <row r="48" spans="1:10" x14ac:dyDescent="0.25">
      <c r="A48" t="s">
        <v>27</v>
      </c>
      <c r="B48">
        <v>206</v>
      </c>
    </row>
    <row r="49" spans="1:2" x14ac:dyDescent="0.25">
      <c r="A49" t="s">
        <v>43</v>
      </c>
      <c r="B49">
        <v>207</v>
      </c>
    </row>
    <row r="50" spans="1:2" x14ac:dyDescent="0.25">
      <c r="A50" t="s">
        <v>44</v>
      </c>
      <c r="B50">
        <v>140</v>
      </c>
    </row>
    <row r="51" spans="1:2" x14ac:dyDescent="0.25">
      <c r="A51" t="s">
        <v>41</v>
      </c>
      <c r="B51">
        <v>95</v>
      </c>
    </row>
    <row r="52" spans="1:2" x14ac:dyDescent="0.25">
      <c r="A52" t="s">
        <v>38</v>
      </c>
      <c r="B52">
        <v>192</v>
      </c>
    </row>
    <row r="53" spans="1:2" x14ac:dyDescent="0.25">
      <c r="A53" t="s">
        <v>45</v>
      </c>
      <c r="B53">
        <v>90</v>
      </c>
    </row>
    <row r="54" spans="1:2" x14ac:dyDescent="0.25">
      <c r="A54" t="s">
        <v>32</v>
      </c>
      <c r="B54">
        <v>58</v>
      </c>
    </row>
    <row r="55" spans="1:2" x14ac:dyDescent="0.25">
      <c r="A55" t="s">
        <v>28</v>
      </c>
      <c r="B55">
        <v>33</v>
      </c>
    </row>
    <row r="56" spans="1:2" x14ac:dyDescent="0.25">
      <c r="A56" t="s">
        <v>39</v>
      </c>
      <c r="B56">
        <v>43</v>
      </c>
    </row>
    <row r="57" spans="1:2" x14ac:dyDescent="0.25">
      <c r="A57" t="s">
        <v>46</v>
      </c>
      <c r="B57">
        <v>8</v>
      </c>
    </row>
    <row r="58" spans="1:2" x14ac:dyDescent="0.25">
      <c r="A58" t="s">
        <v>181</v>
      </c>
    </row>
    <row r="59" spans="1:2" x14ac:dyDescent="0.25">
      <c r="A59" t="s">
        <v>182</v>
      </c>
      <c r="B59">
        <v>61227</v>
      </c>
    </row>
  </sheetData>
  <sortState ref="A5:C23">
    <sortCondition descending="1" ref="B5"/>
  </sortState>
  <mergeCells count="2">
    <mergeCell ref="A25:F36"/>
    <mergeCell ref="H41:J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8"/>
  <sheetViews>
    <sheetView topLeftCell="A7" workbookViewId="0">
      <selection activeCell="G32" sqref="G32"/>
    </sheetView>
  </sheetViews>
  <sheetFormatPr defaultRowHeight="15" x14ac:dyDescent="0.25"/>
  <cols>
    <col min="1" max="1" width="27.85546875" customWidth="1"/>
  </cols>
  <sheetData>
    <row r="1" spans="1:12" x14ac:dyDescent="0.25">
      <c r="A1" s="257" t="s">
        <v>146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</row>
    <row r="2" spans="1:12" x14ac:dyDescent="0.25">
      <c r="D2" s="257"/>
      <c r="E2" s="257"/>
      <c r="F2" s="257"/>
      <c r="G2" s="257"/>
      <c r="H2" s="257"/>
      <c r="I2" s="257"/>
      <c r="J2" s="257"/>
      <c r="K2" s="257"/>
      <c r="L2" s="257"/>
    </row>
    <row r="3" spans="1:12" x14ac:dyDescent="0.25">
      <c r="A3" s="66" t="s">
        <v>50</v>
      </c>
      <c r="B3" s="67">
        <f>B31</f>
        <v>1251</v>
      </c>
      <c r="C3" s="27">
        <f>B3/$B$10</f>
        <v>1.9156560088202868E-2</v>
      </c>
    </row>
    <row r="4" spans="1:12" x14ac:dyDescent="0.25">
      <c r="A4" s="66" t="s">
        <v>47</v>
      </c>
      <c r="B4" s="67">
        <f t="shared" ref="B4:B9" si="0">B32</f>
        <v>4591</v>
      </c>
      <c r="C4" s="27">
        <f t="shared" ref="C4:C9" si="1">B4/$B$10</f>
        <v>7.0301972314100208E-2</v>
      </c>
    </row>
    <row r="5" spans="1:12" x14ac:dyDescent="0.25">
      <c r="A5" s="66" t="s">
        <v>48</v>
      </c>
      <c r="B5" s="67">
        <f t="shared" si="0"/>
        <v>7152</v>
      </c>
      <c r="C5" s="27">
        <f t="shared" si="1"/>
        <v>0.10951855935317897</v>
      </c>
    </row>
    <row r="6" spans="1:12" x14ac:dyDescent="0.25">
      <c r="A6" s="66" t="s">
        <v>98</v>
      </c>
      <c r="B6" s="67">
        <f t="shared" si="0"/>
        <v>9005</v>
      </c>
      <c r="C6" s="27">
        <f t="shared" si="1"/>
        <v>0.13789354404018131</v>
      </c>
    </row>
    <row r="7" spans="1:12" x14ac:dyDescent="0.25">
      <c r="A7" s="66" t="s">
        <v>51</v>
      </c>
      <c r="B7" s="67">
        <f t="shared" si="0"/>
        <v>10019</v>
      </c>
      <c r="C7" s="27">
        <f t="shared" si="1"/>
        <v>0.15342092368001961</v>
      </c>
    </row>
    <row r="8" spans="1:12" x14ac:dyDescent="0.25">
      <c r="A8" s="66" t="s">
        <v>55</v>
      </c>
      <c r="B8" s="67">
        <f t="shared" si="0"/>
        <v>14592</v>
      </c>
      <c r="C8" s="27">
        <f t="shared" si="1"/>
        <v>0.22344726203601617</v>
      </c>
    </row>
    <row r="9" spans="1:12" x14ac:dyDescent="0.25">
      <c r="A9" s="66" t="s">
        <v>49</v>
      </c>
      <c r="B9" s="67">
        <f t="shared" si="0"/>
        <v>18694</v>
      </c>
      <c r="C9" s="27">
        <f t="shared" si="1"/>
        <v>0.28626117848830085</v>
      </c>
    </row>
    <row r="10" spans="1:12" x14ac:dyDescent="0.25">
      <c r="B10" s="9">
        <f>SUM(B3:B9)</f>
        <v>65304</v>
      </c>
    </row>
    <row r="13" spans="1:12" x14ac:dyDescent="0.25">
      <c r="A13" s="259"/>
      <c r="B13" s="259"/>
      <c r="C13" s="259"/>
      <c r="D13" s="259"/>
      <c r="E13" s="259"/>
    </row>
    <row r="14" spans="1:12" x14ac:dyDescent="0.25">
      <c r="A14" s="259"/>
      <c r="B14" s="259"/>
      <c r="C14" s="259"/>
      <c r="D14" s="259"/>
      <c r="E14" s="259"/>
    </row>
    <row r="15" spans="1:12" x14ac:dyDescent="0.25">
      <c r="A15" s="259"/>
      <c r="B15" s="259"/>
      <c r="C15" s="259"/>
      <c r="D15" s="259"/>
      <c r="E15" s="259"/>
    </row>
    <row r="16" spans="1:12" x14ac:dyDescent="0.25">
      <c r="A16" s="259"/>
      <c r="B16" s="259"/>
      <c r="C16" s="259"/>
      <c r="D16" s="259"/>
      <c r="E16" s="259"/>
    </row>
    <row r="17" spans="1:9" x14ac:dyDescent="0.25">
      <c r="A17" s="259"/>
      <c r="B17" s="259"/>
      <c r="C17" s="259"/>
      <c r="D17" s="259"/>
      <c r="E17" s="259"/>
    </row>
    <row r="18" spans="1:9" x14ac:dyDescent="0.25">
      <c r="A18" s="259"/>
      <c r="B18" s="259"/>
      <c r="C18" s="259"/>
      <c r="D18" s="259"/>
      <c r="E18" s="259"/>
    </row>
    <row r="19" spans="1:9" x14ac:dyDescent="0.25">
      <c r="A19" s="259"/>
      <c r="B19" s="259"/>
      <c r="C19" s="259"/>
      <c r="D19" s="259"/>
      <c r="E19" s="259"/>
    </row>
    <row r="20" spans="1:9" x14ac:dyDescent="0.25">
      <c r="A20" s="259"/>
      <c r="B20" s="259"/>
      <c r="C20" s="259"/>
      <c r="D20" s="259"/>
      <c r="E20" s="259"/>
    </row>
    <row r="21" spans="1:9" x14ac:dyDescent="0.25">
      <c r="A21" s="259"/>
      <c r="B21" s="259"/>
      <c r="C21" s="259"/>
      <c r="D21" s="259"/>
      <c r="E21" s="259"/>
    </row>
    <row r="22" spans="1:9" x14ac:dyDescent="0.25">
      <c r="A22" s="259"/>
      <c r="B22" s="259"/>
      <c r="C22" s="259"/>
      <c r="D22" s="259"/>
      <c r="E22" s="259"/>
    </row>
    <row r="23" spans="1:9" x14ac:dyDescent="0.25">
      <c r="A23" s="259"/>
      <c r="B23" s="259"/>
      <c r="C23" s="259"/>
      <c r="D23" s="259"/>
      <c r="E23" s="259"/>
    </row>
    <row r="24" spans="1:9" x14ac:dyDescent="0.25">
      <c r="A24" s="259"/>
      <c r="B24" s="259"/>
      <c r="C24" s="259"/>
      <c r="D24" s="259"/>
      <c r="E24" s="259"/>
    </row>
    <row r="25" spans="1:9" x14ac:dyDescent="0.25">
      <c r="A25" s="259"/>
      <c r="B25" s="259"/>
      <c r="C25" s="259"/>
      <c r="D25" s="259"/>
      <c r="E25" s="259"/>
      <c r="G25" s="231" t="s">
        <v>86</v>
      </c>
      <c r="H25" s="231"/>
      <c r="I25" s="231"/>
    </row>
    <row r="26" spans="1:9" x14ac:dyDescent="0.25">
      <c r="A26" s="259"/>
      <c r="B26" s="259"/>
      <c r="C26" s="259"/>
      <c r="D26" s="259"/>
      <c r="E26" s="259"/>
    </row>
    <row r="27" spans="1:9" x14ac:dyDescent="0.25">
      <c r="A27" s="259"/>
      <c r="B27" s="259"/>
      <c r="C27" s="259"/>
      <c r="D27" s="259"/>
      <c r="E27" s="259"/>
    </row>
    <row r="28" spans="1:9" x14ac:dyDescent="0.25">
      <c r="A28" s="259"/>
      <c r="B28" s="259"/>
      <c r="C28" s="259"/>
      <c r="D28" s="259"/>
      <c r="E28" s="259"/>
    </row>
    <row r="30" spans="1:9" x14ac:dyDescent="0.25">
      <c r="A30" s="168" t="s">
        <v>179</v>
      </c>
      <c r="B30" t="s">
        <v>214</v>
      </c>
      <c r="C30" t="s">
        <v>215</v>
      </c>
    </row>
    <row r="31" spans="1:9" x14ac:dyDescent="0.25">
      <c r="A31" t="s">
        <v>50</v>
      </c>
      <c r="B31">
        <v>1251</v>
      </c>
      <c r="C31" s="27">
        <v>1.9156560088202868E-2</v>
      </c>
      <c r="D31" s="27">
        <f>B31/$B$38</f>
        <v>1.9156560088202868E-2</v>
      </c>
    </row>
    <row r="32" spans="1:9" x14ac:dyDescent="0.25">
      <c r="A32" t="s">
        <v>47</v>
      </c>
      <c r="B32">
        <v>4591</v>
      </c>
      <c r="C32" s="27">
        <v>7.0301972314100208E-2</v>
      </c>
      <c r="D32" s="27">
        <f t="shared" ref="D32:D37" si="2">B32/$B$38</f>
        <v>7.0301972314100208E-2</v>
      </c>
    </row>
    <row r="33" spans="1:4" x14ac:dyDescent="0.25">
      <c r="A33" t="s">
        <v>48</v>
      </c>
      <c r="B33">
        <v>7152</v>
      </c>
      <c r="C33" s="27">
        <v>0.10951855935317897</v>
      </c>
      <c r="D33" s="27">
        <f t="shared" si="2"/>
        <v>0.10951855935317897</v>
      </c>
    </row>
    <row r="34" spans="1:4" x14ac:dyDescent="0.25">
      <c r="A34" t="s">
        <v>98</v>
      </c>
      <c r="B34">
        <v>9005</v>
      </c>
      <c r="C34" s="27">
        <v>0.13789354404018131</v>
      </c>
      <c r="D34" s="27">
        <f t="shared" si="2"/>
        <v>0.13789354404018131</v>
      </c>
    </row>
    <row r="35" spans="1:4" x14ac:dyDescent="0.25">
      <c r="A35" t="s">
        <v>51</v>
      </c>
      <c r="B35">
        <v>10019</v>
      </c>
      <c r="C35" s="27">
        <v>0.15342092368001961</v>
      </c>
      <c r="D35" s="27">
        <f t="shared" si="2"/>
        <v>0.15342092368001961</v>
      </c>
    </row>
    <row r="36" spans="1:4" x14ac:dyDescent="0.25">
      <c r="A36" t="s">
        <v>55</v>
      </c>
      <c r="B36">
        <v>14592</v>
      </c>
      <c r="C36" s="27">
        <v>0.22344726203601617</v>
      </c>
      <c r="D36" s="27">
        <f t="shared" si="2"/>
        <v>0.22344726203601617</v>
      </c>
    </row>
    <row r="37" spans="1:4" x14ac:dyDescent="0.25">
      <c r="A37" t="s">
        <v>49</v>
      </c>
      <c r="B37">
        <v>18694</v>
      </c>
      <c r="C37" s="27">
        <v>0.28626117848830085</v>
      </c>
      <c r="D37" s="27">
        <f t="shared" si="2"/>
        <v>0.28626117848830085</v>
      </c>
    </row>
    <row r="38" spans="1:4" x14ac:dyDescent="0.25">
      <c r="A38" t="s">
        <v>182</v>
      </c>
      <c r="B38">
        <v>65304</v>
      </c>
      <c r="C38" s="27">
        <v>1</v>
      </c>
    </row>
  </sheetData>
  <sortState ref="A3:B9">
    <sortCondition ref="B3"/>
  </sortState>
  <mergeCells count="4">
    <mergeCell ref="A1:L1"/>
    <mergeCell ref="A13:E28"/>
    <mergeCell ref="G25:I25"/>
    <mergeCell ref="D2:L2"/>
  </mergeCells>
  <pageMargins left="0.511811024" right="0.511811024" top="0.78740157499999996" bottom="0.78740157499999996" header="0.31496062000000002" footer="0.3149606200000000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6"/>
  <sheetViews>
    <sheetView workbookViewId="0">
      <selection activeCell="E35" sqref="E35"/>
    </sheetView>
  </sheetViews>
  <sheetFormatPr defaultRowHeight="15" x14ac:dyDescent="0.25"/>
  <cols>
    <col min="1" max="1" width="14.7109375" customWidth="1"/>
    <col min="3" max="3" width="10.140625" customWidth="1"/>
    <col min="5" max="5" width="10.5703125" customWidth="1"/>
  </cols>
  <sheetData>
    <row r="1" spans="1:8" x14ac:dyDescent="0.25">
      <c r="A1" s="20" t="s">
        <v>155</v>
      </c>
    </row>
    <row r="3" spans="1:8" x14ac:dyDescent="0.25">
      <c r="A3" s="171"/>
      <c r="B3" s="175">
        <v>2015</v>
      </c>
      <c r="C3" s="175">
        <v>2016</v>
      </c>
      <c r="D3" s="175">
        <v>2017</v>
      </c>
      <c r="F3" s="32"/>
      <c r="G3" s="32"/>
      <c r="H3" s="32"/>
    </row>
    <row r="4" spans="1:8" x14ac:dyDescent="0.25">
      <c r="A4" s="172" t="s">
        <v>90</v>
      </c>
      <c r="B4" s="174">
        <v>249</v>
      </c>
      <c r="C4" s="174">
        <v>227</v>
      </c>
      <c r="D4" s="174">
        <f>B31</f>
        <v>198</v>
      </c>
      <c r="F4" s="32"/>
      <c r="G4" s="96"/>
      <c r="H4" s="96"/>
    </row>
    <row r="5" spans="1:8" x14ac:dyDescent="0.25">
      <c r="A5" s="172" t="s">
        <v>91</v>
      </c>
      <c r="B5" s="174">
        <v>1607</v>
      </c>
      <c r="C5" s="174">
        <v>2602</v>
      </c>
      <c r="D5" s="174">
        <f t="shared" ref="D5:D8" si="0">B32</f>
        <v>2679</v>
      </c>
      <c r="F5" s="32"/>
      <c r="G5" s="96"/>
      <c r="H5" s="96"/>
    </row>
    <row r="6" spans="1:8" x14ac:dyDescent="0.25">
      <c r="A6" s="172" t="s">
        <v>92</v>
      </c>
      <c r="B6" s="174">
        <v>13449</v>
      </c>
      <c r="C6" s="174">
        <v>14800</v>
      </c>
      <c r="D6" s="174">
        <f t="shared" si="0"/>
        <v>14757</v>
      </c>
      <c r="F6" s="32"/>
      <c r="G6" s="96"/>
      <c r="H6" s="96"/>
    </row>
    <row r="7" spans="1:8" x14ac:dyDescent="0.25">
      <c r="A7" s="172" t="s">
        <v>93</v>
      </c>
      <c r="B7" s="174">
        <v>4979</v>
      </c>
      <c r="C7" s="174">
        <v>5053</v>
      </c>
      <c r="D7" s="174">
        <f t="shared" si="0"/>
        <v>5949</v>
      </c>
      <c r="F7" s="32"/>
      <c r="G7" s="96"/>
      <c r="H7" s="96"/>
    </row>
    <row r="8" spans="1:8" x14ac:dyDescent="0.25">
      <c r="A8" s="172" t="s">
        <v>94</v>
      </c>
      <c r="B8" s="174">
        <v>2200</v>
      </c>
      <c r="C8" s="174">
        <v>2469</v>
      </c>
      <c r="D8" s="174">
        <f t="shared" si="0"/>
        <v>2395</v>
      </c>
      <c r="F8" s="32"/>
      <c r="G8" s="96"/>
      <c r="H8" s="96"/>
    </row>
    <row r="9" spans="1:8" x14ac:dyDescent="0.25">
      <c r="A9" s="172" t="s">
        <v>125</v>
      </c>
      <c r="B9" s="173">
        <f>B4+B5+B6+B7+B8</f>
        <v>22484</v>
      </c>
      <c r="C9" s="173">
        <f>C4+C5+C6+C7+C8</f>
        <v>25151</v>
      </c>
      <c r="D9" s="173">
        <f>D4+D5+D6+D7+D8</f>
        <v>25978</v>
      </c>
      <c r="E9" s="9">
        <f>D9-B9</f>
        <v>3494</v>
      </c>
      <c r="F9" s="97">
        <f>E9/D9</f>
        <v>0.13449842174147356</v>
      </c>
      <c r="G9" s="33">
        <f>E9/B9</f>
        <v>0.15539939512542253</v>
      </c>
      <c r="H9" s="96"/>
    </row>
    <row r="10" spans="1:8" x14ac:dyDescent="0.25">
      <c r="E10" s="32"/>
      <c r="F10" s="96"/>
      <c r="G10" s="96"/>
    </row>
    <row r="11" spans="1:8" x14ac:dyDescent="0.25">
      <c r="A11" s="12"/>
      <c r="B11" s="32"/>
      <c r="C11" s="32"/>
      <c r="E11" s="32"/>
      <c r="F11" s="96"/>
      <c r="G11" s="96"/>
    </row>
    <row r="12" spans="1:8" x14ac:dyDescent="0.25">
      <c r="A12" s="32"/>
      <c r="B12" s="33"/>
      <c r="C12" s="33"/>
      <c r="E12" s="32"/>
      <c r="F12" s="96"/>
      <c r="G12" s="96"/>
    </row>
    <row r="13" spans="1:8" x14ac:dyDescent="0.25">
      <c r="A13" s="32"/>
      <c r="B13" s="33"/>
      <c r="C13" s="33"/>
      <c r="E13" s="32"/>
      <c r="F13" s="96"/>
      <c r="G13" s="96"/>
    </row>
    <row r="14" spans="1:8" x14ac:dyDescent="0.25">
      <c r="E14" s="32"/>
      <c r="F14" s="96"/>
      <c r="G14" s="96"/>
    </row>
    <row r="15" spans="1:8" x14ac:dyDescent="0.25">
      <c r="A15" s="259"/>
      <c r="B15" s="259"/>
      <c r="C15" s="259"/>
      <c r="D15" s="259"/>
      <c r="E15" s="259"/>
      <c r="F15" s="259"/>
      <c r="G15" s="259"/>
      <c r="H15" s="259"/>
    </row>
    <row r="16" spans="1:8" x14ac:dyDescent="0.25">
      <c r="A16" s="259"/>
      <c r="B16" s="259"/>
      <c r="C16" s="259"/>
      <c r="D16" s="259"/>
      <c r="E16" s="259"/>
      <c r="F16" s="259"/>
      <c r="G16" s="259"/>
      <c r="H16" s="259"/>
    </row>
    <row r="17" spans="1:12" x14ac:dyDescent="0.25">
      <c r="A17" s="259"/>
      <c r="B17" s="259"/>
      <c r="C17" s="259"/>
      <c r="D17" s="259"/>
      <c r="E17" s="259"/>
      <c r="F17" s="259"/>
      <c r="G17" s="259"/>
      <c r="H17" s="259"/>
    </row>
    <row r="18" spans="1:12" x14ac:dyDescent="0.25">
      <c r="A18" s="259"/>
      <c r="B18" s="259"/>
      <c r="C18" s="259"/>
      <c r="D18" s="259"/>
      <c r="E18" s="259"/>
      <c r="F18" s="259"/>
      <c r="G18" s="259"/>
      <c r="H18" s="259"/>
    </row>
    <row r="19" spans="1:12" x14ac:dyDescent="0.25">
      <c r="A19" s="259"/>
      <c r="B19" s="259"/>
      <c r="C19" s="259"/>
      <c r="D19" s="259"/>
      <c r="E19" s="259"/>
      <c r="F19" s="259"/>
      <c r="G19" s="259"/>
      <c r="H19" s="259"/>
    </row>
    <row r="20" spans="1:12" x14ac:dyDescent="0.25">
      <c r="A20" s="259"/>
      <c r="B20" s="259"/>
      <c r="C20" s="259"/>
      <c r="D20" s="259"/>
      <c r="E20" s="259"/>
      <c r="F20" s="259"/>
      <c r="G20" s="259"/>
      <c r="H20" s="259"/>
    </row>
    <row r="21" spans="1:12" x14ac:dyDescent="0.25">
      <c r="A21" s="259"/>
      <c r="B21" s="259"/>
      <c r="C21" s="259"/>
      <c r="D21" s="259"/>
      <c r="E21" s="259"/>
      <c r="F21" s="259"/>
      <c r="G21" s="259"/>
      <c r="H21" s="259"/>
    </row>
    <row r="22" spans="1:12" x14ac:dyDescent="0.25">
      <c r="A22" s="259"/>
      <c r="B22" s="259"/>
      <c r="C22" s="259"/>
      <c r="D22" s="259"/>
      <c r="E22" s="259"/>
      <c r="F22" s="259"/>
      <c r="G22" s="259"/>
      <c r="H22" s="259"/>
    </row>
    <row r="23" spans="1:12" x14ac:dyDescent="0.25">
      <c r="A23" s="259"/>
      <c r="B23" s="259"/>
      <c r="C23" s="259"/>
      <c r="D23" s="259"/>
      <c r="E23" s="259"/>
      <c r="F23" s="259"/>
      <c r="G23" s="259"/>
      <c r="H23" s="259"/>
    </row>
    <row r="24" spans="1:12" x14ac:dyDescent="0.25">
      <c r="A24" s="259"/>
      <c r="B24" s="259"/>
      <c r="C24" s="259"/>
      <c r="D24" s="259"/>
      <c r="E24" s="259"/>
      <c r="F24" s="259"/>
      <c r="G24" s="259"/>
      <c r="H24" s="259"/>
    </row>
    <row r="25" spans="1:12" x14ac:dyDescent="0.25">
      <c r="A25" s="259"/>
      <c r="B25" s="259"/>
      <c r="C25" s="259"/>
      <c r="D25" s="259"/>
      <c r="E25" s="259"/>
      <c r="F25" s="259"/>
      <c r="G25" s="259"/>
      <c r="H25" s="259"/>
    </row>
    <row r="26" spans="1:12" x14ac:dyDescent="0.25">
      <c r="A26" s="259"/>
      <c r="B26" s="259"/>
      <c r="C26" s="259"/>
      <c r="D26" s="259"/>
      <c r="E26" s="259"/>
      <c r="F26" s="259"/>
      <c r="G26" s="259"/>
      <c r="H26" s="259"/>
    </row>
    <row r="27" spans="1:12" x14ac:dyDescent="0.25">
      <c r="A27" s="259"/>
      <c r="B27" s="259"/>
      <c r="C27" s="259"/>
      <c r="D27" s="259"/>
      <c r="E27" s="259"/>
      <c r="F27" s="259"/>
      <c r="G27" s="259"/>
      <c r="H27" s="259"/>
    </row>
    <row r="28" spans="1:12" x14ac:dyDescent="0.25">
      <c r="A28" s="259"/>
      <c r="B28" s="259"/>
      <c r="C28" s="259"/>
      <c r="D28" s="259"/>
      <c r="E28" s="259"/>
      <c r="F28" s="259"/>
      <c r="G28" s="259"/>
      <c r="H28" s="259"/>
    </row>
    <row r="30" spans="1:12" x14ac:dyDescent="0.25">
      <c r="A30" t="s">
        <v>179</v>
      </c>
      <c r="B30" t="s">
        <v>216</v>
      </c>
    </row>
    <row r="31" spans="1:12" x14ac:dyDescent="0.25">
      <c r="A31" t="s">
        <v>217</v>
      </c>
      <c r="B31">
        <v>198</v>
      </c>
    </row>
    <row r="32" spans="1:12" x14ac:dyDescent="0.25">
      <c r="A32" s="168" t="s">
        <v>218</v>
      </c>
      <c r="B32">
        <v>2679</v>
      </c>
      <c r="J32" s="231" t="s">
        <v>86</v>
      </c>
      <c r="K32" s="231"/>
      <c r="L32" s="231"/>
    </row>
    <row r="33" spans="1:2" x14ac:dyDescent="0.25">
      <c r="A33" t="s">
        <v>219</v>
      </c>
      <c r="B33">
        <v>14757</v>
      </c>
    </row>
    <row r="34" spans="1:2" x14ac:dyDescent="0.25">
      <c r="A34" t="s">
        <v>220</v>
      </c>
      <c r="B34">
        <v>5949</v>
      </c>
    </row>
    <row r="35" spans="1:2" x14ac:dyDescent="0.25">
      <c r="A35" t="s">
        <v>221</v>
      </c>
      <c r="B35">
        <v>2395</v>
      </c>
    </row>
    <row r="36" spans="1:2" x14ac:dyDescent="0.25">
      <c r="A36" t="s">
        <v>182</v>
      </c>
      <c r="B36">
        <v>25978</v>
      </c>
    </row>
  </sheetData>
  <mergeCells count="2">
    <mergeCell ref="J32:L32"/>
    <mergeCell ref="A15:H28"/>
  </mergeCells>
  <pageMargins left="0.511811024" right="0.511811024" top="0.78740157499999996" bottom="0.78740157499999996" header="0.31496062000000002" footer="0.3149606200000000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H41"/>
  <sheetViews>
    <sheetView workbookViewId="0">
      <selection activeCell="I34" sqref="I34"/>
    </sheetView>
  </sheetViews>
  <sheetFormatPr defaultRowHeight="15" x14ac:dyDescent="0.25"/>
  <cols>
    <col min="1" max="1" width="36.85546875" bestFit="1" customWidth="1"/>
    <col min="2" max="2" width="25" bestFit="1" customWidth="1"/>
    <col min="3" max="4" width="11.7109375" bestFit="1" customWidth="1"/>
    <col min="9" max="9" width="30.85546875" customWidth="1"/>
  </cols>
  <sheetData>
    <row r="1" spans="1:5" x14ac:dyDescent="0.25">
      <c r="A1" s="232" t="s">
        <v>156</v>
      </c>
      <c r="B1" s="232"/>
      <c r="C1" s="232"/>
      <c r="D1" s="232"/>
      <c r="E1" s="232"/>
    </row>
    <row r="4" spans="1:5" x14ac:dyDescent="0.25">
      <c r="A4" s="32"/>
      <c r="B4" s="16">
        <v>2015</v>
      </c>
      <c r="C4" s="16">
        <v>2016</v>
      </c>
      <c r="D4" s="16">
        <v>2017</v>
      </c>
    </row>
    <row r="5" spans="1:5" x14ac:dyDescent="0.25">
      <c r="A5" s="100" t="s">
        <v>4</v>
      </c>
      <c r="B5" s="14">
        <v>0.137564490304216</v>
      </c>
      <c r="C5" s="18">
        <v>0.12913999443362101</v>
      </c>
      <c r="D5" s="18">
        <f>D33</f>
        <v>0.1191007775810301</v>
      </c>
      <c r="E5" s="28">
        <f>D5+D12</f>
        <v>0.6702594503041035</v>
      </c>
    </row>
    <row r="6" spans="1:5" x14ac:dyDescent="0.25">
      <c r="A6" s="100" t="s">
        <v>5</v>
      </c>
      <c r="B6" s="14">
        <v>6.3378402419498298E-2</v>
      </c>
      <c r="C6" s="18">
        <v>7.9320901753409404E-2</v>
      </c>
      <c r="D6" s="18">
        <f t="shared" ref="D6:D12" si="0">D34</f>
        <v>9.1577488644237426E-2</v>
      </c>
      <c r="E6" s="28">
        <f>B5+B12</f>
        <v>0.708815157445294</v>
      </c>
    </row>
    <row r="7" spans="1:5" x14ac:dyDescent="0.25">
      <c r="A7" s="100" t="s">
        <v>6</v>
      </c>
      <c r="B7" s="14">
        <v>9.5312222024550794E-2</v>
      </c>
      <c r="C7" s="18">
        <v>9.4429644944534999E-2</v>
      </c>
      <c r="D7" s="18">
        <f t="shared" si="0"/>
        <v>9.9892216490876901E-2</v>
      </c>
      <c r="E7" s="28">
        <f>E5-E6</f>
        <v>-3.8555707141190498E-2</v>
      </c>
    </row>
    <row r="8" spans="1:5" x14ac:dyDescent="0.25">
      <c r="A8" s="100" t="s">
        <v>7</v>
      </c>
      <c r="B8" s="14">
        <v>1.7256715886852899E-2</v>
      </c>
      <c r="C8" s="18">
        <v>2.0396803308019601E-2</v>
      </c>
      <c r="D8" s="18">
        <f t="shared" si="0"/>
        <v>2.4751712987912851E-2</v>
      </c>
    </row>
    <row r="9" spans="1:5" x14ac:dyDescent="0.25">
      <c r="A9" s="100" t="s">
        <v>8</v>
      </c>
      <c r="B9" s="14">
        <v>6.3689734922611596E-2</v>
      </c>
      <c r="C9" s="18">
        <v>6.2263925887638703E-2</v>
      </c>
      <c r="D9" s="18">
        <f t="shared" si="0"/>
        <v>6.7133728539533449E-2</v>
      </c>
    </row>
    <row r="10" spans="1:5" x14ac:dyDescent="0.25">
      <c r="A10" s="100" t="s">
        <v>10</v>
      </c>
      <c r="B10" s="14">
        <v>7.9612168653264495E-3</v>
      </c>
      <c r="C10" s="18">
        <v>7.4350920440539097E-3</v>
      </c>
      <c r="D10" s="18">
        <f t="shared" si="0"/>
        <v>7.198398645007314E-3</v>
      </c>
    </row>
    <row r="11" spans="1:5" x14ac:dyDescent="0.25">
      <c r="A11" s="100" t="s">
        <v>11</v>
      </c>
      <c r="B11" s="14">
        <v>4.3586550435865498E-2</v>
      </c>
      <c r="C11" s="18">
        <v>4.6240706134944902E-2</v>
      </c>
      <c r="D11" s="18">
        <f t="shared" si="0"/>
        <v>3.9187004388328589E-2</v>
      </c>
    </row>
    <row r="12" spans="1:5" x14ac:dyDescent="0.25">
      <c r="A12" s="100" t="s">
        <v>107</v>
      </c>
      <c r="B12" s="14">
        <v>0.57125066714107797</v>
      </c>
      <c r="C12" s="18">
        <v>0.56077293149377805</v>
      </c>
      <c r="D12" s="18">
        <f t="shared" si="0"/>
        <v>0.5511586727230734</v>
      </c>
    </row>
    <row r="14" spans="1:5" x14ac:dyDescent="0.25">
      <c r="A14" s="259"/>
      <c r="B14" s="259"/>
      <c r="C14" s="259"/>
    </row>
    <row r="15" spans="1:5" x14ac:dyDescent="0.25">
      <c r="A15" s="259"/>
      <c r="B15" s="259"/>
      <c r="C15" s="259"/>
    </row>
    <row r="16" spans="1:5" x14ac:dyDescent="0.25">
      <c r="A16" s="259"/>
      <c r="B16" s="259"/>
      <c r="C16" s="259"/>
      <c r="D16" s="99"/>
    </row>
    <row r="17" spans="1:8" x14ac:dyDescent="0.25">
      <c r="A17" s="259"/>
      <c r="B17" s="259"/>
      <c r="C17" s="259"/>
    </row>
    <row r="18" spans="1:8" x14ac:dyDescent="0.25">
      <c r="A18" s="259"/>
      <c r="B18" s="259"/>
      <c r="C18" s="259"/>
    </row>
    <row r="19" spans="1:8" x14ac:dyDescent="0.25">
      <c r="A19" s="259"/>
      <c r="B19" s="259"/>
      <c r="C19" s="259"/>
    </row>
    <row r="20" spans="1:8" x14ac:dyDescent="0.25">
      <c r="A20" s="259"/>
      <c r="B20" s="259"/>
      <c r="C20" s="259"/>
    </row>
    <row r="21" spans="1:8" x14ac:dyDescent="0.25">
      <c r="A21" s="259"/>
      <c r="B21" s="259"/>
      <c r="C21" s="259"/>
    </row>
    <row r="22" spans="1:8" x14ac:dyDescent="0.25">
      <c r="A22" s="259"/>
      <c r="B22" s="259"/>
      <c r="C22" s="259"/>
    </row>
    <row r="23" spans="1:8" x14ac:dyDescent="0.25">
      <c r="A23" s="259"/>
      <c r="B23" s="259"/>
      <c r="C23" s="259"/>
    </row>
    <row r="24" spans="1:8" x14ac:dyDescent="0.25">
      <c r="A24" s="259"/>
      <c r="B24" s="259"/>
      <c r="C24" s="259"/>
    </row>
    <row r="25" spans="1:8" x14ac:dyDescent="0.25">
      <c r="A25" s="259"/>
      <c r="B25" s="259"/>
      <c r="C25" s="259"/>
    </row>
    <row r="26" spans="1:8" x14ac:dyDescent="0.25">
      <c r="A26" s="259"/>
      <c r="B26" s="259"/>
      <c r="C26" s="259"/>
    </row>
    <row r="27" spans="1:8" x14ac:dyDescent="0.25">
      <c r="A27" s="259"/>
      <c r="B27" s="259"/>
      <c r="C27" s="259"/>
    </row>
    <row r="28" spans="1:8" x14ac:dyDescent="0.25">
      <c r="A28" s="259"/>
      <c r="B28" s="259"/>
      <c r="C28" s="259"/>
    </row>
    <row r="29" spans="1:8" x14ac:dyDescent="0.25">
      <c r="A29" s="259"/>
      <c r="B29" s="259"/>
      <c r="C29" s="259"/>
      <c r="F29" s="231" t="s">
        <v>86</v>
      </c>
      <c r="G29" s="231"/>
      <c r="H29" s="231"/>
    </row>
    <row r="30" spans="1:8" x14ac:dyDescent="0.25">
      <c r="A30" s="98"/>
      <c r="C30" s="99"/>
    </row>
    <row r="31" spans="1:8" x14ac:dyDescent="0.25">
      <c r="A31" s="98"/>
      <c r="C31" s="99"/>
    </row>
    <row r="32" spans="1:8" x14ac:dyDescent="0.25">
      <c r="A32" t="s">
        <v>179</v>
      </c>
      <c r="B32" t="s">
        <v>222</v>
      </c>
      <c r="C32" t="s">
        <v>223</v>
      </c>
    </row>
    <row r="33" spans="1:4" x14ac:dyDescent="0.25">
      <c r="A33" s="168" t="s">
        <v>4</v>
      </c>
      <c r="B33">
        <v>3094</v>
      </c>
      <c r="C33" s="27">
        <v>0.1191007775810301</v>
      </c>
      <c r="D33" s="27">
        <f>B33/$B$41</f>
        <v>0.1191007775810301</v>
      </c>
    </row>
    <row r="34" spans="1:4" x14ac:dyDescent="0.25">
      <c r="A34" t="s">
        <v>5</v>
      </c>
      <c r="B34">
        <v>2379</v>
      </c>
      <c r="C34" s="27">
        <v>9.1577488644237426E-2</v>
      </c>
      <c r="D34" s="27">
        <f t="shared" ref="D34:D40" si="1">B34/$B$41</f>
        <v>9.1577488644237426E-2</v>
      </c>
    </row>
    <row r="35" spans="1:4" x14ac:dyDescent="0.25">
      <c r="A35" t="s">
        <v>6</v>
      </c>
      <c r="B35">
        <v>2595</v>
      </c>
      <c r="C35" s="27">
        <v>9.9892216490876901E-2</v>
      </c>
      <c r="D35" s="27">
        <f t="shared" si="1"/>
        <v>9.9892216490876901E-2</v>
      </c>
    </row>
    <row r="36" spans="1:4" x14ac:dyDescent="0.25">
      <c r="A36" t="s">
        <v>7</v>
      </c>
      <c r="B36">
        <v>643</v>
      </c>
      <c r="C36" s="27">
        <v>2.4751712987912851E-2</v>
      </c>
      <c r="D36" s="27">
        <f t="shared" si="1"/>
        <v>2.4751712987912851E-2</v>
      </c>
    </row>
    <row r="37" spans="1:4" x14ac:dyDescent="0.25">
      <c r="A37" t="s">
        <v>8</v>
      </c>
      <c r="B37">
        <v>1744</v>
      </c>
      <c r="C37" s="27">
        <v>6.7133728539533449E-2</v>
      </c>
      <c r="D37" s="27">
        <f t="shared" si="1"/>
        <v>6.7133728539533449E-2</v>
      </c>
    </row>
    <row r="38" spans="1:4" x14ac:dyDescent="0.25">
      <c r="A38" t="s">
        <v>10</v>
      </c>
      <c r="B38">
        <v>187</v>
      </c>
      <c r="C38" s="27">
        <v>7.198398645007314E-3</v>
      </c>
      <c r="D38" s="27">
        <f t="shared" si="1"/>
        <v>7.198398645007314E-3</v>
      </c>
    </row>
    <row r="39" spans="1:4" x14ac:dyDescent="0.25">
      <c r="A39" t="s">
        <v>11</v>
      </c>
      <c r="B39">
        <v>1018</v>
      </c>
      <c r="C39" s="27">
        <v>3.9187004388328589E-2</v>
      </c>
      <c r="D39" s="27">
        <f t="shared" si="1"/>
        <v>3.9187004388328589E-2</v>
      </c>
    </row>
    <row r="40" spans="1:4" x14ac:dyDescent="0.25">
      <c r="A40" t="s">
        <v>107</v>
      </c>
      <c r="B40">
        <v>14318</v>
      </c>
      <c r="C40" s="27">
        <v>0.5511586727230734</v>
      </c>
      <c r="D40" s="27">
        <f t="shared" si="1"/>
        <v>0.5511586727230734</v>
      </c>
    </row>
    <row r="41" spans="1:4" x14ac:dyDescent="0.25">
      <c r="A41" t="s">
        <v>182</v>
      </c>
      <c r="B41">
        <v>25978</v>
      </c>
      <c r="C41" s="27">
        <v>1</v>
      </c>
      <c r="D41" s="28">
        <f>SUM(D33:D40)</f>
        <v>1</v>
      </c>
    </row>
  </sheetData>
  <mergeCells count="3">
    <mergeCell ref="A1:E1"/>
    <mergeCell ref="F29:H29"/>
    <mergeCell ref="A14:C29"/>
  </mergeCells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74"/>
  <sheetViews>
    <sheetView zoomScaleNormal="100" workbookViewId="0">
      <selection activeCell="Q27" sqref="Q27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2" t="s">
        <v>158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4">
        <f>C27</f>
        <v>6.4976689976689983E-2</v>
      </c>
      <c r="C5" s="14">
        <f>C43</f>
        <v>7.1470937129300124E-2</v>
      </c>
      <c r="D5" s="14">
        <f>C57</f>
        <v>0.15118339450702442</v>
      </c>
    </row>
    <row r="6" spans="1:12" x14ac:dyDescent="0.25">
      <c r="A6" s="16" t="s">
        <v>65</v>
      </c>
      <c r="B6" s="14">
        <f t="shared" ref="B6:B8" si="0">C28</f>
        <v>8.0710955710955712E-2</v>
      </c>
      <c r="C6" s="14">
        <f t="shared" ref="C6:C8" si="1">C44</f>
        <v>9.2823250296559912E-2</v>
      </c>
      <c r="D6" s="14">
        <f t="shared" ref="D6:D8" si="2">C58</f>
        <v>9.3405897987596506E-2</v>
      </c>
    </row>
    <row r="7" spans="1:12" x14ac:dyDescent="0.25">
      <c r="A7" s="16" t="s">
        <v>84</v>
      </c>
      <c r="B7" s="14">
        <f t="shared" si="0"/>
        <v>3.4965034965034965E-3</v>
      </c>
      <c r="C7" s="14">
        <f t="shared" si="1"/>
        <v>6.0794780545670229E-3</v>
      </c>
      <c r="D7" s="14">
        <f t="shared" si="2"/>
        <v>8.479939248196431E-3</v>
      </c>
    </row>
    <row r="8" spans="1:12" x14ac:dyDescent="0.25">
      <c r="A8" s="16" t="s">
        <v>230</v>
      </c>
      <c r="B8" s="14">
        <f t="shared" si="0"/>
        <v>0.85081585081585076</v>
      </c>
      <c r="C8" s="14">
        <f t="shared" si="1"/>
        <v>0.82962633451957291</v>
      </c>
      <c r="D8" s="14">
        <f t="shared" si="2"/>
        <v>0.74693076825718263</v>
      </c>
    </row>
    <row r="9" spans="1:12" x14ac:dyDescent="0.25">
      <c r="B9" s="28">
        <f>SUM(B5:B8)</f>
        <v>1</v>
      </c>
      <c r="C9" s="28">
        <f t="shared" ref="C9:D9" si="3">SUM(C5:C8)</f>
        <v>1</v>
      </c>
      <c r="D9" s="28">
        <f t="shared" si="3"/>
        <v>1</v>
      </c>
    </row>
    <row r="10" spans="1:12" x14ac:dyDescent="0.25">
      <c r="A10" s="267" t="s">
        <v>234</v>
      </c>
      <c r="B10" s="268"/>
      <c r="C10" s="268"/>
      <c r="D10" s="268"/>
    </row>
    <row r="11" spans="1:12" x14ac:dyDescent="0.25">
      <c r="A11" s="268"/>
      <c r="B11" s="268"/>
      <c r="C11" s="268"/>
      <c r="D11" s="268"/>
    </row>
    <row r="12" spans="1:12" x14ac:dyDescent="0.25">
      <c r="A12" s="268"/>
      <c r="B12" s="268"/>
      <c r="C12" s="268"/>
      <c r="D12" s="268"/>
    </row>
    <row r="13" spans="1:12" x14ac:dyDescent="0.25">
      <c r="A13" s="268"/>
      <c r="B13" s="268"/>
      <c r="C13" s="268"/>
      <c r="D13" s="268"/>
    </row>
    <row r="14" spans="1:12" x14ac:dyDescent="0.25">
      <c r="A14" s="268"/>
      <c r="B14" s="268"/>
      <c r="C14" s="268"/>
      <c r="D14" s="268"/>
    </row>
    <row r="15" spans="1:12" x14ac:dyDescent="0.25">
      <c r="A15" s="268"/>
      <c r="B15" s="268"/>
      <c r="C15" s="268"/>
      <c r="D15" s="268"/>
    </row>
    <row r="16" spans="1:12" x14ac:dyDescent="0.25">
      <c r="A16" s="268"/>
      <c r="B16" s="268"/>
      <c r="C16" s="268"/>
      <c r="D16" s="268"/>
    </row>
    <row r="17" spans="1:24" x14ac:dyDescent="0.25">
      <c r="A17" s="268"/>
      <c r="B17" s="268"/>
      <c r="C17" s="268"/>
      <c r="D17" s="268"/>
    </row>
    <row r="18" spans="1:24" x14ac:dyDescent="0.25">
      <c r="A18" s="268"/>
      <c r="B18" s="268"/>
      <c r="C18" s="268"/>
      <c r="D18" s="268"/>
    </row>
    <row r="19" spans="1:24" x14ac:dyDescent="0.25">
      <c r="A19" s="268"/>
      <c r="B19" s="268"/>
      <c r="C19" s="268"/>
      <c r="D19" s="268"/>
    </row>
    <row r="20" spans="1:24" x14ac:dyDescent="0.25">
      <c r="A20" s="268"/>
      <c r="B20" s="268"/>
      <c r="C20" s="268"/>
      <c r="D20" s="268"/>
    </row>
    <row r="21" spans="1:24" x14ac:dyDescent="0.25">
      <c r="A21" s="268"/>
      <c r="B21" s="268"/>
      <c r="C21" s="268"/>
      <c r="D21" s="268"/>
    </row>
    <row r="22" spans="1:24" x14ac:dyDescent="0.25">
      <c r="A22" s="268"/>
      <c r="B22" s="268"/>
      <c r="C22" s="268"/>
      <c r="D22" s="268"/>
    </row>
    <row r="25" spans="1:24" x14ac:dyDescent="0.25">
      <c r="A25" s="10" t="s">
        <v>224</v>
      </c>
      <c r="B25" s="10" t="s">
        <v>227</v>
      </c>
      <c r="C25" s="10"/>
      <c r="D25" s="10"/>
    </row>
    <row r="26" spans="1:24" x14ac:dyDescent="0.25">
      <c r="A26" s="10" t="s">
        <v>179</v>
      </c>
      <c r="B26" s="10" t="s">
        <v>23</v>
      </c>
      <c r="C26" s="10" t="s">
        <v>1</v>
      </c>
      <c r="D26" s="10" t="s">
        <v>182</v>
      </c>
      <c r="G26" s="254" t="s">
        <v>231</v>
      </c>
      <c r="H26" s="254"/>
      <c r="I26" s="254"/>
      <c r="J26" s="254"/>
      <c r="K26" s="254"/>
      <c r="L26" s="254"/>
      <c r="M26" s="254"/>
      <c r="N26" s="254"/>
    </row>
    <row r="27" spans="1:24" x14ac:dyDescent="0.25">
      <c r="A27" s="10" t="s">
        <v>4</v>
      </c>
      <c r="B27" s="10">
        <v>223</v>
      </c>
      <c r="C27" s="14">
        <f>B27/$B$38</f>
        <v>6.4976689976689983E-2</v>
      </c>
      <c r="D27" s="10">
        <v>3094</v>
      </c>
      <c r="G27" s="254"/>
      <c r="H27" s="254"/>
      <c r="I27" s="254"/>
      <c r="J27" s="254"/>
      <c r="K27" s="254"/>
      <c r="L27" s="254"/>
      <c r="M27" s="254"/>
      <c r="N27" s="254"/>
    </row>
    <row r="28" spans="1:24" x14ac:dyDescent="0.25">
      <c r="A28" s="10" t="s">
        <v>5</v>
      </c>
      <c r="B28" s="10">
        <v>277</v>
      </c>
      <c r="C28" s="14">
        <f t="shared" ref="C28:C29" si="4">B28/$B$38</f>
        <v>8.0710955710955712E-2</v>
      </c>
      <c r="D28" s="10">
        <v>2379</v>
      </c>
    </row>
    <row r="29" spans="1:24" x14ac:dyDescent="0.25">
      <c r="A29" s="10" t="s">
        <v>10</v>
      </c>
      <c r="B29" s="10">
        <v>12</v>
      </c>
      <c r="C29" s="14">
        <f t="shared" si="4"/>
        <v>3.4965034965034965E-3</v>
      </c>
      <c r="D29" s="10">
        <v>187</v>
      </c>
    </row>
    <row r="30" spans="1:24" x14ac:dyDescent="0.25">
      <c r="A30" s="10" t="s">
        <v>6</v>
      </c>
      <c r="B30" s="10">
        <f>299+B36</f>
        <v>2920</v>
      </c>
      <c r="C30" s="14">
        <f>B30/$B$38</f>
        <v>0.85081585081585076</v>
      </c>
      <c r="D30" s="10">
        <v>2595</v>
      </c>
      <c r="U30" s="10" t="s">
        <v>224</v>
      </c>
      <c r="V30" s="10" t="s">
        <v>227</v>
      </c>
      <c r="W30" s="10"/>
      <c r="X30" s="10"/>
    </row>
    <row r="31" spans="1:24" x14ac:dyDescent="0.25">
      <c r="A31" s="10"/>
      <c r="B31" s="10"/>
      <c r="C31" s="18">
        <f>SUM(C27:C30)</f>
        <v>1</v>
      </c>
      <c r="D31" s="10"/>
      <c r="U31" s="10" t="s">
        <v>179</v>
      </c>
      <c r="V31" s="10" t="s">
        <v>23</v>
      </c>
      <c r="W31" s="10" t="s">
        <v>1</v>
      </c>
      <c r="X31" s="10" t="s">
        <v>182</v>
      </c>
    </row>
    <row r="32" spans="1:24" x14ac:dyDescent="0.25">
      <c r="A32" s="10" t="s">
        <v>7</v>
      </c>
      <c r="B32" s="10">
        <v>79</v>
      </c>
      <c r="C32" s="10"/>
      <c r="D32" s="10">
        <v>643</v>
      </c>
      <c r="U32" s="10" t="s">
        <v>4</v>
      </c>
      <c r="V32" s="10">
        <v>223</v>
      </c>
      <c r="W32" s="14">
        <f>V32/$B$38</f>
        <v>6.4976689976689983E-2</v>
      </c>
      <c r="X32" s="10">
        <v>3094</v>
      </c>
    </row>
    <row r="33" spans="1:24" x14ac:dyDescent="0.25">
      <c r="A33" s="10" t="s">
        <v>8</v>
      </c>
      <c r="B33" s="10">
        <v>182</v>
      </c>
      <c r="C33" s="10"/>
      <c r="D33" s="10">
        <v>1744</v>
      </c>
      <c r="U33" s="10" t="s">
        <v>5</v>
      </c>
      <c r="V33" s="10">
        <v>277</v>
      </c>
      <c r="W33" s="14">
        <f t="shared" ref="W33:W39" si="5">V33/$B$38</f>
        <v>8.0710955710955712E-2</v>
      </c>
      <c r="X33" s="10">
        <v>2379</v>
      </c>
    </row>
    <row r="34" spans="1:24" x14ac:dyDescent="0.25">
      <c r="A34" s="10" t="s">
        <v>11</v>
      </c>
      <c r="B34" s="10">
        <v>127</v>
      </c>
      <c r="C34" s="10"/>
      <c r="D34" s="10">
        <v>1018</v>
      </c>
      <c r="U34" s="10" t="s">
        <v>10</v>
      </c>
      <c r="V34" s="10">
        <v>12</v>
      </c>
      <c r="W34" s="14">
        <f t="shared" si="5"/>
        <v>3.4965034965034965E-3</v>
      </c>
      <c r="X34" s="10">
        <v>187</v>
      </c>
    </row>
    <row r="35" spans="1:24" x14ac:dyDescent="0.25">
      <c r="A35" s="10" t="s">
        <v>107</v>
      </c>
      <c r="B35" s="10">
        <v>2233</v>
      </c>
      <c r="C35" s="10"/>
      <c r="D35" s="10">
        <v>14318</v>
      </c>
      <c r="U35" s="10" t="s">
        <v>6</v>
      </c>
      <c r="V35" s="10">
        <f>299</f>
        <v>299</v>
      </c>
      <c r="W35" s="14">
        <f t="shared" si="5"/>
        <v>8.7121212121212127E-2</v>
      </c>
      <c r="X35" s="10">
        <v>2595</v>
      </c>
    </row>
    <row r="36" spans="1:24" x14ac:dyDescent="0.25">
      <c r="A36" s="223" t="s">
        <v>229</v>
      </c>
      <c r="B36" s="10">
        <f>SUM(B32:B35)</f>
        <v>2621</v>
      </c>
      <c r="C36" s="10"/>
      <c r="D36" s="10"/>
      <c r="U36" s="10" t="s">
        <v>7</v>
      </c>
      <c r="V36" s="10">
        <v>79</v>
      </c>
      <c r="W36" s="14">
        <f t="shared" si="5"/>
        <v>2.301864801864802E-2</v>
      </c>
      <c r="X36" s="10">
        <v>643</v>
      </c>
    </row>
    <row r="37" spans="1:24" x14ac:dyDescent="0.25">
      <c r="A37" s="223"/>
      <c r="B37" s="10"/>
      <c r="C37" s="10"/>
      <c r="D37" s="10"/>
      <c r="U37" s="10" t="s">
        <v>8</v>
      </c>
      <c r="V37" s="10">
        <v>182</v>
      </c>
      <c r="W37" s="14">
        <f t="shared" si="5"/>
        <v>5.3030303030303032E-2</v>
      </c>
      <c r="X37" s="10">
        <v>1744</v>
      </c>
    </row>
    <row r="38" spans="1:24" x14ac:dyDescent="0.25">
      <c r="A38" s="10" t="s">
        <v>182</v>
      </c>
      <c r="B38" s="10">
        <v>3432</v>
      </c>
      <c r="C38" s="10"/>
      <c r="D38" s="10">
        <v>25978</v>
      </c>
      <c r="U38" s="10" t="s">
        <v>11</v>
      </c>
      <c r="V38" s="10">
        <v>127</v>
      </c>
      <c r="W38" s="14">
        <f t="shared" si="5"/>
        <v>3.7004662004662008E-2</v>
      </c>
      <c r="X38" s="10">
        <v>1018</v>
      </c>
    </row>
    <row r="39" spans="1:24" x14ac:dyDescent="0.25">
      <c r="A39" s="10"/>
      <c r="B39" s="10"/>
      <c r="C39" s="10"/>
      <c r="D39" s="10"/>
      <c r="U39" s="10" t="s">
        <v>107</v>
      </c>
      <c r="V39" s="10">
        <v>2233</v>
      </c>
      <c r="W39" s="14">
        <f t="shared" si="5"/>
        <v>0.65064102564102566</v>
      </c>
      <c r="X39" s="10">
        <v>14318</v>
      </c>
    </row>
    <row r="40" spans="1:24" x14ac:dyDescent="0.25">
      <c r="A40" s="12"/>
      <c r="B40" s="12"/>
      <c r="C40" s="12"/>
      <c r="D40" s="12"/>
      <c r="W40" s="28">
        <f>SUM(W32:W39)</f>
        <v>1</v>
      </c>
    </row>
    <row r="41" spans="1:24" x14ac:dyDescent="0.25">
      <c r="A41" s="10" t="s">
        <v>225</v>
      </c>
      <c r="B41" s="10" t="s">
        <v>227</v>
      </c>
      <c r="C41" s="10"/>
      <c r="D41" s="10"/>
      <c r="U41" s="223" t="s">
        <v>229</v>
      </c>
      <c r="V41" s="10">
        <f>SUM(V36:V39)</f>
        <v>2621</v>
      </c>
      <c r="W41" s="10"/>
      <c r="X41" s="10"/>
    </row>
    <row r="42" spans="1:24" x14ac:dyDescent="0.25">
      <c r="A42" s="10" t="s">
        <v>179</v>
      </c>
      <c r="B42" s="10" t="s">
        <v>24</v>
      </c>
      <c r="C42" s="10" t="s">
        <v>1</v>
      </c>
      <c r="D42" s="10" t="s">
        <v>182</v>
      </c>
      <c r="U42" s="223"/>
      <c r="V42" s="10"/>
      <c r="W42" s="10"/>
      <c r="X42" s="10"/>
    </row>
    <row r="43" spans="1:24" x14ac:dyDescent="0.25">
      <c r="A43" s="10" t="s">
        <v>4</v>
      </c>
      <c r="B43" s="10">
        <v>482</v>
      </c>
      <c r="C43" s="14">
        <f>B43/$B$53</f>
        <v>7.1470937129300124E-2</v>
      </c>
      <c r="D43" s="10">
        <v>3094</v>
      </c>
      <c r="U43" s="10" t="s">
        <v>182</v>
      </c>
      <c r="V43" s="10">
        <v>3432</v>
      </c>
      <c r="W43" s="10"/>
      <c r="X43" s="10">
        <v>25978</v>
      </c>
    </row>
    <row r="44" spans="1:24" x14ac:dyDescent="0.25">
      <c r="A44" s="10" t="s">
        <v>5</v>
      </c>
      <c r="B44" s="10">
        <v>626</v>
      </c>
      <c r="C44" s="14">
        <f>B44/$B$53</f>
        <v>9.2823250296559912E-2</v>
      </c>
      <c r="D44" s="10">
        <v>2379</v>
      </c>
      <c r="U44" s="10"/>
      <c r="V44" s="10"/>
      <c r="W44" s="10"/>
      <c r="X44" s="10"/>
    </row>
    <row r="45" spans="1:24" x14ac:dyDescent="0.25">
      <c r="A45" s="10" t="s">
        <v>10</v>
      </c>
      <c r="B45" s="10">
        <v>41</v>
      </c>
      <c r="C45" s="14">
        <f>B45/$B$53</f>
        <v>6.0794780545670229E-3</v>
      </c>
      <c r="D45" s="10">
        <v>187</v>
      </c>
    </row>
    <row r="46" spans="1:24" x14ac:dyDescent="0.25">
      <c r="A46" s="10" t="s">
        <v>6</v>
      </c>
      <c r="B46" s="10">
        <f>602+B52</f>
        <v>5595</v>
      </c>
      <c r="C46" s="14">
        <f>B46/$B$53</f>
        <v>0.82962633451957291</v>
      </c>
      <c r="D46" s="10">
        <v>2595</v>
      </c>
      <c r="U46" s="10" t="s">
        <v>225</v>
      </c>
      <c r="V46" s="10" t="s">
        <v>227</v>
      </c>
      <c r="W46" s="10"/>
      <c r="X46" s="10"/>
    </row>
    <row r="47" spans="1:24" x14ac:dyDescent="0.25">
      <c r="A47" s="10"/>
      <c r="B47" s="10"/>
      <c r="C47" s="14">
        <f>SUM(C43:C46)</f>
        <v>1</v>
      </c>
      <c r="D47" s="10"/>
      <c r="U47" s="10" t="s">
        <v>179</v>
      </c>
      <c r="V47" s="10" t="s">
        <v>24</v>
      </c>
      <c r="W47" s="10" t="s">
        <v>1</v>
      </c>
      <c r="X47" s="10" t="s">
        <v>182</v>
      </c>
    </row>
    <row r="48" spans="1:24" x14ac:dyDescent="0.25">
      <c r="A48" s="10" t="s">
        <v>7</v>
      </c>
      <c r="B48" s="10">
        <v>204</v>
      </c>
      <c r="C48" s="10">
        <v>439</v>
      </c>
      <c r="D48" s="10">
        <v>643</v>
      </c>
      <c r="U48" s="10" t="s">
        <v>4</v>
      </c>
      <c r="V48" s="10">
        <v>482</v>
      </c>
      <c r="W48" s="14">
        <f>V48/$B$53</f>
        <v>7.1470937129300124E-2</v>
      </c>
      <c r="X48" s="10">
        <v>3094</v>
      </c>
    </row>
    <row r="49" spans="1:24" x14ac:dyDescent="0.25">
      <c r="A49" s="10" t="s">
        <v>8</v>
      </c>
      <c r="B49" s="10">
        <v>434</v>
      </c>
      <c r="C49" s="10">
        <v>1310</v>
      </c>
      <c r="D49" s="10">
        <v>1744</v>
      </c>
      <c r="U49" s="10" t="s">
        <v>5</v>
      </c>
      <c r="V49" s="10">
        <v>626</v>
      </c>
      <c r="W49" s="14">
        <f t="shared" ref="W49:W55" si="6">V49/$B$53</f>
        <v>9.2823250296559912E-2</v>
      </c>
      <c r="X49" s="10">
        <v>2379</v>
      </c>
    </row>
    <row r="50" spans="1:24" x14ac:dyDescent="0.25">
      <c r="A50" s="10" t="s">
        <v>11</v>
      </c>
      <c r="B50" s="10">
        <v>282</v>
      </c>
      <c r="C50" s="10">
        <v>736</v>
      </c>
      <c r="D50" s="10">
        <v>1018</v>
      </c>
      <c r="U50" s="10" t="s">
        <v>10</v>
      </c>
      <c r="V50" s="10">
        <v>41</v>
      </c>
      <c r="W50" s="14">
        <f t="shared" si="6"/>
        <v>6.0794780545670229E-3</v>
      </c>
      <c r="X50" s="10">
        <v>187</v>
      </c>
    </row>
    <row r="51" spans="1:24" x14ac:dyDescent="0.25">
      <c r="A51" s="10" t="s">
        <v>107</v>
      </c>
      <c r="B51" s="10">
        <v>4073</v>
      </c>
      <c r="C51" s="10">
        <v>10245</v>
      </c>
      <c r="D51" s="10">
        <v>14318</v>
      </c>
      <c r="U51" s="10" t="s">
        <v>6</v>
      </c>
      <c r="V51" s="10">
        <f>602</f>
        <v>602</v>
      </c>
      <c r="W51" s="14">
        <f t="shared" si="6"/>
        <v>8.9264531435349945E-2</v>
      </c>
      <c r="X51" s="10">
        <v>2595</v>
      </c>
    </row>
    <row r="52" spans="1:24" x14ac:dyDescent="0.25">
      <c r="A52" s="223" t="s">
        <v>229</v>
      </c>
      <c r="B52" s="10">
        <f>SUM(B48:B51)</f>
        <v>4993</v>
      </c>
      <c r="C52" s="10"/>
      <c r="D52" s="10"/>
      <c r="U52" s="10" t="s">
        <v>7</v>
      </c>
      <c r="V52" s="10">
        <v>204</v>
      </c>
      <c r="W52" s="14">
        <f t="shared" si="6"/>
        <v>3.0249110320284697E-2</v>
      </c>
      <c r="X52" s="10">
        <v>643</v>
      </c>
    </row>
    <row r="53" spans="1:24" x14ac:dyDescent="0.25">
      <c r="A53" s="10" t="s">
        <v>182</v>
      </c>
      <c r="B53" s="10">
        <v>6744</v>
      </c>
      <c r="C53" s="10">
        <v>19234</v>
      </c>
      <c r="D53" s="10">
        <v>25978</v>
      </c>
      <c r="U53" s="10" t="s">
        <v>8</v>
      </c>
      <c r="V53" s="10">
        <v>434</v>
      </c>
      <c r="W53" s="14">
        <f t="shared" si="6"/>
        <v>6.4353499406880191E-2</v>
      </c>
      <c r="X53" s="10">
        <v>1744</v>
      </c>
    </row>
    <row r="54" spans="1:24" x14ac:dyDescent="0.25">
      <c r="U54" s="10" t="s">
        <v>11</v>
      </c>
      <c r="V54" s="10">
        <v>282</v>
      </c>
      <c r="W54" s="14">
        <f t="shared" si="6"/>
        <v>4.1814946619217079E-2</v>
      </c>
      <c r="X54" s="10">
        <v>1018</v>
      </c>
    </row>
    <row r="55" spans="1:24" x14ac:dyDescent="0.25">
      <c r="A55" s="10" t="s">
        <v>226</v>
      </c>
      <c r="B55" s="10" t="s">
        <v>227</v>
      </c>
      <c r="C55" s="10"/>
      <c r="D55" s="10"/>
      <c r="U55" s="10" t="s">
        <v>107</v>
      </c>
      <c r="V55" s="10">
        <v>4073</v>
      </c>
      <c r="W55" s="14">
        <f t="shared" si="6"/>
        <v>0.60394424673784108</v>
      </c>
      <c r="X55" s="10">
        <v>14318</v>
      </c>
    </row>
    <row r="56" spans="1:24" x14ac:dyDescent="0.25">
      <c r="A56" s="10" t="s">
        <v>179</v>
      </c>
      <c r="B56" s="10" t="s">
        <v>25</v>
      </c>
      <c r="C56" s="10" t="s">
        <v>1</v>
      </c>
      <c r="D56" s="10" t="s">
        <v>182</v>
      </c>
      <c r="W56" s="28">
        <f>SUM(W48:W55)</f>
        <v>1</v>
      </c>
    </row>
    <row r="57" spans="1:24" x14ac:dyDescent="0.25">
      <c r="A57" s="10" t="s">
        <v>4</v>
      </c>
      <c r="B57" s="10">
        <v>2389</v>
      </c>
      <c r="C57" s="14">
        <f>B57/$B$67</f>
        <v>0.15118339450702442</v>
      </c>
      <c r="D57" s="10">
        <v>3094</v>
      </c>
      <c r="U57" s="223" t="s">
        <v>229</v>
      </c>
      <c r="V57" s="10">
        <f>SUM(V52:V55)</f>
        <v>4993</v>
      </c>
      <c r="W57" s="10"/>
      <c r="X57" s="10"/>
    </row>
    <row r="58" spans="1:24" x14ac:dyDescent="0.25">
      <c r="A58" s="10" t="s">
        <v>5</v>
      </c>
      <c r="B58" s="10">
        <v>1476</v>
      </c>
      <c r="C58" s="14">
        <f t="shared" ref="C58:C60" si="7">B58/$B$67</f>
        <v>9.3405897987596506E-2</v>
      </c>
      <c r="D58" s="10">
        <v>2379</v>
      </c>
      <c r="U58" s="10" t="s">
        <v>182</v>
      </c>
      <c r="V58" s="10">
        <v>6744</v>
      </c>
      <c r="W58" s="10">
        <v>19234</v>
      </c>
      <c r="X58" s="10">
        <v>25978</v>
      </c>
    </row>
    <row r="59" spans="1:24" x14ac:dyDescent="0.25">
      <c r="A59" s="10" t="s">
        <v>10</v>
      </c>
      <c r="B59" s="10">
        <v>134</v>
      </c>
      <c r="C59" s="14">
        <f t="shared" si="7"/>
        <v>8.479939248196431E-3</v>
      </c>
      <c r="D59" s="10">
        <v>187</v>
      </c>
    </row>
    <row r="60" spans="1:24" x14ac:dyDescent="0.25">
      <c r="A60" s="10" t="s">
        <v>6</v>
      </c>
      <c r="B60" s="10">
        <f>1694+B66</f>
        <v>11803</v>
      </c>
      <c r="C60" s="14">
        <f t="shared" si="7"/>
        <v>0.74693076825718263</v>
      </c>
      <c r="D60" s="10">
        <v>2595</v>
      </c>
    </row>
    <row r="61" spans="1:24" ht="15" customHeight="1" x14ac:dyDescent="0.25">
      <c r="A61" s="10"/>
      <c r="B61" s="10"/>
      <c r="C61" s="14">
        <f>SUM(C57:C60)</f>
        <v>1</v>
      </c>
      <c r="D61" s="10"/>
      <c r="G61" s="254" t="s">
        <v>233</v>
      </c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U61" s="10" t="s">
        <v>226</v>
      </c>
      <c r="V61" s="10" t="s">
        <v>227</v>
      </c>
      <c r="W61" s="10"/>
      <c r="X61" s="10"/>
    </row>
    <row r="62" spans="1:24" x14ac:dyDescent="0.25">
      <c r="A62" s="10" t="s">
        <v>7</v>
      </c>
      <c r="B62" s="10">
        <v>360</v>
      </c>
      <c r="C62" s="10">
        <v>283</v>
      </c>
      <c r="D62" s="10">
        <v>643</v>
      </c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U62" s="10" t="s">
        <v>179</v>
      </c>
      <c r="V62" s="10" t="s">
        <v>25</v>
      </c>
      <c r="W62" s="10" t="s">
        <v>1</v>
      </c>
      <c r="X62" s="10" t="s">
        <v>182</v>
      </c>
    </row>
    <row r="63" spans="1:24" x14ac:dyDescent="0.25">
      <c r="A63" s="10" t="s">
        <v>8</v>
      </c>
      <c r="B63" s="10">
        <v>1128</v>
      </c>
      <c r="C63" s="10">
        <v>616</v>
      </c>
      <c r="D63" s="10">
        <v>1744</v>
      </c>
      <c r="U63" s="10" t="s">
        <v>4</v>
      </c>
      <c r="V63" s="10">
        <v>2389</v>
      </c>
      <c r="W63" s="14">
        <f>V63/$B$67</f>
        <v>0.15118339450702442</v>
      </c>
      <c r="X63" s="10">
        <v>3094</v>
      </c>
    </row>
    <row r="64" spans="1:24" x14ac:dyDescent="0.25">
      <c r="A64" s="10" t="s">
        <v>11</v>
      </c>
      <c r="B64" s="10">
        <v>609</v>
      </c>
      <c r="C64" s="10">
        <v>409</v>
      </c>
      <c r="D64" s="10">
        <v>1018</v>
      </c>
      <c r="U64" s="10" t="s">
        <v>5</v>
      </c>
      <c r="V64" s="10">
        <v>1476</v>
      </c>
      <c r="W64" s="14">
        <f t="shared" ref="W64:W70" si="8">V64/$B$67</f>
        <v>9.3405897987596506E-2</v>
      </c>
      <c r="X64" s="10">
        <v>2379</v>
      </c>
    </row>
    <row r="65" spans="1:24" x14ac:dyDescent="0.25">
      <c r="A65" s="10" t="s">
        <v>107</v>
      </c>
      <c r="B65" s="10">
        <v>8012</v>
      </c>
      <c r="C65" s="10">
        <v>6306</v>
      </c>
      <c r="D65" s="10">
        <v>14318</v>
      </c>
      <c r="U65" s="10" t="s">
        <v>10</v>
      </c>
      <c r="V65" s="10">
        <v>134</v>
      </c>
      <c r="W65" s="14">
        <f t="shared" si="8"/>
        <v>8.479939248196431E-3</v>
      </c>
      <c r="X65" s="10">
        <v>187</v>
      </c>
    </row>
    <row r="66" spans="1:24" x14ac:dyDescent="0.25">
      <c r="A66" s="223" t="s">
        <v>229</v>
      </c>
      <c r="B66" s="10">
        <f>SUM(B62:B65)</f>
        <v>10109</v>
      </c>
      <c r="C66" s="10"/>
      <c r="D66" s="10"/>
      <c r="G66" s="16"/>
      <c r="H66" s="16" t="s">
        <v>81</v>
      </c>
      <c r="I66" s="16" t="s">
        <v>82</v>
      </c>
      <c r="J66" s="16" t="s">
        <v>83</v>
      </c>
      <c r="U66" s="10" t="s">
        <v>6</v>
      </c>
      <c r="V66" s="10">
        <f>1694</f>
        <v>1694</v>
      </c>
      <c r="W66" s="14">
        <f t="shared" si="8"/>
        <v>0.10720162004809518</v>
      </c>
      <c r="X66" s="10">
        <v>2595</v>
      </c>
    </row>
    <row r="67" spans="1:24" x14ac:dyDescent="0.25">
      <c r="A67" s="10" t="s">
        <v>182</v>
      </c>
      <c r="B67" s="10">
        <v>15802</v>
      </c>
      <c r="C67" s="10">
        <v>10176</v>
      </c>
      <c r="D67" s="10">
        <v>25978</v>
      </c>
      <c r="G67" s="16" t="s">
        <v>66</v>
      </c>
      <c r="H67" s="14">
        <f>W32</f>
        <v>6.4976689976689983E-2</v>
      </c>
      <c r="I67" s="14">
        <f>W48</f>
        <v>7.1470937129300124E-2</v>
      </c>
      <c r="J67" s="14">
        <f>W63</f>
        <v>0.15118339450702442</v>
      </c>
      <c r="U67" s="10" t="s">
        <v>7</v>
      </c>
      <c r="V67" s="10">
        <v>360</v>
      </c>
      <c r="W67" s="14">
        <f t="shared" si="8"/>
        <v>2.2781926338438171E-2</v>
      </c>
      <c r="X67" s="10">
        <v>643</v>
      </c>
    </row>
    <row r="68" spans="1:24" x14ac:dyDescent="0.25">
      <c r="G68" s="16" t="s">
        <v>5</v>
      </c>
      <c r="H68" s="14">
        <f t="shared" ref="H68:H74" si="9">W33</f>
        <v>8.0710955710955712E-2</v>
      </c>
      <c r="I68" s="14">
        <f t="shared" ref="I68:I74" si="10">W49</f>
        <v>9.2823250296559912E-2</v>
      </c>
      <c r="J68" s="14">
        <f t="shared" ref="J68:J74" si="11">W64</f>
        <v>9.3405897987596506E-2</v>
      </c>
      <c r="U68" s="10" t="s">
        <v>8</v>
      </c>
      <c r="V68" s="10">
        <v>1128</v>
      </c>
      <c r="W68" s="14">
        <f t="shared" si="8"/>
        <v>7.1383369193772944E-2</v>
      </c>
      <c r="X68" s="10">
        <v>1744</v>
      </c>
    </row>
    <row r="69" spans="1:24" x14ac:dyDescent="0.25">
      <c r="G69" s="16" t="s">
        <v>84</v>
      </c>
      <c r="H69" s="14">
        <f t="shared" si="9"/>
        <v>3.4965034965034965E-3</v>
      </c>
      <c r="I69" s="14">
        <f t="shared" si="10"/>
        <v>6.0794780545670229E-3</v>
      </c>
      <c r="J69" s="14">
        <f t="shared" si="11"/>
        <v>8.479939248196431E-3</v>
      </c>
      <c r="U69" s="10" t="s">
        <v>11</v>
      </c>
      <c r="V69" s="10">
        <v>609</v>
      </c>
      <c r="W69" s="14">
        <f t="shared" si="8"/>
        <v>3.8539425389191244E-2</v>
      </c>
      <c r="X69" s="10">
        <v>1018</v>
      </c>
    </row>
    <row r="70" spans="1:24" x14ac:dyDescent="0.25">
      <c r="G70" s="16" t="s">
        <v>230</v>
      </c>
      <c r="H70" s="14">
        <f t="shared" si="9"/>
        <v>8.7121212121212127E-2</v>
      </c>
      <c r="I70" s="14">
        <f t="shared" si="10"/>
        <v>8.9264531435349945E-2</v>
      </c>
      <c r="J70" s="14">
        <f t="shared" si="11"/>
        <v>0.10720162004809518</v>
      </c>
      <c r="U70" s="10" t="s">
        <v>107</v>
      </c>
      <c r="V70" s="10">
        <v>8012</v>
      </c>
      <c r="W70" s="14">
        <f t="shared" si="8"/>
        <v>0.50702442728768515</v>
      </c>
      <c r="X70" s="10">
        <v>14318</v>
      </c>
    </row>
    <row r="71" spans="1:24" x14ac:dyDescent="0.25">
      <c r="G71" s="16" t="s">
        <v>7</v>
      </c>
      <c r="H71" s="14">
        <f t="shared" si="9"/>
        <v>2.301864801864802E-2</v>
      </c>
      <c r="I71" s="14">
        <f t="shared" si="10"/>
        <v>3.0249110320284697E-2</v>
      </c>
      <c r="J71" s="14">
        <f t="shared" si="11"/>
        <v>2.2781926338438171E-2</v>
      </c>
      <c r="W71" s="28">
        <f>SUM(W63:W70)</f>
        <v>1</v>
      </c>
    </row>
    <row r="72" spans="1:24" x14ac:dyDescent="0.25">
      <c r="G72" s="16" t="s">
        <v>8</v>
      </c>
      <c r="H72" s="14">
        <f t="shared" si="9"/>
        <v>5.3030303030303032E-2</v>
      </c>
      <c r="I72" s="14">
        <f t="shared" si="10"/>
        <v>6.4353499406880191E-2</v>
      </c>
      <c r="J72" s="14">
        <f t="shared" si="11"/>
        <v>7.1383369193772944E-2</v>
      </c>
      <c r="U72" s="223" t="s">
        <v>229</v>
      </c>
      <c r="V72" s="10">
        <f>SUM(V67:V70)</f>
        <v>10109</v>
      </c>
      <c r="W72" s="10"/>
      <c r="X72" s="10"/>
    </row>
    <row r="73" spans="1:24" x14ac:dyDescent="0.25">
      <c r="G73" s="16" t="s">
        <v>11</v>
      </c>
      <c r="H73" s="14">
        <f t="shared" si="9"/>
        <v>3.7004662004662008E-2</v>
      </c>
      <c r="I73" s="14">
        <f t="shared" si="10"/>
        <v>4.1814946619217079E-2</v>
      </c>
      <c r="J73" s="14">
        <f t="shared" si="11"/>
        <v>3.8539425389191244E-2</v>
      </c>
      <c r="U73" s="10" t="s">
        <v>182</v>
      </c>
      <c r="V73" s="10">
        <v>15802</v>
      </c>
      <c r="W73" s="10">
        <v>10176</v>
      </c>
      <c r="X73" s="10">
        <v>25978</v>
      </c>
    </row>
    <row r="74" spans="1:24" x14ac:dyDescent="0.25">
      <c r="G74" s="16" t="s">
        <v>232</v>
      </c>
      <c r="H74" s="14">
        <f t="shared" si="9"/>
        <v>0.65064102564102566</v>
      </c>
      <c r="I74" s="14">
        <f t="shared" si="10"/>
        <v>0.60394424673784108</v>
      </c>
      <c r="J74" s="14">
        <f t="shared" si="11"/>
        <v>0.50702442728768515</v>
      </c>
    </row>
  </sheetData>
  <mergeCells count="4">
    <mergeCell ref="A1:L1"/>
    <mergeCell ref="A10:D22"/>
    <mergeCell ref="G26:N27"/>
    <mergeCell ref="G61:R6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9"/>
  <sheetViews>
    <sheetView view="pageBreakPreview" zoomScale="60" workbookViewId="0">
      <selection activeCell="B28" sqref="B28"/>
    </sheetView>
  </sheetViews>
  <sheetFormatPr defaultRowHeight="15" x14ac:dyDescent="0.25"/>
  <cols>
    <col min="1" max="1" width="20.28515625" customWidth="1"/>
    <col min="2" max="2" width="24.5703125" customWidth="1"/>
    <col min="3" max="3" width="23" customWidth="1"/>
    <col min="4" max="4" width="20.28515625" customWidth="1"/>
  </cols>
  <sheetData>
    <row r="1" spans="1:12" x14ac:dyDescent="0.25">
      <c r="A1" s="232" t="s">
        <v>128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66</v>
      </c>
      <c r="B5" s="180">
        <v>0.126</v>
      </c>
      <c r="C5" s="180">
        <v>0.35599999999999998</v>
      </c>
      <c r="D5" s="180">
        <v>0.51780000000000004</v>
      </c>
    </row>
    <row r="6" spans="1:12" x14ac:dyDescent="0.25">
      <c r="A6" s="16" t="s">
        <v>65</v>
      </c>
      <c r="B6" s="180">
        <v>0.1512</v>
      </c>
      <c r="C6" s="180">
        <v>0.44869999999999999</v>
      </c>
      <c r="D6" s="180">
        <v>0.4</v>
      </c>
    </row>
    <row r="7" spans="1:12" x14ac:dyDescent="0.25">
      <c r="A7" s="16" t="s">
        <v>84</v>
      </c>
      <c r="B7" s="180">
        <v>2.8000000000000001E-2</v>
      </c>
      <c r="C7" s="180">
        <v>0.28699999999999998</v>
      </c>
      <c r="D7" s="180">
        <v>0.68500000000000005</v>
      </c>
    </row>
    <row r="8" spans="1:12" x14ac:dyDescent="0.25">
      <c r="A8" s="16" t="s">
        <v>85</v>
      </c>
      <c r="B8" s="180">
        <v>0.13200000000000001</v>
      </c>
      <c r="C8" s="180">
        <v>0.45200000000000001</v>
      </c>
      <c r="D8" s="180">
        <v>0.41599999999999998</v>
      </c>
    </row>
    <row r="10" spans="1:12" x14ac:dyDescent="0.25">
      <c r="A10" s="230"/>
      <c r="B10" s="230"/>
      <c r="C10" s="230"/>
      <c r="D10" s="230"/>
    </row>
    <row r="11" spans="1:12" x14ac:dyDescent="0.25">
      <c r="A11" s="230"/>
      <c r="B11" s="230"/>
      <c r="C11" s="230"/>
      <c r="D11" s="230"/>
    </row>
    <row r="12" spans="1:12" x14ac:dyDescent="0.25">
      <c r="A12" s="230"/>
      <c r="B12" s="230"/>
      <c r="C12" s="230"/>
      <c r="D12" s="230"/>
    </row>
    <row r="13" spans="1:12" x14ac:dyDescent="0.25">
      <c r="A13" s="230"/>
      <c r="B13" s="230"/>
      <c r="C13" s="230"/>
      <c r="D13" s="230"/>
    </row>
    <row r="14" spans="1:12" x14ac:dyDescent="0.25">
      <c r="A14" s="230"/>
      <c r="B14" s="230"/>
      <c r="C14" s="230"/>
      <c r="D14" s="230"/>
    </row>
    <row r="15" spans="1:12" x14ac:dyDescent="0.25">
      <c r="A15" s="230"/>
      <c r="B15" s="230"/>
      <c r="C15" s="230"/>
      <c r="D15" s="230"/>
    </row>
    <row r="16" spans="1:12" x14ac:dyDescent="0.25">
      <c r="A16" s="230"/>
      <c r="B16" s="230"/>
      <c r="C16" s="230"/>
      <c r="D16" s="230"/>
    </row>
    <row r="17" spans="1:9" x14ac:dyDescent="0.25">
      <c r="A17" s="230"/>
      <c r="B17" s="230"/>
      <c r="C17" s="230"/>
      <c r="D17" s="230"/>
    </row>
    <row r="18" spans="1:9" x14ac:dyDescent="0.25">
      <c r="A18" s="230"/>
      <c r="B18" s="230"/>
      <c r="C18" s="230"/>
      <c r="D18" s="230"/>
    </row>
    <row r="19" spans="1:9" x14ac:dyDescent="0.25">
      <c r="A19" s="230"/>
      <c r="B19" s="230"/>
      <c r="C19" s="230"/>
      <c r="D19" s="230"/>
    </row>
    <row r="20" spans="1:9" x14ac:dyDescent="0.25">
      <c r="A20" s="230"/>
      <c r="B20" s="230"/>
      <c r="C20" s="230"/>
      <c r="D20" s="230"/>
    </row>
    <row r="21" spans="1:9" x14ac:dyDescent="0.25">
      <c r="A21" s="230"/>
      <c r="B21" s="230"/>
      <c r="C21" s="230"/>
      <c r="D21" s="230"/>
    </row>
    <row r="22" spans="1:9" x14ac:dyDescent="0.25">
      <c r="A22" s="230"/>
      <c r="B22" s="230"/>
      <c r="C22" s="230"/>
      <c r="D22" s="230"/>
    </row>
    <row r="26" spans="1:9" x14ac:dyDescent="0.25">
      <c r="F26" s="231" t="s">
        <v>86</v>
      </c>
      <c r="G26" s="231"/>
      <c r="H26" s="231"/>
      <c r="I26" s="231"/>
    </row>
    <row r="27" spans="1:9" x14ac:dyDescent="0.25">
      <c r="A27" s="168"/>
    </row>
    <row r="28" spans="1:9" x14ac:dyDescent="0.25">
      <c r="B28" t="s">
        <v>172</v>
      </c>
    </row>
    <row r="39" spans="2:2" x14ac:dyDescent="0.25">
      <c r="B39" s="20" t="s">
        <v>174</v>
      </c>
    </row>
  </sheetData>
  <mergeCells count="3">
    <mergeCell ref="A1:L1"/>
    <mergeCell ref="A10:D22"/>
    <mergeCell ref="F26:I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46"/>
  <sheetViews>
    <sheetView workbookViewId="0">
      <selection activeCell="F32" sqref="F32"/>
    </sheetView>
  </sheetViews>
  <sheetFormatPr defaultRowHeight="15" x14ac:dyDescent="0.25"/>
  <cols>
    <col min="1" max="1" width="18.140625" bestFit="1" customWidth="1"/>
    <col min="2" max="3" width="10.140625" bestFit="1" customWidth="1"/>
    <col min="10" max="10" width="15.85546875" bestFit="1" customWidth="1"/>
    <col min="11" max="11" width="10" bestFit="1" customWidth="1"/>
    <col min="12" max="12" width="12" bestFit="1" customWidth="1"/>
  </cols>
  <sheetData>
    <row r="1" spans="1:10" x14ac:dyDescent="0.25">
      <c r="A1" s="232" t="s">
        <v>235</v>
      </c>
      <c r="B1" s="232"/>
      <c r="C1" s="232"/>
      <c r="D1" s="232"/>
      <c r="E1" s="232"/>
      <c r="F1" s="232"/>
      <c r="G1" s="232"/>
      <c r="H1" s="232"/>
      <c r="I1" s="232"/>
      <c r="J1" s="232"/>
    </row>
    <row r="3" spans="1:10" ht="15.75" customHeight="1" x14ac:dyDescent="0.25">
      <c r="A3" s="25"/>
      <c r="B3" s="16">
        <v>2015</v>
      </c>
      <c r="C3" s="16">
        <v>2016</v>
      </c>
      <c r="D3" s="16">
        <v>2017</v>
      </c>
    </row>
    <row r="4" spans="1:10" ht="15.75" customHeight="1" x14ac:dyDescent="0.25">
      <c r="A4" s="16" t="s">
        <v>23</v>
      </c>
      <c r="B4" s="18">
        <v>0.13454011741683</v>
      </c>
      <c r="C4" s="18">
        <v>0.137926921394776</v>
      </c>
      <c r="D4" s="18">
        <f>D9/$D$12</f>
        <v>0.13211178689660483</v>
      </c>
      <c r="E4" s="28">
        <f>D4-B4</f>
        <v>-2.4283305202251748E-3</v>
      </c>
    </row>
    <row r="5" spans="1:10" x14ac:dyDescent="0.25">
      <c r="A5" s="16" t="s">
        <v>24</v>
      </c>
      <c r="B5" s="18">
        <v>0.245774773172033</v>
      </c>
      <c r="C5" s="18">
        <v>0.25521848037851402</v>
      </c>
      <c r="D5" s="18">
        <f t="shared" ref="D5:D6" si="0">D10/$D$12</f>
        <v>0.25960428054507662</v>
      </c>
      <c r="E5" s="28">
        <f>D5-B5</f>
        <v>1.3829507373043615E-2</v>
      </c>
    </row>
    <row r="6" spans="1:10" x14ac:dyDescent="0.25">
      <c r="A6" s="16" t="s">
        <v>25</v>
      </c>
      <c r="B6" s="18">
        <v>0.61968510941113697</v>
      </c>
      <c r="C6" s="18">
        <v>0.60685459822671095</v>
      </c>
      <c r="D6" s="18">
        <f t="shared" si="0"/>
        <v>0.60828393255831859</v>
      </c>
      <c r="E6" s="28">
        <f>D6-B6</f>
        <v>-1.1401176852818384E-2</v>
      </c>
    </row>
    <row r="8" spans="1:10" x14ac:dyDescent="0.25">
      <c r="A8" s="25"/>
      <c r="B8" s="16">
        <v>2015</v>
      </c>
      <c r="C8" s="16">
        <v>2016</v>
      </c>
      <c r="D8" s="16">
        <v>2017</v>
      </c>
    </row>
    <row r="9" spans="1:10" x14ac:dyDescent="0.25">
      <c r="A9" s="16" t="s">
        <v>23</v>
      </c>
      <c r="B9" s="17">
        <v>3025</v>
      </c>
      <c r="C9" s="17">
        <v>3469</v>
      </c>
      <c r="D9" s="17">
        <f>B31</f>
        <v>3432</v>
      </c>
    </row>
    <row r="10" spans="1:10" x14ac:dyDescent="0.25">
      <c r="A10" s="16" t="s">
        <v>24</v>
      </c>
      <c r="B10" s="17">
        <v>5526</v>
      </c>
      <c r="C10" s="17">
        <v>6419</v>
      </c>
      <c r="D10" s="17">
        <f>B37</f>
        <v>6744</v>
      </c>
      <c r="E10" s="9">
        <f>D10-B10</f>
        <v>1218</v>
      </c>
    </row>
    <row r="11" spans="1:10" x14ac:dyDescent="0.25">
      <c r="A11" s="16" t="s">
        <v>25</v>
      </c>
      <c r="B11" s="17">
        <v>13933</v>
      </c>
      <c r="C11" s="17">
        <v>15263</v>
      </c>
      <c r="D11" s="17">
        <f>B43</f>
        <v>15802</v>
      </c>
      <c r="E11" s="9">
        <f>D11-B11</f>
        <v>1869</v>
      </c>
      <c r="F11" s="9">
        <f>B9+B10+B11</f>
        <v>22484</v>
      </c>
      <c r="G11" s="9">
        <f>D9+D10+D11</f>
        <v>25978</v>
      </c>
    </row>
    <row r="12" spans="1:10" x14ac:dyDescent="0.25">
      <c r="D12" s="9">
        <f>SUM(D9:D11)</f>
        <v>25978</v>
      </c>
    </row>
    <row r="13" spans="1:10" x14ac:dyDescent="0.25">
      <c r="A13" s="259"/>
      <c r="B13" s="259"/>
      <c r="C13" s="259"/>
      <c r="D13" s="259"/>
      <c r="E13" s="259"/>
      <c r="F13" s="259"/>
    </row>
    <row r="14" spans="1:10" x14ac:dyDescent="0.25">
      <c r="A14" s="259"/>
      <c r="B14" s="259"/>
      <c r="C14" s="259"/>
      <c r="D14" s="259"/>
      <c r="E14" s="259"/>
      <c r="F14" s="259"/>
    </row>
    <row r="15" spans="1:10" x14ac:dyDescent="0.25">
      <c r="A15" s="259"/>
      <c r="B15" s="259"/>
      <c r="C15" s="259"/>
      <c r="D15" s="259"/>
      <c r="E15" s="259"/>
      <c r="F15" s="259"/>
    </row>
    <row r="16" spans="1:10" x14ac:dyDescent="0.25">
      <c r="A16" s="259"/>
      <c r="B16" s="259"/>
      <c r="C16" s="259"/>
      <c r="D16" s="259"/>
      <c r="E16" s="259"/>
      <c r="F16" s="259"/>
    </row>
    <row r="17" spans="1:10" x14ac:dyDescent="0.25">
      <c r="A17" s="259"/>
      <c r="B17" s="259"/>
      <c r="C17" s="259"/>
      <c r="D17" s="259"/>
      <c r="E17" s="259"/>
      <c r="F17" s="259"/>
    </row>
    <row r="18" spans="1:10" x14ac:dyDescent="0.25">
      <c r="A18" s="259"/>
      <c r="B18" s="259"/>
      <c r="C18" s="259"/>
      <c r="D18" s="259"/>
      <c r="E18" s="259"/>
      <c r="F18" s="259"/>
    </row>
    <row r="19" spans="1:10" x14ac:dyDescent="0.25">
      <c r="A19" s="259"/>
      <c r="B19" s="259"/>
      <c r="C19" s="259"/>
      <c r="D19" s="259"/>
      <c r="E19" s="259"/>
      <c r="F19" s="259"/>
    </row>
    <row r="20" spans="1:10" x14ac:dyDescent="0.25">
      <c r="A20" s="259"/>
      <c r="B20" s="259"/>
      <c r="C20" s="259"/>
      <c r="D20" s="259"/>
      <c r="E20" s="259"/>
      <c r="F20" s="259"/>
    </row>
    <row r="21" spans="1:10" x14ac:dyDescent="0.25">
      <c r="A21" s="259"/>
      <c r="B21" s="259"/>
      <c r="C21" s="259"/>
      <c r="D21" s="259"/>
      <c r="E21" s="259"/>
      <c r="F21" s="259"/>
    </row>
    <row r="22" spans="1:10" x14ac:dyDescent="0.25">
      <c r="A22" s="259"/>
      <c r="B22" s="259"/>
      <c r="C22" s="259"/>
      <c r="D22" s="259"/>
      <c r="E22" s="259"/>
      <c r="F22" s="259"/>
    </row>
    <row r="23" spans="1:10" x14ac:dyDescent="0.25">
      <c r="A23" s="259"/>
      <c r="B23" s="259"/>
      <c r="C23" s="259"/>
      <c r="D23" s="259"/>
      <c r="E23" s="259"/>
      <c r="F23" s="259"/>
    </row>
    <row r="24" spans="1:10" x14ac:dyDescent="0.25">
      <c r="A24" s="259"/>
      <c r="B24" s="259"/>
      <c r="C24" s="259"/>
      <c r="D24" s="259"/>
      <c r="E24" s="259"/>
      <c r="F24" s="259"/>
    </row>
    <row r="25" spans="1:10" x14ac:dyDescent="0.25">
      <c r="A25" s="259"/>
      <c r="B25" s="259"/>
      <c r="C25" s="259"/>
      <c r="D25" s="259"/>
      <c r="E25" s="259"/>
      <c r="F25" s="259"/>
    </row>
    <row r="26" spans="1:10" x14ac:dyDescent="0.25">
      <c r="A26" s="259"/>
      <c r="B26" s="259"/>
      <c r="C26" s="259"/>
      <c r="D26" s="259"/>
      <c r="E26" s="259"/>
      <c r="F26" s="259"/>
    </row>
    <row r="27" spans="1:10" x14ac:dyDescent="0.25">
      <c r="A27" s="259"/>
      <c r="B27" s="259"/>
      <c r="C27" s="259"/>
      <c r="D27" s="259"/>
      <c r="E27" s="259"/>
      <c r="F27" s="259"/>
      <c r="H27" s="231" t="s">
        <v>86</v>
      </c>
      <c r="I27" s="231"/>
      <c r="J27" s="231"/>
    </row>
    <row r="30" spans="1:10" x14ac:dyDescent="0.25">
      <c r="A30" t="s">
        <v>179</v>
      </c>
      <c r="B30" t="s">
        <v>224</v>
      </c>
    </row>
    <row r="31" spans="1:10" x14ac:dyDescent="0.25">
      <c r="A31" s="168" t="s">
        <v>23</v>
      </c>
      <c r="B31">
        <v>3432</v>
      </c>
      <c r="C31" s="27">
        <f>B31/B34</f>
        <v>0.13211178689660483</v>
      </c>
    </row>
    <row r="32" spans="1:10" x14ac:dyDescent="0.25">
      <c r="A32" t="s">
        <v>228</v>
      </c>
      <c r="B32">
        <v>22546</v>
      </c>
    </row>
    <row r="33" spans="1:3" x14ac:dyDescent="0.25">
      <c r="A33" t="s">
        <v>181</v>
      </c>
    </row>
    <row r="34" spans="1:3" x14ac:dyDescent="0.25">
      <c r="A34" t="s">
        <v>182</v>
      </c>
      <c r="B34">
        <v>25978</v>
      </c>
    </row>
    <row r="36" spans="1:3" x14ac:dyDescent="0.25">
      <c r="A36" t="s">
        <v>179</v>
      </c>
      <c r="B36" t="s">
        <v>225</v>
      </c>
    </row>
    <row r="37" spans="1:3" x14ac:dyDescent="0.25">
      <c r="A37" t="s">
        <v>24</v>
      </c>
      <c r="B37">
        <v>6744</v>
      </c>
      <c r="C37" s="27">
        <f>B37/B40</f>
        <v>0.25960428054507662</v>
      </c>
    </row>
    <row r="38" spans="1:3" x14ac:dyDescent="0.25">
      <c r="A38" t="s">
        <v>228</v>
      </c>
      <c r="B38">
        <v>19234</v>
      </c>
    </row>
    <row r="39" spans="1:3" x14ac:dyDescent="0.25">
      <c r="A39" t="s">
        <v>181</v>
      </c>
    </row>
    <row r="40" spans="1:3" x14ac:dyDescent="0.25">
      <c r="A40" t="s">
        <v>182</v>
      </c>
      <c r="B40">
        <v>25978</v>
      </c>
    </row>
    <row r="42" spans="1:3" x14ac:dyDescent="0.25">
      <c r="A42" t="s">
        <v>179</v>
      </c>
      <c r="B42" t="s">
        <v>226</v>
      </c>
    </row>
    <row r="43" spans="1:3" x14ac:dyDescent="0.25">
      <c r="A43" t="s">
        <v>25</v>
      </c>
      <c r="B43">
        <v>15802</v>
      </c>
      <c r="C43" s="27">
        <f>B43/B46</f>
        <v>0.60828393255831859</v>
      </c>
    </row>
    <row r="44" spans="1:3" x14ac:dyDescent="0.25">
      <c r="A44" t="s">
        <v>228</v>
      </c>
      <c r="B44">
        <v>10176</v>
      </c>
    </row>
    <row r="45" spans="1:3" x14ac:dyDescent="0.25">
      <c r="A45" t="s">
        <v>181</v>
      </c>
    </row>
    <row r="46" spans="1:3" x14ac:dyDescent="0.25">
      <c r="A46" t="s">
        <v>182</v>
      </c>
      <c r="B46">
        <v>25978</v>
      </c>
    </row>
  </sheetData>
  <mergeCells count="3">
    <mergeCell ref="A1:J1"/>
    <mergeCell ref="H27:J27"/>
    <mergeCell ref="A13:F27"/>
  </mergeCells>
  <pageMargins left="0.511811024" right="0.511811024" top="0.78740157499999996" bottom="0.78740157499999996" header="0.31496062000000002" footer="0.31496062000000002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59"/>
  <sheetViews>
    <sheetView tabSelected="1" zoomScaleNormal="100" workbookViewId="0">
      <selection activeCell="D15" sqref="D15"/>
    </sheetView>
  </sheetViews>
  <sheetFormatPr defaultRowHeight="15" x14ac:dyDescent="0.25"/>
  <cols>
    <col min="1" max="1" width="30.42578125" bestFit="1" customWidth="1"/>
    <col min="2" max="2" width="11.85546875" customWidth="1"/>
    <col min="9" max="9" width="11.140625" customWidth="1"/>
  </cols>
  <sheetData>
    <row r="1" spans="1:12" x14ac:dyDescent="0.25">
      <c r="A1" s="265" t="s">
        <v>160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</row>
    <row r="3" spans="1:12" x14ac:dyDescent="0.25">
      <c r="A3" s="32"/>
      <c r="B3" s="16">
        <v>2015</v>
      </c>
      <c r="C3" s="16">
        <v>2016</v>
      </c>
      <c r="D3" s="16">
        <v>2017</v>
      </c>
      <c r="F3" s="20">
        <v>2015</v>
      </c>
      <c r="G3" s="48">
        <v>2016</v>
      </c>
      <c r="I3" s="20"/>
      <c r="J3" s="20"/>
    </row>
    <row r="4" spans="1:12" x14ac:dyDescent="0.25">
      <c r="A4" s="101" t="s">
        <v>43</v>
      </c>
      <c r="B4" s="69">
        <v>133</v>
      </c>
      <c r="C4" s="69">
        <v>111</v>
      </c>
      <c r="D4" s="69">
        <f>C35</f>
        <v>161</v>
      </c>
      <c r="F4" s="27">
        <f t="shared" ref="F4:F16" si="0">B4/B$18</f>
        <v>5.9153175591531758E-3</v>
      </c>
      <c r="G4" s="27">
        <f t="shared" ref="G4:G16" si="1">D4/C$18</f>
        <v>6.4013359309768999E-3</v>
      </c>
      <c r="H4" s="28">
        <f>G4-F4</f>
        <v>4.8601837182372411E-4</v>
      </c>
      <c r="I4" s="176">
        <f t="shared" ref="I4:I16" si="2">D4-B4</f>
        <v>28</v>
      </c>
      <c r="J4" s="27"/>
    </row>
    <row r="5" spans="1:12" x14ac:dyDescent="0.25">
      <c r="A5" s="101" t="s">
        <v>44</v>
      </c>
      <c r="B5" s="69">
        <v>138</v>
      </c>
      <c r="C5" s="69">
        <v>134</v>
      </c>
      <c r="D5" s="69">
        <f t="shared" ref="D5:D16" si="3">C36</f>
        <v>197</v>
      </c>
      <c r="F5" s="27">
        <f t="shared" si="0"/>
        <v>6.1376979185198367E-3</v>
      </c>
      <c r="G5" s="27">
        <f t="shared" si="1"/>
        <v>7.8326905490835354E-3</v>
      </c>
      <c r="H5" s="28">
        <f t="shared" ref="H5:H16" si="4">G5-F5</f>
        <v>1.6949926305636987E-3</v>
      </c>
      <c r="I5" s="176">
        <f t="shared" si="2"/>
        <v>59</v>
      </c>
      <c r="J5" s="27"/>
    </row>
    <row r="6" spans="1:12" x14ac:dyDescent="0.25">
      <c r="A6" s="101" t="s">
        <v>30</v>
      </c>
      <c r="B6" s="69">
        <v>198</v>
      </c>
      <c r="C6" s="69">
        <v>188</v>
      </c>
      <c r="D6" s="69">
        <f t="shared" si="3"/>
        <v>232</v>
      </c>
      <c r="F6" s="27">
        <f t="shared" si="0"/>
        <v>8.8062622309197647E-3</v>
      </c>
      <c r="G6" s="27">
        <f t="shared" si="1"/>
        <v>9.2242853166872099E-3</v>
      </c>
      <c r="H6" s="28">
        <f t="shared" si="4"/>
        <v>4.1802308576744523E-4</v>
      </c>
      <c r="I6" s="176">
        <f t="shared" si="2"/>
        <v>34</v>
      </c>
      <c r="J6" s="27"/>
    </row>
    <row r="7" spans="1:12" x14ac:dyDescent="0.25">
      <c r="A7" s="101" t="s">
        <v>45</v>
      </c>
      <c r="B7" s="69">
        <v>239</v>
      </c>
      <c r="C7" s="69">
        <v>236</v>
      </c>
      <c r="D7" s="69">
        <f t="shared" si="3"/>
        <v>302</v>
      </c>
      <c r="F7" s="27">
        <f t="shared" si="0"/>
        <v>1.0629781177726384E-2</v>
      </c>
      <c r="G7" s="27">
        <f t="shared" si="1"/>
        <v>1.2007474851894557E-2</v>
      </c>
      <c r="H7" s="28">
        <f t="shared" si="4"/>
        <v>1.3776936741681737E-3</v>
      </c>
      <c r="I7" s="176">
        <f t="shared" si="2"/>
        <v>63</v>
      </c>
      <c r="J7" s="27"/>
    </row>
    <row r="8" spans="1:12" x14ac:dyDescent="0.25">
      <c r="A8" s="101" t="s">
        <v>27</v>
      </c>
      <c r="B8" s="69">
        <v>654</v>
      </c>
      <c r="C8" s="69">
        <v>605</v>
      </c>
      <c r="D8" s="69">
        <f t="shared" si="3"/>
        <v>755</v>
      </c>
      <c r="E8" s="50"/>
      <c r="F8" s="27">
        <f t="shared" si="0"/>
        <v>2.9087351005159225E-2</v>
      </c>
      <c r="G8" s="27">
        <f t="shared" si="1"/>
        <v>3.0018687129736391E-2</v>
      </c>
      <c r="H8" s="28">
        <f t="shared" si="4"/>
        <v>9.3133612457716591E-4</v>
      </c>
      <c r="I8" s="176">
        <f t="shared" si="2"/>
        <v>101</v>
      </c>
      <c r="J8" s="27"/>
    </row>
    <row r="9" spans="1:12" x14ac:dyDescent="0.25">
      <c r="A9" s="101" t="s">
        <v>42</v>
      </c>
      <c r="B9" s="69">
        <v>1088</v>
      </c>
      <c r="C9" s="69">
        <v>1008</v>
      </c>
      <c r="D9" s="69">
        <f t="shared" si="3"/>
        <v>1202</v>
      </c>
      <c r="F9" s="27">
        <f t="shared" si="0"/>
        <v>4.8389966198185377E-2</v>
      </c>
      <c r="G9" s="27">
        <f t="shared" si="1"/>
        <v>4.7791340304560455E-2</v>
      </c>
      <c r="H9" s="28">
        <f t="shared" si="4"/>
        <v>-5.9862589362492252E-4</v>
      </c>
      <c r="I9" s="176">
        <f t="shared" si="2"/>
        <v>114</v>
      </c>
      <c r="J9" s="27"/>
    </row>
    <row r="10" spans="1:12" x14ac:dyDescent="0.25">
      <c r="A10" s="101" t="s">
        <v>40</v>
      </c>
      <c r="B10" s="69">
        <v>1343</v>
      </c>
      <c r="C10" s="69">
        <v>1096</v>
      </c>
      <c r="D10" s="69">
        <f t="shared" si="3"/>
        <v>1663</v>
      </c>
      <c r="F10" s="27">
        <f t="shared" si="0"/>
        <v>5.9731364525885074E-2</v>
      </c>
      <c r="G10" s="27">
        <f t="shared" si="1"/>
        <v>6.6120631386425988E-2</v>
      </c>
      <c r="H10" s="28">
        <f t="shared" si="4"/>
        <v>6.3892668605409139E-3</v>
      </c>
      <c r="I10" s="176">
        <f t="shared" si="2"/>
        <v>320</v>
      </c>
      <c r="J10" s="27"/>
    </row>
    <row r="11" spans="1:12" x14ac:dyDescent="0.25">
      <c r="A11" s="101" t="s">
        <v>31</v>
      </c>
      <c r="B11" s="69">
        <v>1477</v>
      </c>
      <c r="C11" s="69">
        <v>1267</v>
      </c>
      <c r="D11" s="69">
        <f t="shared" si="3"/>
        <v>1688</v>
      </c>
      <c r="F11" s="27">
        <f t="shared" si="0"/>
        <v>6.569115815691158E-2</v>
      </c>
      <c r="G11" s="27">
        <f t="shared" si="1"/>
        <v>6.7114627649000044E-2</v>
      </c>
      <c r="H11" s="28">
        <f t="shared" si="4"/>
        <v>1.4234694920884639E-3</v>
      </c>
      <c r="I11" s="176">
        <f t="shared" si="2"/>
        <v>211</v>
      </c>
      <c r="J11" s="27"/>
    </row>
    <row r="12" spans="1:12" x14ac:dyDescent="0.25">
      <c r="A12" s="101" t="s">
        <v>35</v>
      </c>
      <c r="B12" s="69">
        <v>3524</v>
      </c>
      <c r="C12" s="69">
        <v>2584</v>
      </c>
      <c r="D12" s="69">
        <f t="shared" si="3"/>
        <v>4084</v>
      </c>
      <c r="F12" s="27">
        <f t="shared" si="0"/>
        <v>0.15673367728162249</v>
      </c>
      <c r="G12" s="27">
        <f t="shared" si="1"/>
        <v>0.16237922945409725</v>
      </c>
      <c r="H12" s="28">
        <f t="shared" si="4"/>
        <v>5.6455521724747548E-3</v>
      </c>
      <c r="I12" s="176">
        <f t="shared" si="2"/>
        <v>560</v>
      </c>
      <c r="J12" s="27"/>
    </row>
    <row r="13" spans="1:12" x14ac:dyDescent="0.25">
      <c r="A13" s="101" t="s">
        <v>33</v>
      </c>
      <c r="B13" s="69">
        <v>3823</v>
      </c>
      <c r="C13" s="69">
        <v>3315</v>
      </c>
      <c r="D13" s="69">
        <f t="shared" si="3"/>
        <v>4213</v>
      </c>
      <c r="F13" s="27">
        <f t="shared" si="0"/>
        <v>0.17003202277174881</v>
      </c>
      <c r="G13" s="27">
        <f t="shared" si="1"/>
        <v>0.16750825016897936</v>
      </c>
      <c r="H13" s="28">
        <f t="shared" si="4"/>
        <v>-2.5237726027694529E-3</v>
      </c>
      <c r="I13" s="176">
        <f t="shared" si="2"/>
        <v>390</v>
      </c>
      <c r="J13" s="27"/>
    </row>
    <row r="14" spans="1:12" x14ac:dyDescent="0.25">
      <c r="A14" s="103" t="s">
        <v>37</v>
      </c>
      <c r="B14" s="69">
        <v>4483</v>
      </c>
      <c r="C14" s="69">
        <v>3555</v>
      </c>
      <c r="D14" s="69">
        <f t="shared" si="3"/>
        <v>5324</v>
      </c>
      <c r="F14" s="27">
        <f t="shared" si="0"/>
        <v>0.19938623020814802</v>
      </c>
      <c r="G14" s="27">
        <f t="shared" si="1"/>
        <v>0.21168144407777026</v>
      </c>
      <c r="H14" s="28">
        <f t="shared" si="4"/>
        <v>1.2295213869622235E-2</v>
      </c>
      <c r="I14" s="176">
        <f t="shared" si="2"/>
        <v>841</v>
      </c>
      <c r="J14" s="27"/>
    </row>
    <row r="15" spans="1:12" x14ac:dyDescent="0.25">
      <c r="A15" s="102" t="s">
        <v>99</v>
      </c>
      <c r="B15" s="69">
        <v>4620</v>
      </c>
      <c r="C15" s="69">
        <v>4233</v>
      </c>
      <c r="D15" s="69">
        <f t="shared" si="3"/>
        <v>5115</v>
      </c>
      <c r="F15" s="27">
        <f t="shared" si="0"/>
        <v>0.20547945205479451</v>
      </c>
      <c r="G15" s="27">
        <f t="shared" si="1"/>
        <v>0.20337163532265118</v>
      </c>
      <c r="H15" s="28">
        <f t="shared" si="4"/>
        <v>-2.1078167321433305E-3</v>
      </c>
      <c r="I15" s="176">
        <f t="shared" si="2"/>
        <v>495</v>
      </c>
      <c r="J15" s="27"/>
    </row>
    <row r="16" spans="1:12" x14ac:dyDescent="0.25">
      <c r="A16" s="140" t="s">
        <v>108</v>
      </c>
      <c r="B16" s="69">
        <v>764</v>
      </c>
      <c r="C16" s="69">
        <v>6819</v>
      </c>
      <c r="D16" s="69">
        <f t="shared" si="3"/>
        <v>1042</v>
      </c>
      <c r="F16" s="27">
        <f t="shared" si="0"/>
        <v>3.3979718911225761E-2</v>
      </c>
      <c r="G16" s="27">
        <f t="shared" si="1"/>
        <v>4.1429764224086514E-2</v>
      </c>
      <c r="H16" s="28">
        <f t="shared" si="4"/>
        <v>7.4500453128607536E-3</v>
      </c>
      <c r="I16" s="176">
        <f t="shared" si="2"/>
        <v>278</v>
      </c>
    </row>
    <row r="17" spans="1:23" x14ac:dyDescent="0.25">
      <c r="A17" s="104"/>
      <c r="B17" s="49"/>
      <c r="C17" s="49"/>
    </row>
    <row r="18" spans="1:23" x14ac:dyDescent="0.25">
      <c r="A18" s="104"/>
      <c r="B18" s="49">
        <f>SUM(B4:B17)</f>
        <v>22484</v>
      </c>
      <c r="C18" s="49">
        <f>SUM(C4:C17)</f>
        <v>25151</v>
      </c>
      <c r="D18" s="9">
        <f>SUM(D4:D16)</f>
        <v>25978</v>
      </c>
      <c r="E18" s="27"/>
      <c r="F18" s="27"/>
      <c r="H18" s="27"/>
      <c r="I18" s="27"/>
    </row>
    <row r="19" spans="1:23" x14ac:dyDescent="0.25">
      <c r="A19" s="12"/>
      <c r="B19" s="39"/>
      <c r="C19" s="39"/>
    </row>
    <row r="20" spans="1:23" x14ac:dyDescent="0.25">
      <c r="A20" s="12"/>
      <c r="B20" s="39"/>
      <c r="C20" s="39"/>
      <c r="F20" s="39"/>
      <c r="G20" s="39"/>
    </row>
    <row r="22" spans="1:23" x14ac:dyDescent="0.25">
      <c r="A22" s="230"/>
      <c r="B22" s="230"/>
      <c r="C22" s="230"/>
      <c r="D22" s="230"/>
      <c r="E22" s="230"/>
      <c r="F22" s="230"/>
      <c r="G22" s="230"/>
      <c r="H22" s="230"/>
      <c r="I22" s="230"/>
    </row>
    <row r="23" spans="1:23" x14ac:dyDescent="0.25">
      <c r="A23" s="230"/>
      <c r="B23" s="230"/>
      <c r="C23" s="230"/>
      <c r="D23" s="230"/>
      <c r="E23" s="230"/>
      <c r="F23" s="230"/>
      <c r="G23" s="230"/>
      <c r="H23" s="230"/>
      <c r="I23" s="230"/>
    </row>
    <row r="24" spans="1:23" x14ac:dyDescent="0.25">
      <c r="A24" s="230"/>
      <c r="B24" s="230"/>
      <c r="C24" s="230"/>
      <c r="D24" s="230"/>
      <c r="E24" s="230"/>
      <c r="F24" s="230"/>
      <c r="G24" s="230"/>
      <c r="H24" s="230"/>
      <c r="I24" s="230"/>
    </row>
    <row r="25" spans="1:23" x14ac:dyDescent="0.25">
      <c r="A25" s="230"/>
      <c r="B25" s="230"/>
      <c r="C25" s="230"/>
      <c r="D25" s="230"/>
      <c r="E25" s="230"/>
      <c r="F25" s="230"/>
      <c r="G25" s="230"/>
      <c r="H25" s="230"/>
      <c r="I25" s="230"/>
    </row>
    <row r="26" spans="1:23" x14ac:dyDescent="0.25">
      <c r="A26" s="230"/>
      <c r="B26" s="230"/>
      <c r="C26" s="230"/>
      <c r="D26" s="230"/>
      <c r="E26" s="230"/>
      <c r="F26" s="230"/>
      <c r="G26" s="230"/>
      <c r="H26" s="230"/>
      <c r="I26" s="230"/>
    </row>
    <row r="27" spans="1:23" x14ac:dyDescent="0.25">
      <c r="A27" s="230"/>
      <c r="B27" s="230"/>
      <c r="C27" s="230"/>
      <c r="D27" s="230"/>
      <c r="E27" s="230"/>
      <c r="F27" s="230"/>
      <c r="G27" s="230"/>
      <c r="H27" s="230"/>
      <c r="I27" s="230"/>
    </row>
    <row r="28" spans="1:23" x14ac:dyDescent="0.25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23" x14ac:dyDescent="0.25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23" x14ac:dyDescent="0.25">
      <c r="A30" s="230"/>
      <c r="B30" s="230"/>
      <c r="C30" s="230"/>
      <c r="D30" s="230"/>
      <c r="E30" s="230"/>
      <c r="F30" s="230"/>
      <c r="G30" s="230"/>
      <c r="H30" s="230"/>
      <c r="I30" s="230"/>
    </row>
    <row r="31" spans="1:23" ht="15" customHeight="1" x14ac:dyDescent="0.25">
      <c r="A31" s="230"/>
      <c r="B31" s="230"/>
      <c r="C31" s="230"/>
      <c r="D31" s="230"/>
      <c r="E31" s="230"/>
      <c r="F31" s="230"/>
      <c r="G31" s="230"/>
      <c r="H31" s="230"/>
      <c r="I31" s="230"/>
      <c r="K31" s="254" t="s">
        <v>118</v>
      </c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</row>
    <row r="32" spans="1:23" x14ac:dyDescent="0.25">
      <c r="A32" s="230"/>
      <c r="B32" s="230"/>
      <c r="C32" s="230"/>
      <c r="D32" s="230"/>
      <c r="E32" s="230"/>
      <c r="F32" s="230"/>
      <c r="G32" s="230"/>
      <c r="H32" s="230"/>
      <c r="I32" s="230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</row>
    <row r="33" spans="1:23" x14ac:dyDescent="0.25">
      <c r="A33" s="83"/>
      <c r="B33" s="83"/>
      <c r="C33" s="83"/>
      <c r="D33" s="83"/>
      <c r="E33" s="83"/>
      <c r="F33" s="83"/>
      <c r="G33" s="83"/>
      <c r="H33" s="83"/>
      <c r="I33" s="83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</row>
    <row r="34" spans="1:23" x14ac:dyDescent="0.25">
      <c r="A34" t="s">
        <v>179</v>
      </c>
      <c r="B34" t="s">
        <v>216</v>
      </c>
      <c r="C34" t="s">
        <v>236</v>
      </c>
    </row>
    <row r="35" spans="1:23" x14ac:dyDescent="0.25">
      <c r="A35" t="s">
        <v>43</v>
      </c>
      <c r="B35">
        <v>161</v>
      </c>
      <c r="C35">
        <v>161</v>
      </c>
    </row>
    <row r="36" spans="1:23" x14ac:dyDescent="0.25">
      <c r="A36" t="s">
        <v>44</v>
      </c>
      <c r="B36">
        <v>197</v>
      </c>
      <c r="C36">
        <v>197</v>
      </c>
    </row>
    <row r="37" spans="1:23" x14ac:dyDescent="0.25">
      <c r="A37" s="168" t="s">
        <v>30</v>
      </c>
      <c r="B37">
        <v>232</v>
      </c>
      <c r="C37">
        <v>232</v>
      </c>
    </row>
    <row r="38" spans="1:23" x14ac:dyDescent="0.25">
      <c r="A38" t="s">
        <v>45</v>
      </c>
      <c r="B38">
        <v>302</v>
      </c>
      <c r="C38">
        <v>302</v>
      </c>
    </row>
    <row r="39" spans="1:23" x14ac:dyDescent="0.25">
      <c r="A39" t="s">
        <v>27</v>
      </c>
      <c r="B39">
        <v>755</v>
      </c>
      <c r="C39">
        <v>755</v>
      </c>
    </row>
    <row r="40" spans="1:23" x14ac:dyDescent="0.25">
      <c r="A40" t="s">
        <v>42</v>
      </c>
      <c r="B40">
        <v>1202</v>
      </c>
      <c r="C40">
        <v>1202</v>
      </c>
    </row>
    <row r="41" spans="1:23" x14ac:dyDescent="0.25">
      <c r="A41" t="s">
        <v>40</v>
      </c>
      <c r="B41">
        <v>1663</v>
      </c>
      <c r="C41">
        <v>1663</v>
      </c>
    </row>
    <row r="42" spans="1:23" x14ac:dyDescent="0.25">
      <c r="A42" t="s">
        <v>31</v>
      </c>
      <c r="B42">
        <v>1688</v>
      </c>
      <c r="C42">
        <v>1688</v>
      </c>
    </row>
    <row r="43" spans="1:23" x14ac:dyDescent="0.25">
      <c r="A43" t="s">
        <v>35</v>
      </c>
      <c r="B43">
        <v>4084</v>
      </c>
      <c r="C43">
        <v>4084</v>
      </c>
    </row>
    <row r="44" spans="1:23" x14ac:dyDescent="0.25">
      <c r="A44" t="s">
        <v>33</v>
      </c>
      <c r="B44">
        <v>4213</v>
      </c>
      <c r="C44">
        <v>4213</v>
      </c>
    </row>
    <row r="45" spans="1:23" x14ac:dyDescent="0.25">
      <c r="A45" t="s">
        <v>37</v>
      </c>
      <c r="B45">
        <v>5324</v>
      </c>
      <c r="C45">
        <v>5324</v>
      </c>
    </row>
    <row r="46" spans="1:23" x14ac:dyDescent="0.25">
      <c r="A46" t="s">
        <v>34</v>
      </c>
      <c r="B46">
        <v>4877</v>
      </c>
      <c r="C46">
        <f>4877+SUM(C49:C57)</f>
        <v>5115</v>
      </c>
    </row>
    <row r="47" spans="1:23" x14ac:dyDescent="0.25">
      <c r="A47" t="s">
        <v>228</v>
      </c>
      <c r="B47">
        <v>1042</v>
      </c>
      <c r="C47">
        <v>1042</v>
      </c>
    </row>
    <row r="49" spans="1:3" x14ac:dyDescent="0.25">
      <c r="A49" t="s">
        <v>26</v>
      </c>
      <c r="B49">
        <v>76</v>
      </c>
      <c r="C49">
        <v>76</v>
      </c>
    </row>
    <row r="50" spans="1:3" x14ac:dyDescent="0.25">
      <c r="A50" t="s">
        <v>38</v>
      </c>
      <c r="B50">
        <v>76</v>
      </c>
      <c r="C50">
        <v>76</v>
      </c>
    </row>
    <row r="51" spans="1:3" x14ac:dyDescent="0.25">
      <c r="A51" t="s">
        <v>28</v>
      </c>
      <c r="B51">
        <v>8</v>
      </c>
      <c r="C51">
        <v>8</v>
      </c>
    </row>
    <row r="52" spans="1:3" x14ac:dyDescent="0.25">
      <c r="A52" t="s">
        <v>46</v>
      </c>
      <c r="B52">
        <v>4</v>
      </c>
      <c r="C52">
        <v>4</v>
      </c>
    </row>
    <row r="53" spans="1:3" x14ac:dyDescent="0.25">
      <c r="A53" t="s">
        <v>32</v>
      </c>
      <c r="B53">
        <v>16</v>
      </c>
      <c r="C53">
        <v>16</v>
      </c>
    </row>
    <row r="54" spans="1:3" x14ac:dyDescent="0.25">
      <c r="A54" t="s">
        <v>76</v>
      </c>
      <c r="B54">
        <v>3</v>
      </c>
      <c r="C54">
        <v>3</v>
      </c>
    </row>
    <row r="55" spans="1:3" x14ac:dyDescent="0.25">
      <c r="A55" t="s">
        <v>78</v>
      </c>
      <c r="B55">
        <v>25</v>
      </c>
      <c r="C55">
        <v>25</v>
      </c>
    </row>
    <row r="56" spans="1:3" x14ac:dyDescent="0.25">
      <c r="A56" t="s">
        <v>39</v>
      </c>
      <c r="B56">
        <v>14</v>
      </c>
      <c r="C56">
        <v>14</v>
      </c>
    </row>
    <row r="57" spans="1:3" x14ac:dyDescent="0.25">
      <c r="A57" t="s">
        <v>41</v>
      </c>
      <c r="B57">
        <v>16</v>
      </c>
      <c r="C57">
        <v>16</v>
      </c>
    </row>
    <row r="58" spans="1:3" x14ac:dyDescent="0.25">
      <c r="A58" t="s">
        <v>181</v>
      </c>
    </row>
    <row r="59" spans="1:3" x14ac:dyDescent="0.25">
      <c r="A59" t="s">
        <v>182</v>
      </c>
      <c r="B59">
        <v>25978</v>
      </c>
      <c r="C59">
        <v>25978</v>
      </c>
    </row>
  </sheetData>
  <sortState ref="A4:D16">
    <sortCondition ref="D4"/>
  </sortState>
  <mergeCells count="3">
    <mergeCell ref="A22:I32"/>
    <mergeCell ref="K31:W33"/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7"/>
  <sheetViews>
    <sheetView topLeftCell="A34" workbookViewId="0">
      <selection activeCell="G9" sqref="G9"/>
    </sheetView>
  </sheetViews>
  <sheetFormatPr defaultRowHeight="15" x14ac:dyDescent="0.25"/>
  <cols>
    <col min="1" max="1" width="22.28515625" customWidth="1"/>
    <col min="2" max="2" width="9.7109375" customWidth="1"/>
    <col min="3" max="3" width="10.5703125" customWidth="1"/>
    <col min="4" max="4" width="11.28515625" customWidth="1"/>
    <col min="5" max="5" width="8.140625" customWidth="1"/>
    <col min="6" max="6" width="12.28515625" customWidth="1"/>
    <col min="7" max="7" width="10.42578125" customWidth="1"/>
    <col min="8" max="8" width="8.42578125" customWidth="1"/>
    <col min="9" max="9" width="21.85546875" bestFit="1" customWidth="1"/>
  </cols>
  <sheetData>
    <row r="1" spans="1:12" x14ac:dyDescent="0.25">
      <c r="A1" s="265" t="s">
        <v>238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</row>
    <row r="5" spans="1:12" x14ac:dyDescent="0.25">
      <c r="A5" s="25"/>
      <c r="B5" s="141">
        <v>2015</v>
      </c>
      <c r="C5" s="141">
        <v>2016</v>
      </c>
      <c r="D5" s="141">
        <v>2017</v>
      </c>
    </row>
    <row r="6" spans="1:12" ht="30" x14ac:dyDescent="0.25">
      <c r="A6" s="143" t="s">
        <v>98</v>
      </c>
      <c r="B6" s="142">
        <f>B47</f>
        <v>7532</v>
      </c>
      <c r="C6" s="142">
        <f>C47</f>
        <v>8493</v>
      </c>
      <c r="D6" s="142">
        <f>D47</f>
        <v>8616</v>
      </c>
      <c r="H6" s="27"/>
    </row>
    <row r="7" spans="1:12" x14ac:dyDescent="0.25">
      <c r="A7" s="143" t="s">
        <v>55</v>
      </c>
      <c r="B7" s="142">
        <f t="shared" ref="B7:D14" si="0">B48</f>
        <v>5841</v>
      </c>
      <c r="C7" s="142">
        <f t="shared" si="0"/>
        <v>6324</v>
      </c>
      <c r="D7" s="142">
        <f t="shared" si="0"/>
        <v>6600</v>
      </c>
      <c r="H7" s="27"/>
    </row>
    <row r="8" spans="1:12" ht="30" x14ac:dyDescent="0.25">
      <c r="A8" s="143" t="s">
        <v>109</v>
      </c>
      <c r="B8" s="142">
        <f t="shared" si="0"/>
        <v>2941</v>
      </c>
      <c r="C8" s="142">
        <f t="shared" si="0"/>
        <v>2916</v>
      </c>
      <c r="D8" s="142">
        <f t="shared" si="0"/>
        <v>2814</v>
      </c>
      <c r="H8" s="27"/>
    </row>
    <row r="9" spans="1:12" x14ac:dyDescent="0.25">
      <c r="A9" s="143" t="s">
        <v>51</v>
      </c>
      <c r="B9" s="142">
        <f t="shared" si="0"/>
        <v>2392</v>
      </c>
      <c r="C9" s="142">
        <f t="shared" si="0"/>
        <v>2718</v>
      </c>
      <c r="D9" s="142">
        <f t="shared" si="0"/>
        <v>2807</v>
      </c>
      <c r="H9" s="27"/>
    </row>
    <row r="10" spans="1:12" x14ac:dyDescent="0.25">
      <c r="A10" s="143" t="s">
        <v>47</v>
      </c>
      <c r="B10" s="142">
        <f t="shared" si="0"/>
        <v>1635</v>
      </c>
      <c r="C10" s="142">
        <f t="shared" si="0"/>
        <v>2034</v>
      </c>
      <c r="D10" s="142">
        <f t="shared" si="0"/>
        <v>2031</v>
      </c>
      <c r="H10" s="27"/>
    </row>
    <row r="11" spans="1:12" x14ac:dyDescent="0.25">
      <c r="A11" s="143" t="s">
        <v>68</v>
      </c>
      <c r="B11" s="142">
        <f t="shared" si="0"/>
        <v>929</v>
      </c>
      <c r="C11" s="142">
        <f t="shared" si="0"/>
        <v>1198</v>
      </c>
      <c r="D11" s="142">
        <f t="shared" si="0"/>
        <v>1182</v>
      </c>
      <c r="H11" s="27"/>
    </row>
    <row r="12" spans="1:12" x14ac:dyDescent="0.25">
      <c r="A12" s="143" t="s">
        <v>48</v>
      </c>
      <c r="B12" s="142">
        <f t="shared" si="0"/>
        <v>867</v>
      </c>
      <c r="C12" s="142">
        <f t="shared" si="0"/>
        <v>918</v>
      </c>
      <c r="D12" s="142">
        <f t="shared" si="0"/>
        <v>1365</v>
      </c>
      <c r="H12" s="27"/>
    </row>
    <row r="13" spans="1:12" x14ac:dyDescent="0.25">
      <c r="A13" s="143" t="s">
        <v>50</v>
      </c>
      <c r="B13" s="142">
        <f t="shared" si="0"/>
        <v>177</v>
      </c>
      <c r="C13" s="142">
        <f t="shared" si="0"/>
        <v>297</v>
      </c>
      <c r="D13" s="142">
        <f t="shared" si="0"/>
        <v>307</v>
      </c>
      <c r="H13" s="27"/>
    </row>
    <row r="14" spans="1:12" x14ac:dyDescent="0.25">
      <c r="A14" s="143" t="s">
        <v>69</v>
      </c>
      <c r="B14" s="142">
        <f t="shared" si="0"/>
        <v>170</v>
      </c>
      <c r="C14" s="142">
        <f t="shared" si="0"/>
        <v>253</v>
      </c>
      <c r="D14" s="142">
        <f t="shared" si="0"/>
        <v>256</v>
      </c>
      <c r="H14" s="27"/>
    </row>
    <row r="15" spans="1:12" x14ac:dyDescent="0.25">
      <c r="A15" s="144" t="s">
        <v>22</v>
      </c>
      <c r="B15" s="9">
        <f>SUM(B6:B14)</f>
        <v>22484</v>
      </c>
      <c r="C15" s="9">
        <f>SUM(C6:C14)</f>
        <v>25151</v>
      </c>
      <c r="D15" s="9">
        <f>SUM(D6:D14)</f>
        <v>25978</v>
      </c>
    </row>
    <row r="16" spans="1:12" x14ac:dyDescent="0.25">
      <c r="A16" s="48"/>
      <c r="B16" s="9"/>
      <c r="C16" s="9"/>
      <c r="D16" s="9"/>
    </row>
    <row r="17" spans="1:7" x14ac:dyDescent="0.25">
      <c r="A17" s="48"/>
      <c r="B17" s="9"/>
      <c r="C17" s="9"/>
      <c r="D17" s="9"/>
    </row>
    <row r="18" spans="1:7" x14ac:dyDescent="0.25">
      <c r="A18" s="48"/>
      <c r="B18" s="27"/>
      <c r="C18" s="27"/>
      <c r="D18" s="27"/>
    </row>
    <row r="19" spans="1:7" x14ac:dyDescent="0.25">
      <c r="B19" s="27"/>
      <c r="C19" s="27"/>
    </row>
    <row r="20" spans="1:7" ht="15" customHeight="1" x14ac:dyDescent="0.25">
      <c r="A20" s="230"/>
      <c r="B20" s="230"/>
      <c r="C20" s="230"/>
      <c r="D20" s="230"/>
      <c r="E20" s="230"/>
      <c r="F20" s="230"/>
      <c r="G20" s="230"/>
    </row>
    <row r="21" spans="1:7" x14ac:dyDescent="0.25">
      <c r="A21" s="230"/>
      <c r="B21" s="230"/>
      <c r="C21" s="230"/>
      <c r="D21" s="230"/>
      <c r="E21" s="230"/>
      <c r="F21" s="230"/>
      <c r="G21" s="230"/>
    </row>
    <row r="22" spans="1:7" x14ac:dyDescent="0.25">
      <c r="A22" s="230"/>
      <c r="B22" s="230"/>
      <c r="C22" s="230"/>
      <c r="D22" s="230"/>
      <c r="E22" s="230"/>
      <c r="F22" s="230"/>
      <c r="G22" s="230"/>
    </row>
    <row r="23" spans="1:7" x14ac:dyDescent="0.25">
      <c r="A23" s="230"/>
      <c r="B23" s="230"/>
      <c r="C23" s="230"/>
      <c r="D23" s="230"/>
      <c r="E23" s="230"/>
      <c r="F23" s="230"/>
      <c r="G23" s="230"/>
    </row>
    <row r="24" spans="1:7" x14ac:dyDescent="0.25">
      <c r="A24" s="230"/>
      <c r="B24" s="230"/>
      <c r="C24" s="230"/>
      <c r="D24" s="230"/>
      <c r="E24" s="230"/>
      <c r="F24" s="230"/>
      <c r="G24" s="230"/>
    </row>
    <row r="25" spans="1:7" x14ac:dyDescent="0.25">
      <c r="A25" s="230"/>
      <c r="B25" s="230"/>
      <c r="C25" s="230"/>
      <c r="D25" s="230"/>
      <c r="E25" s="230"/>
      <c r="F25" s="230"/>
      <c r="G25" s="230"/>
    </row>
    <row r="26" spans="1:7" x14ac:dyDescent="0.25">
      <c r="A26" s="230"/>
      <c r="B26" s="230"/>
      <c r="C26" s="230"/>
      <c r="D26" s="230"/>
      <c r="E26" s="230"/>
      <c r="F26" s="230"/>
      <c r="G26" s="230"/>
    </row>
    <row r="27" spans="1:7" x14ac:dyDescent="0.25">
      <c r="A27" s="230"/>
      <c r="B27" s="230"/>
      <c r="C27" s="230"/>
      <c r="D27" s="230"/>
      <c r="E27" s="230"/>
      <c r="F27" s="230"/>
      <c r="G27" s="230"/>
    </row>
    <row r="28" spans="1:7" x14ac:dyDescent="0.25">
      <c r="A28" s="230"/>
      <c r="B28" s="230"/>
      <c r="C28" s="230"/>
      <c r="D28" s="230"/>
      <c r="E28" s="230"/>
      <c r="F28" s="230"/>
      <c r="G28" s="230"/>
    </row>
    <row r="29" spans="1:7" x14ac:dyDescent="0.25">
      <c r="A29" s="230"/>
      <c r="B29" s="230"/>
      <c r="C29" s="230"/>
      <c r="D29" s="230"/>
      <c r="E29" s="230"/>
      <c r="F29" s="230"/>
      <c r="G29" s="230"/>
    </row>
    <row r="30" spans="1:7" x14ac:dyDescent="0.25">
      <c r="A30" s="230"/>
      <c r="B30" s="230"/>
      <c r="C30" s="230"/>
      <c r="D30" s="230"/>
      <c r="E30" s="230"/>
      <c r="F30" s="230"/>
      <c r="G30" s="230"/>
    </row>
    <row r="31" spans="1:7" x14ac:dyDescent="0.25">
      <c r="A31" s="230"/>
      <c r="B31" s="230"/>
      <c r="C31" s="230"/>
      <c r="D31" s="230"/>
      <c r="E31" s="230"/>
      <c r="F31" s="230"/>
      <c r="G31" s="230"/>
    </row>
    <row r="32" spans="1:7" x14ac:dyDescent="0.25">
      <c r="A32" s="230"/>
      <c r="B32" s="230"/>
      <c r="C32" s="230"/>
      <c r="D32" s="230"/>
      <c r="E32" s="230"/>
      <c r="F32" s="230"/>
      <c r="G32" s="230"/>
    </row>
    <row r="33" spans="1:11" x14ac:dyDescent="0.25">
      <c r="A33" s="230"/>
      <c r="B33" s="230"/>
      <c r="C33" s="230"/>
      <c r="D33" s="230"/>
      <c r="E33" s="230"/>
      <c r="F33" s="230"/>
      <c r="G33" s="230"/>
    </row>
    <row r="34" spans="1:11" x14ac:dyDescent="0.25">
      <c r="A34" s="230"/>
      <c r="B34" s="230"/>
      <c r="C34" s="230"/>
      <c r="D34" s="230"/>
      <c r="E34" s="230"/>
      <c r="F34" s="230"/>
      <c r="G34" s="230"/>
    </row>
    <row r="35" spans="1:11" x14ac:dyDescent="0.25">
      <c r="A35" s="230"/>
      <c r="B35" s="230"/>
      <c r="C35" s="230"/>
      <c r="D35" s="230"/>
      <c r="E35" s="230"/>
      <c r="F35" s="230"/>
      <c r="G35" s="230"/>
    </row>
    <row r="36" spans="1:11" x14ac:dyDescent="0.25">
      <c r="A36" s="230"/>
      <c r="B36" s="230"/>
      <c r="C36" s="230"/>
      <c r="D36" s="230"/>
      <c r="E36" s="230"/>
      <c r="F36" s="230"/>
      <c r="G36" s="230"/>
    </row>
    <row r="37" spans="1:11" x14ac:dyDescent="0.25">
      <c r="A37" s="230"/>
      <c r="B37" s="230"/>
      <c r="C37" s="230"/>
      <c r="D37" s="230"/>
      <c r="E37" s="230"/>
      <c r="F37" s="230"/>
      <c r="G37" s="230"/>
    </row>
    <row r="38" spans="1:11" x14ac:dyDescent="0.25">
      <c r="A38" s="230"/>
      <c r="B38" s="230"/>
      <c r="C38" s="230"/>
      <c r="D38" s="230"/>
      <c r="E38" s="230"/>
      <c r="F38" s="230"/>
      <c r="G38" s="230"/>
    </row>
    <row r="39" spans="1:11" x14ac:dyDescent="0.25">
      <c r="A39" s="230"/>
      <c r="B39" s="230"/>
      <c r="C39" s="230"/>
      <c r="D39" s="230"/>
      <c r="E39" s="230"/>
      <c r="F39" s="230"/>
      <c r="G39" s="230"/>
    </row>
    <row r="40" spans="1:11" x14ac:dyDescent="0.25">
      <c r="A40" s="230"/>
      <c r="B40" s="230"/>
      <c r="C40" s="230"/>
      <c r="D40" s="230"/>
      <c r="E40" s="230"/>
      <c r="F40" s="230"/>
      <c r="G40" s="230"/>
    </row>
    <row r="41" spans="1:11" x14ac:dyDescent="0.25">
      <c r="A41" s="230"/>
      <c r="B41" s="230"/>
      <c r="C41" s="230"/>
      <c r="D41" s="230"/>
      <c r="E41" s="230"/>
      <c r="F41" s="230"/>
      <c r="G41" s="230"/>
    </row>
    <row r="42" spans="1:11" x14ac:dyDescent="0.25">
      <c r="A42" s="230"/>
      <c r="B42" s="230"/>
      <c r="C42" s="230"/>
      <c r="D42" s="230"/>
      <c r="E42" s="230"/>
      <c r="F42" s="230"/>
      <c r="G42" s="230"/>
    </row>
    <row r="43" spans="1:11" x14ac:dyDescent="0.25">
      <c r="A43" s="230"/>
      <c r="B43" s="230"/>
      <c r="C43" s="230"/>
      <c r="D43" s="230"/>
      <c r="E43" s="230"/>
      <c r="F43" s="230"/>
      <c r="G43" s="230"/>
    </row>
    <row r="44" spans="1:11" x14ac:dyDescent="0.25">
      <c r="A44" s="48"/>
      <c r="B44" s="28"/>
      <c r="C44" s="28"/>
      <c r="D44" s="28"/>
      <c r="E44" s="28"/>
      <c r="F44" s="28"/>
    </row>
    <row r="45" spans="1:11" x14ac:dyDescent="0.25">
      <c r="B45">
        <v>2015</v>
      </c>
      <c r="C45">
        <v>2016</v>
      </c>
      <c r="D45">
        <v>2017</v>
      </c>
    </row>
    <row r="46" spans="1:11" x14ac:dyDescent="0.25">
      <c r="A46" t="s">
        <v>179</v>
      </c>
      <c r="B46" t="s">
        <v>236</v>
      </c>
      <c r="C46" t="s">
        <v>236</v>
      </c>
      <c r="D46" t="s">
        <v>237</v>
      </c>
      <c r="I46" s="231" t="s">
        <v>86</v>
      </c>
      <c r="J46" s="231"/>
      <c r="K46" s="231"/>
    </row>
    <row r="47" spans="1:11" x14ac:dyDescent="0.25">
      <c r="A47" t="s">
        <v>98</v>
      </c>
      <c r="B47">
        <v>7532</v>
      </c>
      <c r="C47">
        <v>8493</v>
      </c>
      <c r="D47">
        <v>8616</v>
      </c>
    </row>
    <row r="48" spans="1:11" x14ac:dyDescent="0.25">
      <c r="A48" t="s">
        <v>55</v>
      </c>
      <c r="B48">
        <v>5841</v>
      </c>
      <c r="C48">
        <v>6324</v>
      </c>
      <c r="D48">
        <v>6600</v>
      </c>
    </row>
    <row r="49" spans="1:4" x14ac:dyDescent="0.25">
      <c r="A49" s="168" t="s">
        <v>109</v>
      </c>
      <c r="B49">
        <v>2941</v>
      </c>
      <c r="C49">
        <v>2916</v>
      </c>
      <c r="D49">
        <v>2814</v>
      </c>
    </row>
    <row r="50" spans="1:4" x14ac:dyDescent="0.25">
      <c r="A50" t="s">
        <v>51</v>
      </c>
      <c r="B50">
        <v>2392</v>
      </c>
      <c r="C50">
        <v>2718</v>
      </c>
      <c r="D50">
        <v>2807</v>
      </c>
    </row>
    <row r="51" spans="1:4" x14ac:dyDescent="0.25">
      <c r="A51" t="s">
        <v>47</v>
      </c>
      <c r="B51">
        <v>1635</v>
      </c>
      <c r="C51">
        <v>2034</v>
      </c>
      <c r="D51">
        <v>2031</v>
      </c>
    </row>
    <row r="52" spans="1:4" x14ac:dyDescent="0.25">
      <c r="A52" t="s">
        <v>68</v>
      </c>
      <c r="B52">
        <v>929</v>
      </c>
      <c r="C52">
        <v>1198</v>
      </c>
      <c r="D52">
        <v>1182</v>
      </c>
    </row>
    <row r="53" spans="1:4" x14ac:dyDescent="0.25">
      <c r="A53" t="s">
        <v>48</v>
      </c>
      <c r="B53">
        <v>867</v>
      </c>
      <c r="C53">
        <v>918</v>
      </c>
      <c r="D53">
        <v>1365</v>
      </c>
    </row>
    <row r="54" spans="1:4" x14ac:dyDescent="0.25">
      <c r="A54" t="s">
        <v>50</v>
      </c>
      <c r="B54">
        <v>177</v>
      </c>
      <c r="C54">
        <v>297</v>
      </c>
      <c r="D54">
        <v>307</v>
      </c>
    </row>
    <row r="55" spans="1:4" x14ac:dyDescent="0.25">
      <c r="A55" t="s">
        <v>69</v>
      </c>
      <c r="B55">
        <v>170</v>
      </c>
      <c r="C55">
        <v>253</v>
      </c>
      <c r="D55">
        <v>256</v>
      </c>
    </row>
    <row r="57" spans="1:4" x14ac:dyDescent="0.25">
      <c r="A57" t="s">
        <v>182</v>
      </c>
      <c r="B57">
        <f>SUM(B47:B56)</f>
        <v>22484</v>
      </c>
      <c r="C57">
        <f>SUM(C47:C56)</f>
        <v>25151</v>
      </c>
      <c r="D57">
        <v>25978</v>
      </c>
    </row>
  </sheetData>
  <sortState ref="A122:G131">
    <sortCondition descending="1" ref="G122"/>
  </sortState>
  <mergeCells count="3">
    <mergeCell ref="A1:L1"/>
    <mergeCell ref="I46:K46"/>
    <mergeCell ref="A20:G4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7:C57" emptyCellReference="1"/>
  </ignoredError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4"/>
  <sheetViews>
    <sheetView workbookViewId="0">
      <selection activeCell="B10" sqref="B10"/>
    </sheetView>
  </sheetViews>
  <sheetFormatPr defaultRowHeight="15" x14ac:dyDescent="0.25"/>
  <cols>
    <col min="1" max="1" width="12.42578125" bestFit="1" customWidth="1"/>
    <col min="2" max="2" width="27.42578125" bestFit="1" customWidth="1"/>
  </cols>
  <sheetData>
    <row r="1" spans="1:8" x14ac:dyDescent="0.25">
      <c r="A1" s="20" t="s">
        <v>161</v>
      </c>
    </row>
    <row r="3" spans="1:8" x14ac:dyDescent="0.25">
      <c r="A3" s="3"/>
      <c r="B3" s="4" t="s">
        <v>0</v>
      </c>
    </row>
    <row r="4" spans="1:8" x14ac:dyDescent="0.25">
      <c r="A4" s="4">
        <v>2012</v>
      </c>
      <c r="B4" s="5">
        <v>67026</v>
      </c>
    </row>
    <row r="5" spans="1:8" x14ac:dyDescent="0.25">
      <c r="A5" s="4">
        <v>2013</v>
      </c>
      <c r="B5" s="5">
        <v>59086</v>
      </c>
    </row>
    <row r="6" spans="1:8" x14ac:dyDescent="0.25">
      <c r="A6" s="4">
        <v>2014</v>
      </c>
      <c r="B6" s="5">
        <v>75613</v>
      </c>
    </row>
    <row r="7" spans="1:8" x14ac:dyDescent="0.25">
      <c r="A7" s="4">
        <v>2015</v>
      </c>
      <c r="B7" s="5">
        <v>83824</v>
      </c>
    </row>
    <row r="8" spans="1:8" x14ac:dyDescent="0.25">
      <c r="A8" s="4">
        <v>2016</v>
      </c>
      <c r="B8" s="5">
        <v>89384</v>
      </c>
      <c r="C8" s="9">
        <f>B9-B4</f>
        <v>23015</v>
      </c>
      <c r="D8" s="9">
        <f>B9-B7</f>
        <v>6217</v>
      </c>
    </row>
    <row r="9" spans="1:8" x14ac:dyDescent="0.25">
      <c r="A9" s="4">
        <v>2017</v>
      </c>
      <c r="B9" s="5">
        <f>C33</f>
        <v>90041</v>
      </c>
    </row>
    <row r="12" spans="1:8" x14ac:dyDescent="0.25">
      <c r="B12" t="s">
        <v>179</v>
      </c>
      <c r="C12" t="s">
        <v>239</v>
      </c>
    </row>
    <row r="13" spans="1:8" x14ac:dyDescent="0.25">
      <c r="B13" t="s">
        <v>30</v>
      </c>
      <c r="C13">
        <v>735</v>
      </c>
    </row>
    <row r="14" spans="1:8" ht="15" customHeight="1" x14ac:dyDescent="0.25">
      <c r="B14" t="s">
        <v>26</v>
      </c>
      <c r="C14">
        <v>352</v>
      </c>
      <c r="D14" s="215"/>
      <c r="E14" s="215"/>
      <c r="F14" s="215"/>
      <c r="G14" s="215"/>
      <c r="H14" s="56"/>
    </row>
    <row r="15" spans="1:8" x14ac:dyDescent="0.25">
      <c r="B15" s="215" t="s">
        <v>38</v>
      </c>
      <c r="C15" s="215">
        <v>57</v>
      </c>
      <c r="D15" s="215"/>
      <c r="E15" s="215"/>
      <c r="F15" s="215"/>
      <c r="G15" s="215"/>
      <c r="H15" s="56"/>
    </row>
    <row r="16" spans="1:8" x14ac:dyDescent="0.25">
      <c r="B16" s="215" t="s">
        <v>28</v>
      </c>
      <c r="C16" s="215">
        <v>18</v>
      </c>
      <c r="D16" s="215"/>
      <c r="E16" s="215"/>
      <c r="F16" s="215"/>
      <c r="G16" s="215"/>
      <c r="H16" s="56"/>
    </row>
    <row r="17" spans="2:12" x14ac:dyDescent="0.25">
      <c r="B17" s="215" t="s">
        <v>40</v>
      </c>
      <c r="C17" s="215">
        <v>5901</v>
      </c>
      <c r="D17" s="215"/>
      <c r="E17" s="215"/>
      <c r="F17" s="215"/>
      <c r="G17" s="215"/>
      <c r="H17" s="56"/>
    </row>
    <row r="18" spans="2:12" x14ac:dyDescent="0.25">
      <c r="B18" s="215" t="s">
        <v>46</v>
      </c>
      <c r="C18" s="215">
        <v>7</v>
      </c>
      <c r="D18" s="215"/>
      <c r="E18" s="215"/>
      <c r="F18" s="215"/>
      <c r="G18" s="215"/>
      <c r="H18" s="56"/>
    </row>
    <row r="19" spans="2:12" x14ac:dyDescent="0.25">
      <c r="B19" s="215" t="s">
        <v>32</v>
      </c>
      <c r="C19" s="215">
        <v>76</v>
      </c>
      <c r="D19" s="215"/>
      <c r="E19" s="215"/>
      <c r="F19" s="215"/>
      <c r="G19" s="215"/>
      <c r="H19" s="56"/>
    </row>
    <row r="20" spans="2:12" x14ac:dyDescent="0.25">
      <c r="B20" s="215" t="s">
        <v>44</v>
      </c>
      <c r="C20" s="215">
        <v>1712</v>
      </c>
      <c r="D20" s="215"/>
      <c r="E20" s="215"/>
      <c r="F20" s="215"/>
      <c r="G20" s="215"/>
      <c r="H20" s="56"/>
    </row>
    <row r="21" spans="2:12" x14ac:dyDescent="0.25">
      <c r="B21" s="215" t="s">
        <v>42</v>
      </c>
      <c r="C21" s="215">
        <v>860</v>
      </c>
      <c r="D21" s="215"/>
      <c r="E21" s="215"/>
      <c r="F21" s="215"/>
      <c r="G21" s="215"/>
      <c r="H21" s="56"/>
    </row>
    <row r="22" spans="2:12" x14ac:dyDescent="0.25">
      <c r="B22" s="215" t="s">
        <v>45</v>
      </c>
      <c r="C22" s="215">
        <v>320</v>
      </c>
      <c r="D22" s="215"/>
      <c r="E22" s="215"/>
      <c r="F22" s="215"/>
      <c r="G22" s="215"/>
      <c r="H22" s="56"/>
    </row>
    <row r="23" spans="2:12" x14ac:dyDescent="0.25">
      <c r="B23" s="215" t="s">
        <v>43</v>
      </c>
      <c r="C23" s="215">
        <v>833</v>
      </c>
      <c r="D23" s="215"/>
      <c r="E23" s="215"/>
      <c r="F23" s="215"/>
      <c r="G23" s="215"/>
      <c r="H23" s="56"/>
    </row>
    <row r="24" spans="2:12" ht="30" x14ac:dyDescent="0.25">
      <c r="B24" s="215" t="s">
        <v>34</v>
      </c>
      <c r="C24" s="215">
        <v>4207</v>
      </c>
      <c r="D24" s="215"/>
      <c r="E24" s="215"/>
      <c r="F24" s="215"/>
      <c r="G24" s="215"/>
      <c r="H24" s="56"/>
    </row>
    <row r="25" spans="2:12" x14ac:dyDescent="0.25">
      <c r="B25" s="215" t="s">
        <v>33</v>
      </c>
      <c r="C25" s="215">
        <v>2110</v>
      </c>
      <c r="D25" s="215"/>
      <c r="E25" s="215"/>
      <c r="F25" s="215"/>
      <c r="G25" s="215"/>
      <c r="H25" s="56"/>
    </row>
    <row r="26" spans="2:12" x14ac:dyDescent="0.25">
      <c r="B26" s="215" t="s">
        <v>35</v>
      </c>
      <c r="C26" s="215">
        <v>29354</v>
      </c>
      <c r="D26" s="215"/>
      <c r="E26" s="215"/>
      <c r="F26" s="215"/>
      <c r="G26" s="215"/>
      <c r="H26" s="56"/>
    </row>
    <row r="27" spans="2:12" x14ac:dyDescent="0.25">
      <c r="B27" s="215" t="s">
        <v>39</v>
      </c>
      <c r="C27" s="215">
        <v>20</v>
      </c>
      <c r="D27" s="215"/>
      <c r="E27" s="215"/>
      <c r="F27" s="215"/>
      <c r="G27" s="215"/>
      <c r="H27" s="56"/>
    </row>
    <row r="28" spans="2:12" x14ac:dyDescent="0.25">
      <c r="B28" s="215" t="s">
        <v>31</v>
      </c>
      <c r="C28" s="215">
        <v>3885</v>
      </c>
      <c r="D28" s="215"/>
      <c r="E28" s="215"/>
      <c r="F28" s="215"/>
      <c r="G28" s="215"/>
      <c r="H28" s="56"/>
    </row>
    <row r="29" spans="2:12" x14ac:dyDescent="0.25">
      <c r="B29" s="215" t="s">
        <v>37</v>
      </c>
      <c r="C29" s="215">
        <v>39241</v>
      </c>
      <c r="D29" s="56"/>
      <c r="E29" s="56"/>
      <c r="F29" s="56"/>
      <c r="G29" s="56"/>
      <c r="H29" s="56"/>
      <c r="J29" s="231" t="s">
        <v>86</v>
      </c>
      <c r="K29" s="231"/>
      <c r="L29" s="231"/>
    </row>
    <row r="30" spans="2:12" x14ac:dyDescent="0.25">
      <c r="B30" s="56" t="s">
        <v>41</v>
      </c>
      <c r="C30" s="56">
        <v>70</v>
      </c>
      <c r="D30" s="56"/>
      <c r="E30" s="56"/>
      <c r="F30" s="56"/>
      <c r="G30" s="56"/>
      <c r="H30" s="56"/>
    </row>
    <row r="31" spans="2:12" x14ac:dyDescent="0.25">
      <c r="B31" s="56" t="s">
        <v>27</v>
      </c>
      <c r="C31" s="56">
        <v>283</v>
      </c>
    </row>
    <row r="32" spans="2:12" x14ac:dyDescent="0.25">
      <c r="B32" t="s">
        <v>181</v>
      </c>
    </row>
    <row r="33" spans="1:3" x14ac:dyDescent="0.25">
      <c r="B33" t="s">
        <v>182</v>
      </c>
      <c r="C33">
        <v>90041</v>
      </c>
    </row>
    <row r="34" spans="1:3" x14ac:dyDescent="0.25">
      <c r="A34" s="168"/>
    </row>
  </sheetData>
  <mergeCells count="1">
    <mergeCell ref="J29:L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S46"/>
  <sheetViews>
    <sheetView topLeftCell="A16" zoomScale="85" zoomScaleNormal="85" workbookViewId="0">
      <selection activeCell="D53" sqref="D53"/>
    </sheetView>
  </sheetViews>
  <sheetFormatPr defaultRowHeight="15" x14ac:dyDescent="0.25"/>
  <cols>
    <col min="1" max="1" width="43.7109375" bestFit="1" customWidth="1"/>
    <col min="12" max="12" width="34.85546875" customWidth="1"/>
    <col min="17" max="17" width="45" customWidth="1"/>
    <col min="18" max="18" width="34.28515625" customWidth="1"/>
  </cols>
  <sheetData>
    <row r="1" spans="1:19" x14ac:dyDescent="0.25">
      <c r="A1" s="232" t="s">
        <v>162</v>
      </c>
      <c r="B1" s="232"/>
      <c r="C1" s="232"/>
      <c r="D1" s="232"/>
      <c r="E1" s="232"/>
      <c r="F1" s="232"/>
      <c r="G1" s="232"/>
      <c r="H1" s="232"/>
    </row>
    <row r="3" spans="1:19" x14ac:dyDescent="0.25">
      <c r="A3" s="10"/>
      <c r="B3" s="16">
        <v>2015</v>
      </c>
      <c r="C3" s="16">
        <v>2016</v>
      </c>
      <c r="D3" s="16">
        <v>2017</v>
      </c>
      <c r="Q3" s="10"/>
      <c r="R3" s="16">
        <v>2017</v>
      </c>
    </row>
    <row r="4" spans="1:19" x14ac:dyDescent="0.25">
      <c r="A4" s="16" t="s">
        <v>110</v>
      </c>
      <c r="B4" s="224">
        <f>B34/$B$44</f>
        <v>0.13177610230960107</v>
      </c>
      <c r="C4" s="224">
        <f>C34/$C$44</f>
        <v>0.13444240579969569</v>
      </c>
      <c r="D4" s="224">
        <f>D34/$D$44</f>
        <v>0.13415951214722854</v>
      </c>
      <c r="Q4" s="16" t="s">
        <v>110</v>
      </c>
      <c r="R4" s="59">
        <f t="shared" ref="R4:R12" si="0">S4/$S$14</f>
        <v>0.13415951214722854</v>
      </c>
      <c r="S4">
        <v>12298</v>
      </c>
    </row>
    <row r="5" spans="1:19" x14ac:dyDescent="0.25">
      <c r="A5" s="16" t="s">
        <v>111</v>
      </c>
      <c r="B5" s="224">
        <f t="shared" ref="B5:B13" si="1">B35/$B$44</f>
        <v>0.24136285550677611</v>
      </c>
      <c r="C5" s="224">
        <f t="shared" ref="C5:C13" si="2">C35/$C$44</f>
        <v>0.16520853844088426</v>
      </c>
      <c r="D5" s="224">
        <f t="shared" ref="D5:D13" si="3">D35/$D$44</f>
        <v>0.12931589339675129</v>
      </c>
      <c r="Q5" s="16" t="s">
        <v>111</v>
      </c>
      <c r="R5" s="59">
        <f t="shared" si="0"/>
        <v>0.12931589339675129</v>
      </c>
      <c r="S5">
        <v>11854</v>
      </c>
    </row>
    <row r="6" spans="1:19" x14ac:dyDescent="0.25">
      <c r="A6" s="16" t="s">
        <v>6</v>
      </c>
      <c r="B6" s="224">
        <f t="shared" si="1"/>
        <v>9.5282973849971364E-2</v>
      </c>
      <c r="C6" s="224">
        <f t="shared" si="2"/>
        <v>8.538440884274591E-2</v>
      </c>
      <c r="D6" s="224">
        <f t="shared" si="3"/>
        <v>8.1479703710168327E-2</v>
      </c>
      <c r="Q6" s="16" t="s">
        <v>6</v>
      </c>
      <c r="R6" s="59">
        <f t="shared" si="0"/>
        <v>8.1479703710168327E-2</v>
      </c>
      <c r="S6">
        <v>7469</v>
      </c>
    </row>
    <row r="7" spans="1:19" ht="30" x14ac:dyDescent="0.25">
      <c r="A7" s="30" t="s">
        <v>112</v>
      </c>
      <c r="B7" s="224">
        <f t="shared" si="1"/>
        <v>0.14517322008016798</v>
      </c>
      <c r="C7" s="224">
        <f t="shared" si="2"/>
        <v>0.12136400250604135</v>
      </c>
      <c r="D7" s="224">
        <f t="shared" si="3"/>
        <v>0.10532688972040102</v>
      </c>
      <c r="Q7" s="30" t="s">
        <v>112</v>
      </c>
      <c r="R7" s="59">
        <f t="shared" si="0"/>
        <v>0.10532688972040102</v>
      </c>
      <c r="S7">
        <v>9655</v>
      </c>
    </row>
    <row r="8" spans="1:19" x14ac:dyDescent="0.25">
      <c r="A8" s="16" t="s">
        <v>7</v>
      </c>
      <c r="B8" s="224">
        <f t="shared" si="1"/>
        <v>2.5076350448558885E-2</v>
      </c>
      <c r="C8" s="224">
        <f t="shared" si="2"/>
        <v>2.5519108565291326E-2</v>
      </c>
      <c r="D8" s="224">
        <f t="shared" si="3"/>
        <v>2.4021730830069709E-2</v>
      </c>
      <c r="Q8" s="16" t="s">
        <v>7</v>
      </c>
      <c r="R8" s="59">
        <f t="shared" si="0"/>
        <v>2.4021730830069709E-2</v>
      </c>
      <c r="S8">
        <v>2202</v>
      </c>
    </row>
    <row r="9" spans="1:19" x14ac:dyDescent="0.25">
      <c r="A9" s="16" t="s">
        <v>8</v>
      </c>
      <c r="B9" s="224">
        <f t="shared" si="1"/>
        <v>9.9351021187249478E-2</v>
      </c>
      <c r="C9" s="224">
        <f t="shared" si="2"/>
        <v>9.61581491094603E-2</v>
      </c>
      <c r="D9" s="224">
        <f t="shared" si="3"/>
        <v>0.10169417565754306</v>
      </c>
      <c r="Q9" s="16" t="s">
        <v>8</v>
      </c>
      <c r="R9" s="59">
        <f t="shared" si="0"/>
        <v>0.10169417565754306</v>
      </c>
      <c r="S9">
        <v>9322</v>
      </c>
    </row>
    <row r="10" spans="1:19" x14ac:dyDescent="0.25">
      <c r="A10" s="16" t="s">
        <v>67</v>
      </c>
      <c r="B10" s="224">
        <f t="shared" si="1"/>
        <v>1.017608322198893E-2</v>
      </c>
      <c r="C10" s="224">
        <f t="shared" si="2"/>
        <v>9.7444732838091828E-3</v>
      </c>
      <c r="D10" s="224">
        <f t="shared" si="3"/>
        <v>1.018905385798597E-2</v>
      </c>
      <c r="Q10" s="16" t="s">
        <v>67</v>
      </c>
      <c r="R10" s="59">
        <f t="shared" si="0"/>
        <v>1.018905385798597E-2</v>
      </c>
      <c r="S10">
        <v>934</v>
      </c>
    </row>
    <row r="11" spans="1:19" x14ac:dyDescent="0.25">
      <c r="A11" s="16" t="s">
        <v>11</v>
      </c>
      <c r="B11" s="224">
        <f t="shared" si="1"/>
        <v>4.8243939683145637E-2</v>
      </c>
      <c r="C11" s="224">
        <f t="shared" si="2"/>
        <v>4.4582923118231449E-2</v>
      </c>
      <c r="D11" s="224">
        <f t="shared" si="3"/>
        <v>4.0287126228631898E-2</v>
      </c>
      <c r="Q11" s="16" t="s">
        <v>11</v>
      </c>
      <c r="R11" s="59">
        <f t="shared" si="0"/>
        <v>4.0287126228631898E-2</v>
      </c>
      <c r="S11">
        <v>3693</v>
      </c>
    </row>
    <row r="12" spans="1:19" x14ac:dyDescent="0.25">
      <c r="A12" s="16" t="s">
        <v>57</v>
      </c>
      <c r="B12" s="224">
        <f t="shared" si="1"/>
        <v>0.2034381561366673</v>
      </c>
      <c r="C12" s="224">
        <f t="shared" si="2"/>
        <v>0.31759599033384051</v>
      </c>
      <c r="D12" s="224">
        <f t="shared" si="3"/>
        <v>0.37352591445122019</v>
      </c>
      <c r="Q12" s="16" t="s">
        <v>57</v>
      </c>
      <c r="R12" s="59">
        <f t="shared" si="0"/>
        <v>0.37352591445122019</v>
      </c>
      <c r="S12">
        <v>34240</v>
      </c>
    </row>
    <row r="13" spans="1:19" x14ac:dyDescent="0.25">
      <c r="A13" s="16" t="s">
        <v>10</v>
      </c>
      <c r="B13" s="224">
        <f t="shared" si="1"/>
        <v>1.1929757587325825E-4</v>
      </c>
      <c r="C13" s="224">
        <f t="shared" si="2"/>
        <v>0</v>
      </c>
      <c r="D13" s="224">
        <f t="shared" si="3"/>
        <v>0</v>
      </c>
      <c r="R13" s="28">
        <f>SUM(R4:R12)</f>
        <v>1</v>
      </c>
    </row>
    <row r="14" spans="1:19" x14ac:dyDescent="0.25">
      <c r="B14" s="221">
        <f>SUM(B4:B13)</f>
        <v>1.0000000000000002</v>
      </c>
      <c r="C14" s="221">
        <f t="shared" ref="C14:D14" si="4">SUM(C4:C13)</f>
        <v>0.99999999999999978</v>
      </c>
      <c r="D14" s="221">
        <f t="shared" si="4"/>
        <v>1</v>
      </c>
      <c r="S14">
        <v>91667</v>
      </c>
    </row>
    <row r="15" spans="1:19" x14ac:dyDescent="0.25">
      <c r="A15" s="269" t="s">
        <v>241</v>
      </c>
      <c r="B15" s="270"/>
      <c r="C15" s="270"/>
      <c r="D15" s="270"/>
    </row>
    <row r="16" spans="1:19" x14ac:dyDescent="0.25">
      <c r="A16" s="270"/>
      <c r="B16" s="270"/>
      <c r="C16" s="270"/>
      <c r="D16" s="270"/>
    </row>
    <row r="17" spans="1:8" x14ac:dyDescent="0.25">
      <c r="A17" s="270"/>
      <c r="B17" s="270"/>
      <c r="C17" s="270"/>
      <c r="D17" s="270"/>
    </row>
    <row r="18" spans="1:8" x14ac:dyDescent="0.25">
      <c r="A18" s="270"/>
      <c r="B18" s="270"/>
      <c r="C18" s="270"/>
      <c r="D18" s="270"/>
    </row>
    <row r="19" spans="1:8" x14ac:dyDescent="0.25">
      <c r="A19" s="270"/>
      <c r="B19" s="270"/>
      <c r="C19" s="270"/>
      <c r="D19" s="270"/>
    </row>
    <row r="20" spans="1:8" x14ac:dyDescent="0.25">
      <c r="A20" s="270"/>
      <c r="B20" s="270"/>
      <c r="C20" s="270"/>
      <c r="D20" s="270"/>
    </row>
    <row r="21" spans="1:8" x14ac:dyDescent="0.25">
      <c r="A21" s="270"/>
      <c r="B21" s="270"/>
      <c r="C21" s="270"/>
      <c r="D21" s="270"/>
    </row>
    <row r="22" spans="1:8" x14ac:dyDescent="0.25">
      <c r="A22" s="270"/>
      <c r="B22" s="270"/>
      <c r="C22" s="270"/>
      <c r="D22" s="270"/>
    </row>
    <row r="23" spans="1:8" x14ac:dyDescent="0.25">
      <c r="A23" s="270"/>
      <c r="B23" s="270"/>
      <c r="C23" s="270"/>
      <c r="D23" s="270"/>
    </row>
    <row r="24" spans="1:8" x14ac:dyDescent="0.25">
      <c r="A24" s="270"/>
      <c r="B24" s="270"/>
      <c r="C24" s="270"/>
      <c r="D24" s="270"/>
    </row>
    <row r="25" spans="1:8" x14ac:dyDescent="0.25">
      <c r="A25" s="270"/>
      <c r="B25" s="270"/>
      <c r="C25" s="270"/>
      <c r="D25" s="270"/>
    </row>
    <row r="26" spans="1:8" x14ac:dyDescent="0.25">
      <c r="A26" s="270"/>
      <c r="B26" s="270"/>
      <c r="C26" s="270"/>
      <c r="D26" s="270"/>
    </row>
    <row r="27" spans="1:8" x14ac:dyDescent="0.25">
      <c r="A27" s="270"/>
      <c r="B27" s="270"/>
      <c r="C27" s="270"/>
      <c r="D27" s="270"/>
    </row>
    <row r="28" spans="1:8" x14ac:dyDescent="0.25">
      <c r="A28" s="270"/>
      <c r="B28" s="270"/>
      <c r="C28" s="270"/>
      <c r="D28" s="270"/>
      <c r="F28" s="231" t="s">
        <v>86</v>
      </c>
      <c r="G28" s="231"/>
      <c r="H28" s="231"/>
    </row>
    <row r="29" spans="1:8" x14ac:dyDescent="0.25">
      <c r="A29" s="270"/>
      <c r="B29" s="270"/>
      <c r="C29" s="270"/>
      <c r="D29" s="270"/>
    </row>
    <row r="33" spans="1:4" x14ac:dyDescent="0.25">
      <c r="A33" s="168" t="s">
        <v>179</v>
      </c>
      <c r="B33" t="s">
        <v>243</v>
      </c>
      <c r="C33" t="s">
        <v>242</v>
      </c>
      <c r="D33" t="s">
        <v>240</v>
      </c>
    </row>
    <row r="34" spans="1:4" x14ac:dyDescent="0.25">
      <c r="A34" t="s">
        <v>110</v>
      </c>
      <c r="B34">
        <v>11046</v>
      </c>
      <c r="C34">
        <v>12017</v>
      </c>
      <c r="D34">
        <v>12298</v>
      </c>
    </row>
    <row r="35" spans="1:4" x14ac:dyDescent="0.25">
      <c r="A35" t="s">
        <v>111</v>
      </c>
      <c r="B35">
        <v>20232</v>
      </c>
      <c r="C35">
        <v>14767</v>
      </c>
      <c r="D35">
        <v>11854</v>
      </c>
    </row>
    <row r="36" spans="1:4" x14ac:dyDescent="0.25">
      <c r="A36" t="s">
        <v>6</v>
      </c>
      <c r="B36">
        <v>7987</v>
      </c>
      <c r="C36">
        <v>7632</v>
      </c>
      <c r="D36">
        <v>7469</v>
      </c>
    </row>
    <row r="37" spans="1:4" x14ac:dyDescent="0.25">
      <c r="A37" t="s">
        <v>112</v>
      </c>
      <c r="B37">
        <v>12169</v>
      </c>
      <c r="C37">
        <v>10848</v>
      </c>
      <c r="D37">
        <v>9655</v>
      </c>
    </row>
    <row r="38" spans="1:4" x14ac:dyDescent="0.25">
      <c r="A38" t="s">
        <v>7</v>
      </c>
      <c r="B38">
        <v>2102</v>
      </c>
      <c r="C38">
        <v>2281</v>
      </c>
      <c r="D38">
        <v>2202</v>
      </c>
    </row>
    <row r="39" spans="1:4" x14ac:dyDescent="0.25">
      <c r="A39" t="s">
        <v>8</v>
      </c>
      <c r="B39">
        <v>8328</v>
      </c>
      <c r="C39">
        <v>8595</v>
      </c>
      <c r="D39">
        <v>9322</v>
      </c>
    </row>
    <row r="40" spans="1:4" x14ac:dyDescent="0.25">
      <c r="A40" t="s">
        <v>67</v>
      </c>
      <c r="B40">
        <v>853</v>
      </c>
      <c r="C40">
        <v>871</v>
      </c>
      <c r="D40">
        <v>934</v>
      </c>
    </row>
    <row r="41" spans="1:4" x14ac:dyDescent="0.25">
      <c r="A41" t="s">
        <v>11</v>
      </c>
      <c r="B41">
        <v>4044</v>
      </c>
      <c r="C41">
        <v>3985</v>
      </c>
      <c r="D41">
        <v>3693</v>
      </c>
    </row>
    <row r="42" spans="1:4" x14ac:dyDescent="0.25">
      <c r="A42" t="s">
        <v>57</v>
      </c>
      <c r="B42">
        <v>17053</v>
      </c>
      <c r="C42">
        <v>28388</v>
      </c>
      <c r="D42">
        <v>34240</v>
      </c>
    </row>
    <row r="43" spans="1:4" x14ac:dyDescent="0.25">
      <c r="A43" t="s">
        <v>10</v>
      </c>
      <c r="B43">
        <v>10</v>
      </c>
    </row>
    <row r="44" spans="1:4" x14ac:dyDescent="0.25">
      <c r="A44" t="s">
        <v>182</v>
      </c>
      <c r="B44">
        <v>83824</v>
      </c>
      <c r="C44">
        <v>89384</v>
      </c>
      <c r="D44">
        <v>91667</v>
      </c>
    </row>
    <row r="46" spans="1:4" x14ac:dyDescent="0.25">
      <c r="A46">
        <f>B43/B44</f>
        <v>1.1929757587325825E-4</v>
      </c>
    </row>
  </sheetData>
  <mergeCells count="3">
    <mergeCell ref="A15:D29"/>
    <mergeCell ref="A1:H1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3:D13" emptyCellReference="1"/>
  </ignoredError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66"/>
  <sheetViews>
    <sheetView zoomScaleNormal="100" workbookViewId="0">
      <selection activeCell="E17" sqref="E17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x14ac:dyDescent="0.25">
      <c r="A1" s="232" t="s">
        <v>163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2" x14ac:dyDescent="0.25">
      <c r="A2" s="20"/>
    </row>
    <row r="3" spans="1:12" x14ac:dyDescent="0.25">
      <c r="B3" s="150"/>
      <c r="C3" s="150"/>
    </row>
    <row r="4" spans="1:12" x14ac:dyDescent="0.25">
      <c r="A4" s="16"/>
      <c r="B4" s="16" t="s">
        <v>81</v>
      </c>
      <c r="C4" s="16" t="s">
        <v>82</v>
      </c>
      <c r="D4" s="16" t="s">
        <v>83</v>
      </c>
    </row>
    <row r="5" spans="1:12" x14ac:dyDescent="0.25">
      <c r="A5" s="16" t="s">
        <v>110</v>
      </c>
      <c r="B5" s="14">
        <f>C33</f>
        <v>6.4543345285804687E-2</v>
      </c>
      <c r="C5" s="14">
        <f>C45</f>
        <v>0.11635833613633816</v>
      </c>
      <c r="D5" s="14">
        <f>C57</f>
        <v>0.20371601654846336</v>
      </c>
    </row>
    <row r="6" spans="1:12" x14ac:dyDescent="0.25">
      <c r="A6" s="16" t="s">
        <v>111</v>
      </c>
      <c r="B6" s="14">
        <f t="shared" ref="B6:B13" si="0">C34</f>
        <v>0.17907614427336005</v>
      </c>
      <c r="C6" s="14">
        <f t="shared" ref="C6:C13" si="1">C46</f>
        <v>0.12972306312366857</v>
      </c>
      <c r="D6" s="14">
        <f t="shared" ref="D6:D13" si="2">C58</f>
        <v>0.10006648936170212</v>
      </c>
    </row>
    <row r="7" spans="1:12" x14ac:dyDescent="0.25">
      <c r="A7" s="16" t="s">
        <v>6</v>
      </c>
      <c r="B7" s="14">
        <f t="shared" si="0"/>
        <v>9.2280109681501798E-2</v>
      </c>
      <c r="C7" s="14">
        <f t="shared" si="1"/>
        <v>7.1712075344769588E-2</v>
      </c>
      <c r="D7" s="14">
        <f t="shared" si="2"/>
        <v>9.5633865248226951E-2</v>
      </c>
    </row>
    <row r="8" spans="1:12" x14ac:dyDescent="0.25">
      <c r="A8" s="16" t="s">
        <v>112</v>
      </c>
      <c r="B8" s="14">
        <f t="shared" si="0"/>
        <v>0.11843492933980172</v>
      </c>
      <c r="C8" s="14">
        <f t="shared" si="1"/>
        <v>0.10736629667003027</v>
      </c>
      <c r="D8" s="14">
        <f t="shared" si="2"/>
        <v>8.8172281323877069E-2</v>
      </c>
    </row>
    <row r="9" spans="1:12" x14ac:dyDescent="0.25">
      <c r="A9" s="16" t="s">
        <v>7</v>
      </c>
      <c r="B9" s="14">
        <f t="shared" si="0"/>
        <v>1.6557688251423751E-2</v>
      </c>
      <c r="C9" s="14">
        <f t="shared" si="1"/>
        <v>1.6212579885637405E-2</v>
      </c>
      <c r="D9" s="14">
        <f t="shared" si="2"/>
        <v>4.2590130023640663E-2</v>
      </c>
    </row>
    <row r="10" spans="1:12" x14ac:dyDescent="0.25">
      <c r="A10" s="16" t="s">
        <v>8</v>
      </c>
      <c r="B10" s="14">
        <f t="shared" si="0"/>
        <v>9.0592701961611469E-2</v>
      </c>
      <c r="C10" s="14">
        <f t="shared" si="1"/>
        <v>0.10541540531449714</v>
      </c>
      <c r="D10" s="14">
        <f t="shared" si="2"/>
        <v>0.10904255319148937</v>
      </c>
    </row>
    <row r="11" spans="1:12" x14ac:dyDescent="0.25">
      <c r="A11" s="16" t="s">
        <v>67</v>
      </c>
      <c r="B11" s="14">
        <f t="shared" si="0"/>
        <v>1.0862687196793926E-2</v>
      </c>
      <c r="C11" s="14">
        <f t="shared" si="1"/>
        <v>8.3865904249355305E-3</v>
      </c>
      <c r="D11" s="14">
        <f t="shared" si="2"/>
        <v>1.4184397163120567E-2</v>
      </c>
    </row>
    <row r="12" spans="1:12" x14ac:dyDescent="0.25">
      <c r="A12" s="16" t="s">
        <v>11</v>
      </c>
      <c r="B12" s="14">
        <f t="shared" si="0"/>
        <v>4.4716304577093441E-2</v>
      </c>
      <c r="C12" s="14">
        <f t="shared" si="1"/>
        <v>4.457898867586052E-2</v>
      </c>
      <c r="D12" s="14">
        <f t="shared" si="2"/>
        <v>3.1877955082742319E-2</v>
      </c>
    </row>
    <row r="13" spans="1:12" x14ac:dyDescent="0.25">
      <c r="A13" s="16" t="s">
        <v>57</v>
      </c>
      <c r="B13" s="14">
        <f t="shared" si="0"/>
        <v>0.38293608943260915</v>
      </c>
      <c r="C13" s="14">
        <f t="shared" si="1"/>
        <v>0.40024666442426282</v>
      </c>
      <c r="D13" s="14">
        <f t="shared" si="2"/>
        <v>0.31471631205673761</v>
      </c>
    </row>
    <row r="14" spans="1:12" x14ac:dyDescent="0.25">
      <c r="B14" s="28">
        <f>SUM(B5:B13)</f>
        <v>1</v>
      </c>
      <c r="C14" s="28">
        <f>SUM(C5:C13)</f>
        <v>1</v>
      </c>
      <c r="D14" s="28">
        <f>SUM(D5:D13)</f>
        <v>1</v>
      </c>
    </row>
    <row r="15" spans="1:12" x14ac:dyDescent="0.25">
      <c r="A15" s="230"/>
      <c r="B15" s="230"/>
      <c r="C15" s="230"/>
      <c r="D15" s="230"/>
    </row>
    <row r="16" spans="1:12" x14ac:dyDescent="0.25">
      <c r="A16" s="230"/>
      <c r="B16" s="230"/>
      <c r="C16" s="230"/>
      <c r="D16" s="230"/>
    </row>
    <row r="17" spans="1:4" x14ac:dyDescent="0.25">
      <c r="A17" s="230"/>
      <c r="B17" s="230"/>
      <c r="C17" s="230"/>
      <c r="D17" s="230"/>
    </row>
    <row r="18" spans="1:4" x14ac:dyDescent="0.25">
      <c r="A18" s="230"/>
      <c r="B18" s="230"/>
      <c r="C18" s="230"/>
      <c r="D18" s="230"/>
    </row>
    <row r="19" spans="1:4" x14ac:dyDescent="0.25">
      <c r="A19" s="230"/>
      <c r="B19" s="230"/>
      <c r="C19" s="230"/>
      <c r="D19" s="230"/>
    </row>
    <row r="20" spans="1:4" x14ac:dyDescent="0.25">
      <c r="A20" s="230"/>
      <c r="B20" s="230"/>
      <c r="C20" s="230"/>
      <c r="D20" s="230"/>
    </row>
    <row r="21" spans="1:4" x14ac:dyDescent="0.25">
      <c r="A21" s="230"/>
      <c r="B21" s="230"/>
      <c r="C21" s="230"/>
      <c r="D21" s="230"/>
    </row>
    <row r="22" spans="1:4" x14ac:dyDescent="0.25">
      <c r="A22" s="230"/>
      <c r="B22" s="230"/>
      <c r="C22" s="230"/>
      <c r="D22" s="230"/>
    </row>
    <row r="23" spans="1:4" x14ac:dyDescent="0.25">
      <c r="A23" s="230"/>
      <c r="B23" s="230"/>
      <c r="C23" s="230"/>
      <c r="D23" s="230"/>
    </row>
    <row r="24" spans="1:4" x14ac:dyDescent="0.25">
      <c r="A24" s="230"/>
      <c r="B24" s="230"/>
      <c r="C24" s="230"/>
      <c r="D24" s="230"/>
    </row>
    <row r="25" spans="1:4" x14ac:dyDescent="0.25">
      <c r="A25" s="230"/>
      <c r="B25" s="230"/>
      <c r="C25" s="230"/>
      <c r="D25" s="230"/>
    </row>
    <row r="26" spans="1:4" x14ac:dyDescent="0.25">
      <c r="A26" s="230"/>
      <c r="B26" s="230"/>
      <c r="C26" s="230"/>
      <c r="D26" s="230"/>
    </row>
    <row r="27" spans="1:4" x14ac:dyDescent="0.25">
      <c r="A27" s="230"/>
      <c r="B27" s="230"/>
      <c r="C27" s="230"/>
      <c r="D27" s="230"/>
    </row>
    <row r="32" spans="1:4" x14ac:dyDescent="0.25">
      <c r="A32" t="s">
        <v>179</v>
      </c>
      <c r="B32" t="s">
        <v>245</v>
      </c>
      <c r="C32" t="s">
        <v>244</v>
      </c>
    </row>
    <row r="33" spans="1:9" x14ac:dyDescent="0.25">
      <c r="A33" s="16" t="s">
        <v>110</v>
      </c>
      <c r="B33">
        <v>612</v>
      </c>
      <c r="C33" s="225">
        <v>6.4543345285804687E-2</v>
      </c>
      <c r="F33" s="231" t="s">
        <v>86</v>
      </c>
      <c r="G33" s="231"/>
      <c r="H33" s="231"/>
      <c r="I33" s="231"/>
    </row>
    <row r="34" spans="1:9" x14ac:dyDescent="0.25">
      <c r="A34" s="16" t="s">
        <v>111</v>
      </c>
      <c r="B34">
        <v>1698</v>
      </c>
      <c r="C34" s="225">
        <v>0.17907614427336005</v>
      </c>
    </row>
    <row r="35" spans="1:9" x14ac:dyDescent="0.25">
      <c r="A35" s="16" t="s">
        <v>6</v>
      </c>
      <c r="B35">
        <v>875</v>
      </c>
      <c r="C35" s="225">
        <v>9.2280109681501798E-2</v>
      </c>
    </row>
    <row r="36" spans="1:9" x14ac:dyDescent="0.25">
      <c r="A36" s="16" t="s">
        <v>112</v>
      </c>
      <c r="B36">
        <v>1123</v>
      </c>
      <c r="C36" s="225">
        <v>0.11843492933980172</v>
      </c>
    </row>
    <row r="37" spans="1:9" x14ac:dyDescent="0.25">
      <c r="A37" s="16" t="s">
        <v>7</v>
      </c>
      <c r="B37">
        <v>157</v>
      </c>
      <c r="C37" s="225">
        <v>1.6557688251423751E-2</v>
      </c>
    </row>
    <row r="38" spans="1:9" x14ac:dyDescent="0.25">
      <c r="A38" s="16" t="s">
        <v>8</v>
      </c>
      <c r="B38">
        <v>859</v>
      </c>
      <c r="C38" s="225">
        <v>9.0592701961611469E-2</v>
      </c>
    </row>
    <row r="39" spans="1:9" x14ac:dyDescent="0.25">
      <c r="A39" s="16" t="s">
        <v>67</v>
      </c>
      <c r="B39">
        <v>103</v>
      </c>
      <c r="C39" s="225">
        <v>1.0862687196793926E-2</v>
      </c>
    </row>
    <row r="40" spans="1:9" x14ac:dyDescent="0.25">
      <c r="A40" s="16" t="s">
        <v>11</v>
      </c>
      <c r="B40">
        <v>424</v>
      </c>
      <c r="C40" s="225">
        <v>4.4716304577093441E-2</v>
      </c>
    </row>
    <row r="41" spans="1:9" x14ac:dyDescent="0.25">
      <c r="A41" s="16" t="s">
        <v>57</v>
      </c>
      <c r="B41">
        <v>3631</v>
      </c>
      <c r="C41" s="225">
        <v>0.38293608943260915</v>
      </c>
    </row>
    <row r="42" spans="1:9" x14ac:dyDescent="0.25">
      <c r="A42" t="s">
        <v>182</v>
      </c>
      <c r="B42">
        <v>9482</v>
      </c>
      <c r="C42" s="225">
        <v>1</v>
      </c>
    </row>
    <row r="44" spans="1:9" x14ac:dyDescent="0.25">
      <c r="A44" t="s">
        <v>179</v>
      </c>
      <c r="B44" t="s">
        <v>246</v>
      </c>
      <c r="C44" t="s">
        <v>247</v>
      </c>
    </row>
    <row r="45" spans="1:9" x14ac:dyDescent="0.25">
      <c r="A45" t="s">
        <v>110</v>
      </c>
      <c r="B45">
        <v>5189</v>
      </c>
      <c r="C45" s="225">
        <v>0.11635833613633816</v>
      </c>
    </row>
    <row r="46" spans="1:9" x14ac:dyDescent="0.25">
      <c r="A46" t="s">
        <v>111</v>
      </c>
      <c r="B46">
        <v>5785</v>
      </c>
      <c r="C46" s="225">
        <v>0.12972306312366857</v>
      </c>
    </row>
    <row r="47" spans="1:9" x14ac:dyDescent="0.25">
      <c r="A47" t="s">
        <v>6</v>
      </c>
      <c r="B47">
        <v>3198</v>
      </c>
      <c r="C47" s="225">
        <v>7.1712075344769588E-2</v>
      </c>
    </row>
    <row r="48" spans="1:9" x14ac:dyDescent="0.25">
      <c r="A48" t="s">
        <v>112</v>
      </c>
      <c r="B48">
        <v>4788</v>
      </c>
      <c r="C48" s="225">
        <v>0.10736629667003027</v>
      </c>
    </row>
    <row r="49" spans="1:3" x14ac:dyDescent="0.25">
      <c r="A49" t="s">
        <v>7</v>
      </c>
      <c r="B49">
        <v>723</v>
      </c>
      <c r="C49" s="225">
        <v>1.6212579885637405E-2</v>
      </c>
    </row>
    <row r="50" spans="1:3" x14ac:dyDescent="0.25">
      <c r="A50" t="s">
        <v>8</v>
      </c>
      <c r="B50">
        <v>4701</v>
      </c>
      <c r="C50" s="225">
        <v>0.10541540531449714</v>
      </c>
    </row>
    <row r="51" spans="1:3" x14ac:dyDescent="0.25">
      <c r="A51" t="s">
        <v>67</v>
      </c>
      <c r="B51">
        <v>374</v>
      </c>
      <c r="C51" s="225">
        <v>8.3865904249355305E-3</v>
      </c>
    </row>
    <row r="52" spans="1:3" x14ac:dyDescent="0.25">
      <c r="A52" t="s">
        <v>11</v>
      </c>
      <c r="B52">
        <v>1988</v>
      </c>
      <c r="C52" s="225">
        <v>4.457898867586052E-2</v>
      </c>
    </row>
    <row r="53" spans="1:3" x14ac:dyDescent="0.25">
      <c r="A53" t="s">
        <v>57</v>
      </c>
      <c r="B53">
        <v>17849</v>
      </c>
      <c r="C53" s="225">
        <v>0.40024666442426282</v>
      </c>
    </row>
    <row r="54" spans="1:3" x14ac:dyDescent="0.25">
      <c r="A54" t="s">
        <v>182</v>
      </c>
      <c r="B54">
        <v>44595</v>
      </c>
      <c r="C54" s="225">
        <v>1</v>
      </c>
    </row>
    <row r="56" spans="1:3" x14ac:dyDescent="0.25">
      <c r="A56" t="s">
        <v>179</v>
      </c>
      <c r="B56" t="s">
        <v>248</v>
      </c>
      <c r="C56" t="s">
        <v>249</v>
      </c>
    </row>
    <row r="57" spans="1:3" x14ac:dyDescent="0.25">
      <c r="A57" t="s">
        <v>110</v>
      </c>
      <c r="B57">
        <v>5515</v>
      </c>
      <c r="C57" s="225">
        <v>0.20371601654846336</v>
      </c>
    </row>
    <row r="58" spans="1:3" x14ac:dyDescent="0.25">
      <c r="A58" t="s">
        <v>111</v>
      </c>
      <c r="B58">
        <v>2709</v>
      </c>
      <c r="C58" s="225">
        <v>0.10006648936170212</v>
      </c>
    </row>
    <row r="59" spans="1:3" x14ac:dyDescent="0.25">
      <c r="A59" t="s">
        <v>6</v>
      </c>
      <c r="B59">
        <v>2589</v>
      </c>
      <c r="C59" s="225">
        <v>9.5633865248226951E-2</v>
      </c>
    </row>
    <row r="60" spans="1:3" x14ac:dyDescent="0.25">
      <c r="A60" t="s">
        <v>112</v>
      </c>
      <c r="B60">
        <v>2387</v>
      </c>
      <c r="C60" s="225">
        <v>8.8172281323877069E-2</v>
      </c>
    </row>
    <row r="61" spans="1:3" x14ac:dyDescent="0.25">
      <c r="A61" t="s">
        <v>7</v>
      </c>
      <c r="B61">
        <v>1153</v>
      </c>
      <c r="C61" s="225">
        <v>4.2590130023640663E-2</v>
      </c>
    </row>
    <row r="62" spans="1:3" x14ac:dyDescent="0.25">
      <c r="A62" t="s">
        <v>8</v>
      </c>
      <c r="B62">
        <v>2952</v>
      </c>
      <c r="C62" s="225">
        <v>0.10904255319148937</v>
      </c>
    </row>
    <row r="63" spans="1:3" x14ac:dyDescent="0.25">
      <c r="A63" t="s">
        <v>67</v>
      </c>
      <c r="B63">
        <v>384</v>
      </c>
      <c r="C63" s="225">
        <v>1.4184397163120567E-2</v>
      </c>
    </row>
    <row r="64" spans="1:3" x14ac:dyDescent="0.25">
      <c r="A64" t="s">
        <v>11</v>
      </c>
      <c r="B64">
        <v>863</v>
      </c>
      <c r="C64" s="225">
        <v>3.1877955082742319E-2</v>
      </c>
    </row>
    <row r="65" spans="1:3" x14ac:dyDescent="0.25">
      <c r="A65" t="s">
        <v>57</v>
      </c>
      <c r="B65">
        <v>8520</v>
      </c>
      <c r="C65" s="225">
        <v>0.31471631205673761</v>
      </c>
    </row>
    <row r="66" spans="1:3" x14ac:dyDescent="0.25">
      <c r="A66" t="s">
        <v>182</v>
      </c>
      <c r="B66">
        <v>27072</v>
      </c>
      <c r="C66" s="225">
        <v>1</v>
      </c>
    </row>
  </sheetData>
  <mergeCells count="3">
    <mergeCell ref="A1:L1"/>
    <mergeCell ref="A15:D27"/>
    <mergeCell ref="F33:I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4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18.5703125" customWidth="1"/>
    <col min="8" max="8" width="18.5703125" customWidth="1"/>
    <col min="18" max="18" width="10.85546875" customWidth="1"/>
  </cols>
  <sheetData>
    <row r="1" spans="1:10" x14ac:dyDescent="0.25">
      <c r="A1" s="232" t="s">
        <v>164</v>
      </c>
      <c r="B1" s="232"/>
      <c r="C1" s="232"/>
      <c r="D1" s="232"/>
      <c r="E1" s="232"/>
      <c r="F1" s="232"/>
      <c r="G1" s="232"/>
      <c r="H1" s="232"/>
      <c r="I1" s="232"/>
      <c r="J1" s="232"/>
    </row>
    <row r="3" spans="1:10" x14ac:dyDescent="0.25">
      <c r="A3" s="16"/>
      <c r="B3" s="16">
        <v>2013</v>
      </c>
      <c r="C3" s="16">
        <v>2014</v>
      </c>
      <c r="D3" s="16">
        <v>2015</v>
      </c>
      <c r="E3" s="16">
        <v>2016</v>
      </c>
      <c r="F3" s="16">
        <v>2017</v>
      </c>
    </row>
    <row r="4" spans="1:10" x14ac:dyDescent="0.25">
      <c r="A4" s="16" t="s">
        <v>23</v>
      </c>
      <c r="B4" s="18">
        <v>0.29553532139593136</v>
      </c>
      <c r="C4" s="14">
        <v>0.29631344329951453</v>
      </c>
      <c r="D4" s="18">
        <v>0.28938012979576255</v>
      </c>
      <c r="E4" s="18">
        <v>0.27610086816432472</v>
      </c>
      <c r="F4" s="18">
        <f>D27</f>
        <v>0.11684678800724593</v>
      </c>
      <c r="G4" s="28">
        <f>F4-B4</f>
        <v>-0.17868853338868543</v>
      </c>
    </row>
    <row r="5" spans="1:10" x14ac:dyDescent="0.25">
      <c r="A5" s="16" t="s">
        <v>24</v>
      </c>
      <c r="B5" s="18">
        <v>0.46115831161358023</v>
      </c>
      <c r="C5" s="14">
        <v>0.46082620140478048</v>
      </c>
      <c r="D5" s="18">
        <v>0.46591668257301011</v>
      </c>
      <c r="E5" s="18">
        <v>0.47752394164503714</v>
      </c>
      <c r="F5" s="18">
        <f t="shared" ref="F5:F6" si="0">D28</f>
        <v>0.54954466475249231</v>
      </c>
      <c r="G5" s="28">
        <f>F5-B5</f>
        <v>8.8386353138912077E-2</v>
      </c>
    </row>
    <row r="6" spans="1:10" x14ac:dyDescent="0.25">
      <c r="A6" s="16" t="s">
        <v>25</v>
      </c>
      <c r="B6" s="18">
        <v>0.24330636699048844</v>
      </c>
      <c r="C6" s="14">
        <v>0.24286035529570496</v>
      </c>
      <c r="D6" s="18">
        <v>0.24470318763122734</v>
      </c>
      <c r="E6" s="18">
        <v>0.24637519019063814</v>
      </c>
      <c r="F6" s="18">
        <f t="shared" si="0"/>
        <v>0.33360854724026173</v>
      </c>
      <c r="G6" s="28">
        <f>F6-B6</f>
        <v>9.0302180249773295E-2</v>
      </c>
    </row>
    <row r="8" spans="1:10" x14ac:dyDescent="0.25">
      <c r="A8" s="248"/>
      <c r="B8" s="248"/>
      <c r="C8" s="248"/>
      <c r="D8" s="248"/>
      <c r="E8" s="248"/>
    </row>
    <row r="9" spans="1:10" x14ac:dyDescent="0.25">
      <c r="A9" s="248"/>
      <c r="B9" s="248"/>
      <c r="C9" s="248"/>
      <c r="D9" s="248"/>
      <c r="E9" s="248"/>
    </row>
    <row r="10" spans="1:10" x14ac:dyDescent="0.25">
      <c r="A10" s="248"/>
      <c r="B10" s="248"/>
      <c r="C10" s="248"/>
      <c r="D10" s="248"/>
      <c r="E10" s="248"/>
    </row>
    <row r="11" spans="1:10" x14ac:dyDescent="0.25">
      <c r="A11" s="248"/>
      <c r="B11" s="248"/>
      <c r="C11" s="248"/>
      <c r="D11" s="248"/>
      <c r="E11" s="248"/>
    </row>
    <row r="12" spans="1:10" x14ac:dyDescent="0.25">
      <c r="A12" s="248"/>
      <c r="B12" s="248"/>
      <c r="C12" s="248"/>
      <c r="D12" s="248"/>
      <c r="E12" s="248"/>
    </row>
    <row r="13" spans="1:10" x14ac:dyDescent="0.25">
      <c r="A13" s="248"/>
      <c r="B13" s="248"/>
      <c r="C13" s="248"/>
      <c r="D13" s="248"/>
      <c r="E13" s="248"/>
    </row>
    <row r="14" spans="1:10" x14ac:dyDescent="0.25">
      <c r="A14" s="248"/>
      <c r="B14" s="248"/>
      <c r="C14" s="248"/>
      <c r="D14" s="248"/>
      <c r="E14" s="248"/>
    </row>
    <row r="15" spans="1:10" x14ac:dyDescent="0.25">
      <c r="A15" s="248"/>
      <c r="B15" s="248"/>
      <c r="C15" s="248"/>
      <c r="D15" s="248"/>
      <c r="E15" s="248"/>
    </row>
    <row r="16" spans="1:10" x14ac:dyDescent="0.25">
      <c r="A16" s="248"/>
      <c r="B16" s="248"/>
      <c r="C16" s="248"/>
      <c r="D16" s="248"/>
      <c r="E16" s="248"/>
    </row>
    <row r="17" spans="1:9" x14ac:dyDescent="0.25">
      <c r="A17" s="248"/>
      <c r="B17" s="248"/>
      <c r="C17" s="248"/>
      <c r="D17" s="248"/>
      <c r="E17" s="248"/>
    </row>
    <row r="18" spans="1:9" x14ac:dyDescent="0.25">
      <c r="A18" s="248"/>
      <c r="B18" s="248"/>
      <c r="C18" s="248"/>
      <c r="D18" s="248"/>
      <c r="E18" s="248"/>
    </row>
    <row r="19" spans="1:9" x14ac:dyDescent="0.25">
      <c r="A19" s="248"/>
      <c r="B19" s="248"/>
      <c r="C19" s="248"/>
      <c r="D19" s="248"/>
      <c r="E19" s="248"/>
    </row>
    <row r="20" spans="1:9" x14ac:dyDescent="0.25">
      <c r="A20" s="248"/>
      <c r="B20" s="248"/>
      <c r="C20" s="248"/>
      <c r="D20" s="248"/>
      <c r="E20" s="248"/>
    </row>
    <row r="25" spans="1:9" x14ac:dyDescent="0.25">
      <c r="A25" t="s">
        <v>179</v>
      </c>
      <c r="B25" t="s">
        <v>244</v>
      </c>
      <c r="H25" s="222"/>
      <c r="I25" s="222" t="s">
        <v>86</v>
      </c>
    </row>
    <row r="26" spans="1:9" x14ac:dyDescent="0.25">
      <c r="A26" s="168" t="s">
        <v>250</v>
      </c>
      <c r="B26">
        <v>82194</v>
      </c>
      <c r="D26">
        <f>B27+B33+B39</f>
        <v>81149</v>
      </c>
    </row>
    <row r="27" spans="1:9" x14ac:dyDescent="0.25">
      <c r="A27" t="s">
        <v>251</v>
      </c>
      <c r="B27">
        <v>9482</v>
      </c>
      <c r="D27" s="225">
        <f>B27/D26</f>
        <v>0.11684678800724593</v>
      </c>
    </row>
    <row r="28" spans="1:9" x14ac:dyDescent="0.25">
      <c r="A28" t="s">
        <v>181</v>
      </c>
      <c r="D28" s="225">
        <f>B33/D26</f>
        <v>0.54954466475249231</v>
      </c>
    </row>
    <row r="29" spans="1:9" x14ac:dyDescent="0.25">
      <c r="A29" t="s">
        <v>182</v>
      </c>
      <c r="B29">
        <v>91676</v>
      </c>
      <c r="D29" s="225">
        <f>B39/D26</f>
        <v>0.33360854724026173</v>
      </c>
    </row>
    <row r="31" spans="1:9" x14ac:dyDescent="0.25">
      <c r="A31" t="s">
        <v>179</v>
      </c>
      <c r="B31" t="s">
        <v>246</v>
      </c>
    </row>
    <row r="32" spans="1:9" x14ac:dyDescent="0.25">
      <c r="A32" t="s">
        <v>250</v>
      </c>
      <c r="B32">
        <v>47081</v>
      </c>
      <c r="D32" t="s">
        <v>252</v>
      </c>
    </row>
    <row r="33" spans="1:2" x14ac:dyDescent="0.25">
      <c r="A33" t="s">
        <v>251</v>
      </c>
      <c r="B33">
        <v>44595</v>
      </c>
    </row>
    <row r="34" spans="1:2" x14ac:dyDescent="0.25">
      <c r="A34" t="s">
        <v>181</v>
      </c>
    </row>
    <row r="35" spans="1:2" x14ac:dyDescent="0.25">
      <c r="A35" t="s">
        <v>182</v>
      </c>
      <c r="B35">
        <v>91676</v>
      </c>
    </row>
    <row r="37" spans="1:2" x14ac:dyDescent="0.25">
      <c r="A37" t="s">
        <v>179</v>
      </c>
      <c r="B37" t="s">
        <v>248</v>
      </c>
    </row>
    <row r="38" spans="1:2" x14ac:dyDescent="0.25">
      <c r="A38" t="s">
        <v>250</v>
      </c>
      <c r="B38">
        <v>64604</v>
      </c>
    </row>
    <row r="39" spans="1:2" x14ac:dyDescent="0.25">
      <c r="A39" t="s">
        <v>251</v>
      </c>
      <c r="B39">
        <v>27072</v>
      </c>
    </row>
    <row r="40" spans="1:2" x14ac:dyDescent="0.25">
      <c r="A40" t="s">
        <v>181</v>
      </c>
    </row>
    <row r="41" spans="1:2" x14ac:dyDescent="0.25">
      <c r="A41" t="s">
        <v>182</v>
      </c>
      <c r="B41">
        <v>91676</v>
      </c>
    </row>
  </sheetData>
  <mergeCells count="2">
    <mergeCell ref="A8:E20"/>
    <mergeCell ref="A1:J1"/>
  </mergeCells>
  <pageMargins left="0.511811024" right="0.511811024" top="0.78740157499999996" bottom="0.78740157499999996" header="0.31496062000000002" footer="0.31496062000000002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U63"/>
  <sheetViews>
    <sheetView topLeftCell="B1" zoomScaleNormal="100" workbookViewId="0">
      <selection activeCell="E14" sqref="E14"/>
    </sheetView>
  </sheetViews>
  <sheetFormatPr defaultRowHeight="15" x14ac:dyDescent="0.25"/>
  <cols>
    <col min="1" max="1" width="30.42578125" bestFit="1" customWidth="1"/>
    <col min="3" max="3" width="11.5703125" bestFit="1" customWidth="1"/>
    <col min="5" max="5" width="12" bestFit="1" customWidth="1"/>
    <col min="7" max="7" width="11.140625" style="11" customWidth="1"/>
    <col min="12" max="12" width="19.140625" customWidth="1"/>
    <col min="13" max="13" width="8.85546875" bestFit="1" customWidth="1"/>
    <col min="14" max="14" width="6.5703125" bestFit="1" customWidth="1"/>
    <col min="15" max="15" width="7.140625" bestFit="1" customWidth="1"/>
    <col min="20" max="20" width="11.42578125" customWidth="1"/>
  </cols>
  <sheetData>
    <row r="1" spans="1:12" x14ac:dyDescent="0.25">
      <c r="A1" s="265" t="s">
        <v>165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</row>
    <row r="3" spans="1:12" x14ac:dyDescent="0.25">
      <c r="B3" s="107">
        <v>2014</v>
      </c>
      <c r="C3" s="107">
        <v>2015</v>
      </c>
      <c r="D3" s="107">
        <v>2016</v>
      </c>
      <c r="E3" s="107">
        <v>2017</v>
      </c>
      <c r="F3" s="109">
        <v>2016</v>
      </c>
      <c r="G3" s="109">
        <v>2015</v>
      </c>
      <c r="H3" s="11">
        <v>2014</v>
      </c>
    </row>
    <row r="4" spans="1:12" x14ac:dyDescent="0.25">
      <c r="A4" s="105" t="s">
        <v>35</v>
      </c>
      <c r="B4" s="26">
        <v>20853</v>
      </c>
      <c r="C4" s="108">
        <v>25366</v>
      </c>
      <c r="D4" s="108">
        <v>43669</v>
      </c>
      <c r="E4" s="108">
        <f>B42</f>
        <v>29354</v>
      </c>
      <c r="F4" s="27">
        <f>E4/$D$14</f>
        <v>0.32840329365434529</v>
      </c>
      <c r="G4" s="27">
        <f>C4/$C$14</f>
        <v>0.30261023096010686</v>
      </c>
      <c r="H4" s="110">
        <f>B4/$B$16</f>
        <v>0.2757859098303202</v>
      </c>
    </row>
    <row r="5" spans="1:12" x14ac:dyDescent="0.25">
      <c r="A5" s="105" t="s">
        <v>37</v>
      </c>
      <c r="B5" s="26">
        <v>34458</v>
      </c>
      <c r="C5" s="108">
        <v>37538</v>
      </c>
      <c r="D5" s="108">
        <v>24692</v>
      </c>
      <c r="E5" s="108">
        <f t="shared" ref="E5:E10" si="0">B43</f>
        <v>39241</v>
      </c>
      <c r="F5" s="27">
        <f t="shared" ref="F5:F10" si="1">E5/$D$14</f>
        <v>0.43901593126286581</v>
      </c>
      <c r="G5" s="27">
        <f t="shared" ref="G5:G10" si="2">C5/$C$14</f>
        <v>0.44781924031303683</v>
      </c>
      <c r="H5" s="110">
        <f t="shared" ref="H5:H10" si="3">B5/$B$16</f>
        <v>0.45571528705381348</v>
      </c>
    </row>
    <row r="6" spans="1:12" x14ac:dyDescent="0.25">
      <c r="A6" s="105" t="s">
        <v>99</v>
      </c>
      <c r="B6" s="26">
        <v>6159</v>
      </c>
      <c r="C6" s="26">
        <v>7535</v>
      </c>
      <c r="D6" s="26">
        <v>7563</v>
      </c>
      <c r="E6" s="108">
        <f t="shared" si="0"/>
        <v>7838</v>
      </c>
      <c r="F6" s="27">
        <f t="shared" si="1"/>
        <v>8.7689071869685845E-2</v>
      </c>
      <c r="G6" s="27">
        <f t="shared" si="2"/>
        <v>8.9890723420500099E-2</v>
      </c>
      <c r="H6" s="110">
        <f t="shared" si="3"/>
        <v>8.1454247285519685E-2</v>
      </c>
    </row>
    <row r="7" spans="1:12" x14ac:dyDescent="0.25">
      <c r="A7" s="105" t="s">
        <v>40</v>
      </c>
      <c r="B7" s="26">
        <v>4789</v>
      </c>
      <c r="C7" s="108">
        <v>5610</v>
      </c>
      <c r="D7" s="108">
        <v>5810</v>
      </c>
      <c r="E7" s="108">
        <f t="shared" si="0"/>
        <v>5901</v>
      </c>
      <c r="F7" s="27">
        <f t="shared" si="1"/>
        <v>6.6018526805692299E-2</v>
      </c>
      <c r="G7" s="27">
        <f t="shared" si="2"/>
        <v>6.6925940064897882E-2</v>
      </c>
      <c r="H7" s="110">
        <f t="shared" si="3"/>
        <v>6.33356697922315E-2</v>
      </c>
    </row>
    <row r="8" spans="1:12" x14ac:dyDescent="0.25">
      <c r="A8" s="105" t="s">
        <v>31</v>
      </c>
      <c r="B8" s="26">
        <v>3212</v>
      </c>
      <c r="C8" s="108">
        <v>3753</v>
      </c>
      <c r="D8" s="108">
        <v>3896</v>
      </c>
      <c r="E8" s="108">
        <f t="shared" si="0"/>
        <v>3885</v>
      </c>
      <c r="F8" s="27">
        <f t="shared" si="1"/>
        <v>4.3464154658551864E-2</v>
      </c>
      <c r="G8" s="27">
        <f t="shared" si="2"/>
        <v>4.4772380225233825E-2</v>
      </c>
      <c r="H8" s="110">
        <f t="shared" si="3"/>
        <v>4.2479467816380782E-2</v>
      </c>
    </row>
    <row r="9" spans="1:12" x14ac:dyDescent="0.25">
      <c r="A9" s="105" t="s">
        <v>33</v>
      </c>
      <c r="B9" s="26">
        <v>1848</v>
      </c>
      <c r="C9" s="108">
        <v>2078</v>
      </c>
      <c r="D9" s="108">
        <v>2092</v>
      </c>
      <c r="E9" s="108">
        <f t="shared" si="0"/>
        <v>2110</v>
      </c>
      <c r="F9" s="27">
        <f t="shared" si="1"/>
        <v>2.3606014499239238E-2</v>
      </c>
      <c r="G9" s="27">
        <f t="shared" si="2"/>
        <v>2.4790036266463065E-2</v>
      </c>
      <c r="H9" s="110">
        <f t="shared" si="3"/>
        <v>2.4440241757369766E-2</v>
      </c>
    </row>
    <row r="10" spans="1:12" x14ac:dyDescent="0.25">
      <c r="A10" s="106" t="s">
        <v>44</v>
      </c>
      <c r="B10" s="26">
        <v>1369</v>
      </c>
      <c r="C10" s="108">
        <v>1944</v>
      </c>
      <c r="D10" s="108">
        <v>1662</v>
      </c>
      <c r="E10" s="108">
        <f t="shared" si="0"/>
        <v>1712</v>
      </c>
      <c r="F10" s="27">
        <f t="shared" si="1"/>
        <v>1.9153316029714491E-2</v>
      </c>
      <c r="G10" s="27">
        <f t="shared" si="2"/>
        <v>2.3191448749761406E-2</v>
      </c>
      <c r="H10" s="110">
        <f t="shared" si="3"/>
        <v>1.8105352254241997E-2</v>
      </c>
    </row>
    <row r="11" spans="1:12" x14ac:dyDescent="0.25">
      <c r="A11" s="105"/>
      <c r="B11" s="26"/>
      <c r="C11" s="108"/>
      <c r="D11" s="108"/>
      <c r="E11" s="108"/>
      <c r="F11" s="27"/>
      <c r="G11" s="27"/>
      <c r="H11" s="110"/>
    </row>
    <row r="12" spans="1:12" x14ac:dyDescent="0.25">
      <c r="A12" s="106"/>
      <c r="B12" s="26"/>
      <c r="C12" s="108"/>
      <c r="D12" s="108"/>
      <c r="E12" s="108"/>
      <c r="F12" s="27"/>
      <c r="G12" s="27"/>
      <c r="H12" s="110"/>
    </row>
    <row r="14" spans="1:12" x14ac:dyDescent="0.25">
      <c r="B14" s="9">
        <f>SUM(B4:B13)</f>
        <v>72688</v>
      </c>
      <c r="C14" s="9">
        <f>SUM(C4:C13)</f>
        <v>83824</v>
      </c>
      <c r="D14" s="9">
        <f>SUM(D4:D13)</f>
        <v>89384</v>
      </c>
      <c r="E14" s="28">
        <f>SUM(E4:E13)</f>
        <v>90041</v>
      </c>
    </row>
    <row r="15" spans="1:12" x14ac:dyDescent="0.25">
      <c r="B15">
        <v>2925</v>
      </c>
    </row>
    <row r="16" spans="1:12" x14ac:dyDescent="0.25">
      <c r="B16" s="9">
        <f>SUM(B14:B15)</f>
        <v>75613</v>
      </c>
    </row>
    <row r="18" spans="1:7" ht="15" customHeight="1" x14ac:dyDescent="0.25">
      <c r="A18" s="259"/>
      <c r="B18" s="259"/>
      <c r="C18" s="259"/>
      <c r="D18" s="259"/>
      <c r="E18" s="259"/>
      <c r="F18" s="259"/>
      <c r="G18" s="259"/>
    </row>
    <row r="19" spans="1:7" x14ac:dyDescent="0.25">
      <c r="A19" s="259"/>
      <c r="B19" s="259"/>
      <c r="C19" s="259"/>
      <c r="D19" s="259"/>
      <c r="E19" s="259"/>
      <c r="F19" s="259"/>
      <c r="G19" s="259"/>
    </row>
    <row r="20" spans="1:7" x14ac:dyDescent="0.25">
      <c r="A20" s="259"/>
      <c r="B20" s="259"/>
      <c r="C20" s="259"/>
      <c r="D20" s="259"/>
      <c r="E20" s="259"/>
      <c r="F20" s="259"/>
      <c r="G20" s="259"/>
    </row>
    <row r="21" spans="1:7" x14ac:dyDescent="0.25">
      <c r="A21" s="259"/>
      <c r="B21" s="259"/>
      <c r="C21" s="259"/>
      <c r="D21" s="259"/>
      <c r="E21" s="259"/>
      <c r="F21" s="259"/>
      <c r="G21" s="259"/>
    </row>
    <row r="22" spans="1:7" x14ac:dyDescent="0.25">
      <c r="A22" s="259"/>
      <c r="B22" s="259"/>
      <c r="C22" s="259"/>
      <c r="D22" s="259"/>
      <c r="E22" s="259"/>
      <c r="F22" s="259"/>
      <c r="G22" s="259"/>
    </row>
    <row r="23" spans="1:7" x14ac:dyDescent="0.25">
      <c r="A23" s="259"/>
      <c r="B23" s="259"/>
      <c r="C23" s="259"/>
      <c r="D23" s="259"/>
      <c r="E23" s="259"/>
      <c r="F23" s="259"/>
      <c r="G23" s="259"/>
    </row>
    <row r="24" spans="1:7" x14ac:dyDescent="0.25">
      <c r="A24" s="259"/>
      <c r="B24" s="259"/>
      <c r="C24" s="259"/>
      <c r="D24" s="259"/>
      <c r="E24" s="259"/>
      <c r="F24" s="259"/>
      <c r="G24" s="259"/>
    </row>
    <row r="25" spans="1:7" x14ac:dyDescent="0.25">
      <c r="A25" s="259"/>
      <c r="B25" s="259"/>
      <c r="C25" s="259"/>
      <c r="D25" s="259"/>
      <c r="E25" s="259"/>
      <c r="F25" s="259"/>
      <c r="G25" s="259"/>
    </row>
    <row r="26" spans="1:7" x14ac:dyDescent="0.25">
      <c r="A26" s="259"/>
      <c r="B26" s="259"/>
      <c r="C26" s="259"/>
      <c r="D26" s="259"/>
      <c r="E26" s="259"/>
      <c r="F26" s="259"/>
      <c r="G26" s="259"/>
    </row>
    <row r="27" spans="1:7" x14ac:dyDescent="0.25">
      <c r="A27" s="259"/>
      <c r="B27" s="259"/>
      <c r="C27" s="259"/>
      <c r="D27" s="259"/>
      <c r="E27" s="259"/>
      <c r="F27" s="259"/>
      <c r="G27" s="259"/>
    </row>
    <row r="28" spans="1:7" x14ac:dyDescent="0.25">
      <c r="A28" s="259"/>
      <c r="B28" s="259"/>
      <c r="C28" s="259"/>
      <c r="D28" s="259"/>
      <c r="E28" s="259"/>
      <c r="F28" s="259"/>
      <c r="G28" s="259"/>
    </row>
    <row r="29" spans="1:7" x14ac:dyDescent="0.25">
      <c r="A29" s="259"/>
      <c r="B29" s="259"/>
      <c r="C29" s="259"/>
      <c r="D29" s="259"/>
      <c r="E29" s="259"/>
      <c r="F29" s="259"/>
      <c r="G29" s="259"/>
    </row>
    <row r="30" spans="1:7" x14ac:dyDescent="0.25">
      <c r="A30" s="259"/>
      <c r="B30" s="259"/>
      <c r="C30" s="259"/>
      <c r="D30" s="259"/>
      <c r="E30" s="259"/>
      <c r="F30" s="259"/>
      <c r="G30" s="259"/>
    </row>
    <row r="31" spans="1:7" x14ac:dyDescent="0.25">
      <c r="A31" s="259"/>
      <c r="B31" s="259"/>
      <c r="C31" s="259"/>
      <c r="D31" s="259"/>
      <c r="E31" s="259"/>
      <c r="F31" s="259"/>
      <c r="G31" s="259"/>
    </row>
    <row r="32" spans="1:7" x14ac:dyDescent="0.25">
      <c r="A32" s="259"/>
      <c r="B32" s="259"/>
      <c r="C32" s="259"/>
      <c r="D32" s="259"/>
      <c r="E32" s="259"/>
      <c r="F32" s="259"/>
      <c r="G32" s="259"/>
    </row>
    <row r="33" spans="1:21" x14ac:dyDescent="0.25">
      <c r="A33" s="259"/>
      <c r="B33" s="259"/>
      <c r="C33" s="259"/>
      <c r="D33" s="259"/>
      <c r="E33" s="259"/>
      <c r="F33" s="259"/>
      <c r="G33" s="259"/>
    </row>
    <row r="34" spans="1:21" x14ac:dyDescent="0.25">
      <c r="A34" s="259"/>
      <c r="B34" s="259"/>
      <c r="C34" s="259"/>
      <c r="D34" s="259"/>
      <c r="E34" s="259"/>
      <c r="F34" s="259"/>
      <c r="G34" s="259"/>
    </row>
    <row r="35" spans="1:21" x14ac:dyDescent="0.25">
      <c r="A35" s="259"/>
      <c r="B35" s="259"/>
      <c r="C35" s="259"/>
      <c r="D35" s="259"/>
      <c r="E35" s="259"/>
      <c r="F35" s="259"/>
      <c r="G35" s="259"/>
    </row>
    <row r="36" spans="1:21" x14ac:dyDescent="0.25">
      <c r="A36" s="259"/>
      <c r="B36" s="259"/>
      <c r="C36" s="259"/>
      <c r="D36" s="259"/>
      <c r="E36" s="259"/>
      <c r="F36" s="259"/>
      <c r="G36" s="259"/>
    </row>
    <row r="37" spans="1:21" ht="15" customHeight="1" x14ac:dyDescent="0.25">
      <c r="A37" s="259"/>
      <c r="B37" s="259"/>
      <c r="C37" s="259"/>
      <c r="D37" s="259"/>
      <c r="E37" s="259"/>
      <c r="F37" s="259"/>
      <c r="G37" s="259"/>
      <c r="J37" s="56"/>
      <c r="K37" s="271" t="s">
        <v>253</v>
      </c>
      <c r="L37" s="271"/>
      <c r="M37" s="271"/>
      <c r="N37" s="271"/>
      <c r="O37" s="271"/>
      <c r="P37" s="271"/>
      <c r="Q37" s="271"/>
      <c r="R37" s="271"/>
      <c r="S37" s="271"/>
      <c r="T37" s="271"/>
      <c r="U37" s="271"/>
    </row>
    <row r="38" spans="1:21" ht="15" customHeight="1" x14ac:dyDescent="0.25">
      <c r="A38" s="259"/>
      <c r="B38" s="259"/>
      <c r="C38" s="259"/>
      <c r="D38" s="259"/>
      <c r="E38" s="259"/>
      <c r="F38" s="259"/>
      <c r="G38" s="259"/>
      <c r="I38" s="56"/>
      <c r="J38" s="56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</row>
    <row r="39" spans="1:21" ht="15" customHeight="1" x14ac:dyDescent="0.25">
      <c r="A39" s="56"/>
      <c r="B39" s="56"/>
      <c r="C39" s="56"/>
      <c r="D39" s="56"/>
      <c r="E39" s="56"/>
      <c r="H39" s="56"/>
      <c r="I39" s="56"/>
      <c r="J39" s="56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</row>
    <row r="40" spans="1:21" x14ac:dyDescent="0.25">
      <c r="A40" s="56"/>
      <c r="B40" s="56"/>
      <c r="C40" s="56"/>
      <c r="D40" s="56"/>
      <c r="E40" s="56"/>
      <c r="H40" s="56"/>
      <c r="I40" s="56"/>
      <c r="J40" s="56"/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</row>
    <row r="41" spans="1:21" ht="45" x14ac:dyDescent="0.25">
      <c r="A41" s="56" t="s">
        <v>179</v>
      </c>
      <c r="B41" s="56" t="s">
        <v>239</v>
      </c>
      <c r="C41" s="56"/>
      <c r="D41" s="56"/>
      <c r="E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</row>
    <row r="42" spans="1:21" x14ac:dyDescent="0.25">
      <c r="A42" s="56" t="s">
        <v>35</v>
      </c>
      <c r="B42" s="56">
        <v>29354</v>
      </c>
      <c r="C42" s="226">
        <f>B42/$B$63</f>
        <v>0.32600704123676993</v>
      </c>
      <c r="D42" s="56"/>
      <c r="E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 spans="1:21" x14ac:dyDescent="0.25">
      <c r="A43" t="s">
        <v>37</v>
      </c>
      <c r="B43">
        <v>39241</v>
      </c>
      <c r="C43" s="226">
        <f t="shared" ref="C43:C48" si="4">B43/$B$63</f>
        <v>0.43581257427172065</v>
      </c>
    </row>
    <row r="44" spans="1:21" x14ac:dyDescent="0.25">
      <c r="A44" s="168" t="s">
        <v>34</v>
      </c>
      <c r="B44">
        <f>4207+B62</f>
        <v>7838</v>
      </c>
      <c r="C44" s="226">
        <f t="shared" si="4"/>
        <v>8.7049233127130976E-2</v>
      </c>
    </row>
    <row r="45" spans="1:21" x14ac:dyDescent="0.25">
      <c r="A45" t="s">
        <v>40</v>
      </c>
      <c r="B45">
        <v>5901</v>
      </c>
      <c r="C45" s="226">
        <f t="shared" si="4"/>
        <v>6.553681100831843E-2</v>
      </c>
    </row>
    <row r="46" spans="1:21" x14ac:dyDescent="0.25">
      <c r="A46" t="s">
        <v>31</v>
      </c>
      <c r="B46">
        <v>3885</v>
      </c>
      <c r="C46" s="226">
        <f t="shared" si="4"/>
        <v>4.3147010806188289E-2</v>
      </c>
    </row>
    <row r="47" spans="1:21" x14ac:dyDescent="0.25">
      <c r="A47" t="s">
        <v>33</v>
      </c>
      <c r="B47">
        <v>2110</v>
      </c>
      <c r="C47" s="226">
        <f t="shared" si="4"/>
        <v>2.3433769060761209E-2</v>
      </c>
    </row>
    <row r="48" spans="1:21" x14ac:dyDescent="0.25">
      <c r="A48" t="s">
        <v>44</v>
      </c>
      <c r="B48">
        <v>1712</v>
      </c>
      <c r="C48" s="226">
        <f t="shared" si="4"/>
        <v>1.9013560489110515E-2</v>
      </c>
    </row>
    <row r="49" spans="1:3" x14ac:dyDescent="0.25">
      <c r="C49" s="226">
        <f>SUM(C42:C48)</f>
        <v>1</v>
      </c>
    </row>
    <row r="50" spans="1:3" x14ac:dyDescent="0.25">
      <c r="A50" t="s">
        <v>30</v>
      </c>
      <c r="B50">
        <v>735</v>
      </c>
    </row>
    <row r="51" spans="1:3" x14ac:dyDescent="0.25">
      <c r="A51" t="s">
        <v>26</v>
      </c>
      <c r="B51">
        <v>352</v>
      </c>
    </row>
    <row r="52" spans="1:3" x14ac:dyDescent="0.25">
      <c r="A52" t="s">
        <v>38</v>
      </c>
      <c r="B52">
        <v>57</v>
      </c>
    </row>
    <row r="53" spans="1:3" x14ac:dyDescent="0.25">
      <c r="A53" t="s">
        <v>28</v>
      </c>
      <c r="B53">
        <v>18</v>
      </c>
    </row>
    <row r="54" spans="1:3" x14ac:dyDescent="0.25">
      <c r="A54" t="s">
        <v>46</v>
      </c>
      <c r="B54">
        <v>7</v>
      </c>
    </row>
    <row r="55" spans="1:3" x14ac:dyDescent="0.25">
      <c r="A55" t="s">
        <v>32</v>
      </c>
      <c r="B55">
        <v>76</v>
      </c>
    </row>
    <row r="56" spans="1:3" x14ac:dyDescent="0.25">
      <c r="A56" t="s">
        <v>42</v>
      </c>
      <c r="B56">
        <v>860</v>
      </c>
    </row>
    <row r="57" spans="1:3" x14ac:dyDescent="0.25">
      <c r="A57" t="s">
        <v>45</v>
      </c>
      <c r="B57">
        <v>320</v>
      </c>
    </row>
    <row r="58" spans="1:3" x14ac:dyDescent="0.25">
      <c r="A58" t="s">
        <v>43</v>
      </c>
      <c r="B58">
        <v>833</v>
      </c>
    </row>
    <row r="59" spans="1:3" x14ac:dyDescent="0.25">
      <c r="A59" t="s">
        <v>39</v>
      </c>
      <c r="B59">
        <v>20</v>
      </c>
    </row>
    <row r="60" spans="1:3" x14ac:dyDescent="0.25">
      <c r="A60" t="s">
        <v>41</v>
      </c>
      <c r="B60">
        <v>70</v>
      </c>
    </row>
    <row r="61" spans="1:3" x14ac:dyDescent="0.25">
      <c r="A61" t="s">
        <v>27</v>
      </c>
      <c r="B61">
        <v>283</v>
      </c>
    </row>
    <row r="62" spans="1:3" x14ac:dyDescent="0.25">
      <c r="A62" s="219" t="s">
        <v>229</v>
      </c>
      <c r="B62">
        <f>SUM(B50:B61)</f>
        <v>3631</v>
      </c>
    </row>
    <row r="63" spans="1:3" x14ac:dyDescent="0.25">
      <c r="A63" t="s">
        <v>182</v>
      </c>
      <c r="B63">
        <v>90041</v>
      </c>
    </row>
  </sheetData>
  <sortState ref="A4:F12">
    <sortCondition descending="1" ref="E4"/>
  </sortState>
  <mergeCells count="3">
    <mergeCell ref="A1:L1"/>
    <mergeCell ref="A18:G38"/>
    <mergeCell ref="K37:U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3"/>
  <sheetViews>
    <sheetView topLeftCell="A4" workbookViewId="0">
      <selection activeCell="D20" sqref="D20"/>
    </sheetView>
  </sheetViews>
  <sheetFormatPr defaultRowHeight="15" x14ac:dyDescent="0.25"/>
  <cols>
    <col min="1" max="1" width="17.5703125" customWidth="1"/>
    <col min="2" max="2" width="12.7109375" customWidth="1"/>
    <col min="3" max="3" width="11.42578125" customWidth="1"/>
    <col min="4" max="4" width="11" customWidth="1"/>
    <col min="5" max="5" width="12.28515625" customWidth="1"/>
    <col min="6" max="6" width="17.85546875" customWidth="1"/>
    <col min="7" max="7" width="11.5703125" customWidth="1"/>
    <col min="8" max="8" width="10" customWidth="1"/>
    <col min="9" max="9" width="10.42578125" customWidth="1"/>
    <col min="10" max="10" width="8.28515625" customWidth="1"/>
    <col min="11" max="11" width="18" customWidth="1"/>
    <col min="12" max="12" width="13.140625" bestFit="1" customWidth="1"/>
    <col min="13" max="13" width="9.7109375" bestFit="1" customWidth="1"/>
    <col min="14" max="14" width="7.28515625" bestFit="1" customWidth="1"/>
  </cols>
  <sheetData>
    <row r="1" spans="1:12" x14ac:dyDescent="0.25">
      <c r="A1" s="265" t="s">
        <v>166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</row>
    <row r="4" spans="1:12" x14ac:dyDescent="0.25">
      <c r="G4" s="111"/>
    </row>
    <row r="5" spans="1:12" x14ac:dyDescent="0.25">
      <c r="B5" s="16">
        <v>2015</v>
      </c>
      <c r="C5" s="16">
        <v>2016</v>
      </c>
      <c r="D5" s="16">
        <v>2017</v>
      </c>
      <c r="H5" s="111"/>
    </row>
    <row r="6" spans="1:12" x14ac:dyDescent="0.25">
      <c r="A6" s="145" t="s">
        <v>113</v>
      </c>
      <c r="B6" s="112">
        <v>390</v>
      </c>
      <c r="C6" s="112">
        <v>235</v>
      </c>
      <c r="D6" s="112">
        <f>C35</f>
        <v>87</v>
      </c>
      <c r="E6" s="9">
        <f t="shared" ref="E6:E18" si="0">D6-B6</f>
        <v>-303</v>
      </c>
      <c r="F6" s="27">
        <f t="shared" ref="F6:F18" si="1">D6/C$19</f>
        <v>9.4908745786378957E-4</v>
      </c>
      <c r="H6" s="111"/>
    </row>
    <row r="7" spans="1:12" x14ac:dyDescent="0.25">
      <c r="A7" s="146" t="s">
        <v>50</v>
      </c>
      <c r="B7" s="112">
        <v>235</v>
      </c>
      <c r="C7" s="112">
        <v>277</v>
      </c>
      <c r="D7" s="112">
        <f t="shared" ref="D7:D17" si="2">C36</f>
        <v>258</v>
      </c>
      <c r="E7" s="9">
        <f t="shared" si="0"/>
        <v>23</v>
      </c>
      <c r="F7" s="27">
        <f t="shared" si="1"/>
        <v>2.8145352198719279E-3</v>
      </c>
      <c r="H7" s="111"/>
    </row>
    <row r="8" spans="1:12" x14ac:dyDescent="0.25">
      <c r="A8" s="146" t="s">
        <v>72</v>
      </c>
      <c r="B8" s="112">
        <v>686</v>
      </c>
      <c r="C8" s="112">
        <v>1144</v>
      </c>
      <c r="D8" s="112">
        <f t="shared" si="2"/>
        <v>1332</v>
      </c>
      <c r="E8" s="9">
        <f t="shared" si="0"/>
        <v>646</v>
      </c>
      <c r="F8" s="27">
        <f t="shared" si="1"/>
        <v>1.4530856251431813E-2</v>
      </c>
      <c r="H8" s="111"/>
    </row>
    <row r="9" spans="1:12" ht="24" x14ac:dyDescent="0.25">
      <c r="A9" s="146" t="s">
        <v>70</v>
      </c>
      <c r="B9" s="112">
        <v>1589</v>
      </c>
      <c r="C9" s="112">
        <v>1731</v>
      </c>
      <c r="D9" s="112">
        <f t="shared" si="2"/>
        <v>1763</v>
      </c>
      <c r="E9" s="9">
        <f t="shared" si="0"/>
        <v>174</v>
      </c>
      <c r="F9" s="27">
        <f t="shared" si="1"/>
        <v>1.9232657335791506E-2</v>
      </c>
      <c r="H9" s="111"/>
    </row>
    <row r="10" spans="1:12" ht="24" x14ac:dyDescent="0.25">
      <c r="A10" s="146" t="s">
        <v>69</v>
      </c>
      <c r="B10" s="112">
        <v>1068</v>
      </c>
      <c r="C10" s="112">
        <v>1853</v>
      </c>
      <c r="D10" s="112">
        <f t="shared" si="2"/>
        <v>2351</v>
      </c>
      <c r="E10" s="9">
        <f t="shared" si="0"/>
        <v>1283</v>
      </c>
      <c r="F10" s="27">
        <f t="shared" si="1"/>
        <v>2.5647179464801946E-2</v>
      </c>
      <c r="H10" s="111"/>
    </row>
    <row r="11" spans="1:12" x14ac:dyDescent="0.25">
      <c r="A11" s="146" t="s">
        <v>71</v>
      </c>
      <c r="B11" s="112">
        <v>2260</v>
      </c>
      <c r="C11" s="112">
        <v>3479</v>
      </c>
      <c r="D11" s="112">
        <f t="shared" si="2"/>
        <v>4171</v>
      </c>
      <c r="E11" s="9">
        <f t="shared" si="0"/>
        <v>1911</v>
      </c>
      <c r="F11" s="27">
        <f t="shared" si="1"/>
        <v>4.5501652721262831E-2</v>
      </c>
      <c r="H11" s="111"/>
    </row>
    <row r="12" spans="1:12" x14ac:dyDescent="0.25">
      <c r="A12" s="146" t="s">
        <v>48</v>
      </c>
      <c r="B12" s="112">
        <v>3907</v>
      </c>
      <c r="C12" s="112">
        <v>4131</v>
      </c>
      <c r="D12" s="112">
        <f t="shared" si="2"/>
        <v>5192</v>
      </c>
      <c r="E12" s="9">
        <f t="shared" si="0"/>
        <v>1285</v>
      </c>
      <c r="F12" s="27">
        <f t="shared" si="1"/>
        <v>5.6639794037112591E-2</v>
      </c>
      <c r="H12" s="111"/>
    </row>
    <row r="13" spans="1:12" ht="24" x14ac:dyDescent="0.25">
      <c r="A13" s="146" t="s">
        <v>47</v>
      </c>
      <c r="B13" s="112">
        <v>5890</v>
      </c>
      <c r="C13" s="112">
        <v>5438</v>
      </c>
      <c r="D13" s="112">
        <f t="shared" si="2"/>
        <v>4725</v>
      </c>
      <c r="E13" s="9">
        <f t="shared" si="0"/>
        <v>-1165</v>
      </c>
      <c r="F13" s="27">
        <f t="shared" si="1"/>
        <v>5.1545267108119609E-2</v>
      </c>
      <c r="H13" s="111"/>
    </row>
    <row r="14" spans="1:12" x14ac:dyDescent="0.25">
      <c r="A14" s="146" t="s">
        <v>49</v>
      </c>
      <c r="B14" s="112">
        <v>9809</v>
      </c>
      <c r="C14" s="112">
        <v>9697</v>
      </c>
      <c r="D14" s="112">
        <f t="shared" si="2"/>
        <v>9779</v>
      </c>
      <c r="E14" s="9">
        <f t="shared" si="0"/>
        <v>-30</v>
      </c>
      <c r="F14" s="27">
        <f t="shared" si="1"/>
        <v>0.10667961207413791</v>
      </c>
      <c r="H14" s="111"/>
    </row>
    <row r="15" spans="1:12" x14ac:dyDescent="0.25">
      <c r="A15" s="146" t="s">
        <v>55</v>
      </c>
      <c r="B15" s="112">
        <v>5853</v>
      </c>
      <c r="C15" s="112">
        <v>9790</v>
      </c>
      <c r="D15" s="112">
        <f t="shared" si="2"/>
        <v>11779</v>
      </c>
      <c r="E15" s="9">
        <f t="shared" si="0"/>
        <v>5926</v>
      </c>
      <c r="F15" s="27">
        <f t="shared" si="1"/>
        <v>0.12849771455376527</v>
      </c>
      <c r="H15" s="111"/>
    </row>
    <row r="16" spans="1:12" ht="24" x14ac:dyDescent="0.25">
      <c r="A16" s="146" t="s">
        <v>53</v>
      </c>
      <c r="B16" s="112">
        <v>12597</v>
      </c>
      <c r="C16" s="112">
        <v>13011</v>
      </c>
      <c r="D16" s="112">
        <f t="shared" si="2"/>
        <v>12363</v>
      </c>
      <c r="E16" s="9">
        <f t="shared" si="0"/>
        <v>-234</v>
      </c>
      <c r="F16" s="27">
        <f t="shared" si="1"/>
        <v>0.13486860047781643</v>
      </c>
      <c r="H16" s="111"/>
    </row>
    <row r="17" spans="1:9" x14ac:dyDescent="0.25">
      <c r="A17" s="146" t="s">
        <v>51</v>
      </c>
      <c r="B17" s="112">
        <v>19321</v>
      </c>
      <c r="C17" s="112">
        <v>17941</v>
      </c>
      <c r="D17" s="112">
        <f t="shared" si="2"/>
        <v>16848</v>
      </c>
      <c r="E17" s="9">
        <f t="shared" si="0"/>
        <v>-2473</v>
      </c>
      <c r="F17" s="27">
        <f t="shared" si="1"/>
        <v>0.18379569528838077</v>
      </c>
      <c r="H17" s="111"/>
    </row>
    <row r="18" spans="1:9" x14ac:dyDescent="0.25">
      <c r="A18" s="146" t="s">
        <v>68</v>
      </c>
      <c r="B18" s="112">
        <v>20219</v>
      </c>
      <c r="C18" s="112">
        <v>20657</v>
      </c>
      <c r="D18" s="112">
        <f>C48</f>
        <v>21019</v>
      </c>
      <c r="E18" s="9">
        <f t="shared" si="0"/>
        <v>800</v>
      </c>
      <c r="F18" s="27">
        <f t="shared" si="1"/>
        <v>0.2292973480096436</v>
      </c>
      <c r="H18" s="111"/>
    </row>
    <row r="19" spans="1:9" x14ac:dyDescent="0.25">
      <c r="A19" s="147"/>
      <c r="B19" s="148">
        <f>SUM(B6:B18)</f>
        <v>83824</v>
      </c>
      <c r="C19" s="148">
        <f>SUM(D6:D18)</f>
        <v>91667</v>
      </c>
      <c r="D19" s="9">
        <f>SUM(D6:D18)</f>
        <v>91667</v>
      </c>
      <c r="G19" s="111"/>
    </row>
    <row r="20" spans="1:9" x14ac:dyDescent="0.25">
      <c r="A20" s="147"/>
      <c r="B20" s="148"/>
      <c r="C20" s="148"/>
      <c r="G20" s="111"/>
    </row>
    <row r="21" spans="1:9" ht="15" customHeight="1" x14ac:dyDescent="0.25">
      <c r="A21" s="259"/>
      <c r="B21" s="259"/>
      <c r="C21" s="259"/>
      <c r="D21" s="259"/>
      <c r="E21" s="259"/>
      <c r="F21" s="259"/>
      <c r="G21" s="111"/>
    </row>
    <row r="22" spans="1:9" x14ac:dyDescent="0.25">
      <c r="A22" s="259"/>
      <c r="B22" s="259"/>
      <c r="C22" s="259"/>
      <c r="D22" s="259"/>
      <c r="E22" s="259"/>
      <c r="F22" s="259"/>
      <c r="G22" s="111"/>
    </row>
    <row r="23" spans="1:9" x14ac:dyDescent="0.25">
      <c r="A23" s="259"/>
      <c r="B23" s="259"/>
      <c r="C23" s="259"/>
      <c r="D23" s="259"/>
      <c r="E23" s="259"/>
      <c r="F23" s="259"/>
      <c r="G23" s="111"/>
    </row>
    <row r="24" spans="1:9" x14ac:dyDescent="0.25">
      <c r="A24" s="259"/>
      <c r="B24" s="259"/>
      <c r="C24" s="259"/>
      <c r="D24" s="259"/>
      <c r="E24" s="259"/>
      <c r="F24" s="259"/>
      <c r="G24" s="111"/>
    </row>
    <row r="25" spans="1:9" x14ac:dyDescent="0.25">
      <c r="A25" s="259"/>
      <c r="B25" s="259"/>
      <c r="C25" s="259"/>
      <c r="D25" s="259"/>
      <c r="E25" s="259"/>
      <c r="F25" s="259"/>
      <c r="G25" s="111"/>
    </row>
    <row r="26" spans="1:9" x14ac:dyDescent="0.25">
      <c r="A26" s="259"/>
      <c r="B26" s="259"/>
      <c r="C26" s="259"/>
      <c r="D26" s="259"/>
      <c r="E26" s="259"/>
      <c r="F26" s="259"/>
      <c r="G26" s="111"/>
    </row>
    <row r="27" spans="1:9" x14ac:dyDescent="0.25">
      <c r="A27" s="259"/>
      <c r="B27" s="259"/>
      <c r="C27" s="259"/>
      <c r="D27" s="259"/>
      <c r="E27" s="259"/>
      <c r="F27" s="259"/>
      <c r="G27" s="111"/>
    </row>
    <row r="28" spans="1:9" x14ac:dyDescent="0.25">
      <c r="A28" s="259"/>
      <c r="B28" s="259"/>
      <c r="C28" s="259"/>
      <c r="D28" s="259"/>
      <c r="E28" s="259"/>
      <c r="F28" s="259"/>
      <c r="G28" s="111"/>
    </row>
    <row r="29" spans="1:9" x14ac:dyDescent="0.25">
      <c r="A29" s="259"/>
      <c r="B29" s="259"/>
      <c r="C29" s="259"/>
      <c r="D29" s="259"/>
      <c r="E29" s="259"/>
      <c r="F29" s="259"/>
      <c r="G29" s="111"/>
    </row>
    <row r="30" spans="1:9" x14ac:dyDescent="0.25">
      <c r="A30" s="259"/>
      <c r="B30" s="259"/>
      <c r="C30" s="259"/>
      <c r="D30" s="259"/>
      <c r="E30" s="259"/>
      <c r="F30" s="259"/>
      <c r="G30" s="111"/>
    </row>
    <row r="31" spans="1:9" x14ac:dyDescent="0.25">
      <c r="A31" s="147"/>
      <c r="B31" s="148"/>
      <c r="C31" s="148"/>
      <c r="G31" s="231" t="s">
        <v>86</v>
      </c>
      <c r="H31" s="231"/>
      <c r="I31" s="231"/>
    </row>
    <row r="32" spans="1:9" x14ac:dyDescent="0.25">
      <c r="G32" s="111"/>
    </row>
    <row r="34" spans="1:3" x14ac:dyDescent="0.25">
      <c r="A34" s="168" t="s">
        <v>179</v>
      </c>
      <c r="B34" t="s">
        <v>254</v>
      </c>
    </row>
    <row r="35" spans="1:3" x14ac:dyDescent="0.25">
      <c r="A35" t="s">
        <v>113</v>
      </c>
      <c r="B35">
        <v>87</v>
      </c>
      <c r="C35">
        <v>87</v>
      </c>
    </row>
    <row r="36" spans="1:3" x14ac:dyDescent="0.25">
      <c r="A36" t="s">
        <v>50</v>
      </c>
      <c r="B36">
        <v>258</v>
      </c>
      <c r="C36">
        <v>258</v>
      </c>
    </row>
    <row r="37" spans="1:3" x14ac:dyDescent="0.25">
      <c r="A37" t="s">
        <v>72</v>
      </c>
      <c r="B37">
        <v>1332</v>
      </c>
      <c r="C37">
        <v>1332</v>
      </c>
    </row>
    <row r="38" spans="1:3" x14ac:dyDescent="0.25">
      <c r="A38" t="s">
        <v>70</v>
      </c>
      <c r="B38">
        <v>1763</v>
      </c>
      <c r="C38">
        <v>1763</v>
      </c>
    </row>
    <row r="39" spans="1:3" x14ac:dyDescent="0.25">
      <c r="A39" t="s">
        <v>69</v>
      </c>
      <c r="B39">
        <v>2351</v>
      </c>
      <c r="C39">
        <v>2351</v>
      </c>
    </row>
    <row r="40" spans="1:3" x14ac:dyDescent="0.25">
      <c r="A40" t="s">
        <v>71</v>
      </c>
      <c r="B40">
        <v>4171</v>
      </c>
      <c r="C40">
        <v>4171</v>
      </c>
    </row>
    <row r="41" spans="1:3" x14ac:dyDescent="0.25">
      <c r="A41" t="s">
        <v>48</v>
      </c>
      <c r="B41">
        <v>5192</v>
      </c>
      <c r="C41">
        <v>5192</v>
      </c>
    </row>
    <row r="42" spans="1:3" x14ac:dyDescent="0.25">
      <c r="A42" t="s">
        <v>47</v>
      </c>
      <c r="B42">
        <v>4725</v>
      </c>
      <c r="C42">
        <v>4725</v>
      </c>
    </row>
    <row r="43" spans="1:3" x14ac:dyDescent="0.25">
      <c r="A43" t="s">
        <v>49</v>
      </c>
      <c r="B43">
        <v>9779</v>
      </c>
      <c r="C43">
        <v>9779</v>
      </c>
    </row>
    <row r="44" spans="1:3" x14ac:dyDescent="0.25">
      <c r="A44" t="s">
        <v>55</v>
      </c>
      <c r="B44">
        <v>11703</v>
      </c>
      <c r="C44">
        <f>B44+B52</f>
        <v>11779</v>
      </c>
    </row>
    <row r="45" spans="1:3" x14ac:dyDescent="0.25">
      <c r="A45" t="s">
        <v>53</v>
      </c>
      <c r="B45">
        <v>12363</v>
      </c>
      <c r="C45">
        <v>12363</v>
      </c>
    </row>
    <row r="46" spans="1:3" x14ac:dyDescent="0.25">
      <c r="A46" t="s">
        <v>51</v>
      </c>
      <c r="B46">
        <v>16848</v>
      </c>
      <c r="C46">
        <v>16848</v>
      </c>
    </row>
    <row r="47" spans="1:3" x14ac:dyDescent="0.25">
      <c r="A47" t="s">
        <v>255</v>
      </c>
      <c r="B47">
        <v>132</v>
      </c>
    </row>
    <row r="48" spans="1:3" x14ac:dyDescent="0.25">
      <c r="A48" t="s">
        <v>68</v>
      </c>
      <c r="B48">
        <v>20887</v>
      </c>
      <c r="C48">
        <f>B47+B48</f>
        <v>21019</v>
      </c>
    </row>
    <row r="50" spans="1:3" x14ac:dyDescent="0.25">
      <c r="A50" t="s">
        <v>256</v>
      </c>
      <c r="B50">
        <v>11</v>
      </c>
    </row>
    <row r="51" spans="1:3" x14ac:dyDescent="0.25">
      <c r="A51" t="s">
        <v>257</v>
      </c>
      <c r="B51">
        <v>65</v>
      </c>
    </row>
    <row r="52" spans="1:3" x14ac:dyDescent="0.25">
      <c r="A52" s="219" t="s">
        <v>229</v>
      </c>
      <c r="B52">
        <f>SUM(B50:B51)</f>
        <v>76</v>
      </c>
    </row>
    <row r="53" spans="1:3" x14ac:dyDescent="0.25">
      <c r="A53" t="s">
        <v>182</v>
      </c>
      <c r="B53">
        <v>91667</v>
      </c>
      <c r="C53">
        <f>SUM(C35:C48)</f>
        <v>91667</v>
      </c>
    </row>
  </sheetData>
  <sortState ref="A117:E129">
    <sortCondition ref="D117"/>
  </sortState>
  <mergeCells count="3">
    <mergeCell ref="A1:L1"/>
    <mergeCell ref="G31:I31"/>
    <mergeCell ref="A21:F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50"/>
  <sheetViews>
    <sheetView zoomScale="70" zoomScaleNormal="70" workbookViewId="0">
      <selection activeCell="D5" sqref="D5"/>
    </sheetView>
  </sheetViews>
  <sheetFormatPr defaultRowHeight="15" x14ac:dyDescent="0.25"/>
  <cols>
    <col min="1" max="1" width="24.28515625" bestFit="1" customWidth="1"/>
    <col min="2" max="2" width="9.85546875" bestFit="1" customWidth="1"/>
    <col min="3" max="3" width="10" bestFit="1" customWidth="1"/>
  </cols>
  <sheetData>
    <row r="1" spans="1:12" x14ac:dyDescent="0.25">
      <c r="A1" s="265" t="s">
        <v>171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</row>
    <row r="4" spans="1:12" x14ac:dyDescent="0.25">
      <c r="B4" s="10" t="s">
        <v>106</v>
      </c>
      <c r="C4" s="10" t="s">
        <v>60</v>
      </c>
    </row>
    <row r="5" spans="1:12" x14ac:dyDescent="0.25">
      <c r="A5" s="10" t="s">
        <v>119</v>
      </c>
      <c r="B5" s="8">
        <f>B48</f>
        <v>78237</v>
      </c>
      <c r="C5" s="8">
        <f>B49</f>
        <v>17730</v>
      </c>
      <c r="D5" s="9">
        <f t="shared" ref="D5:D10" si="0">SUM(B5:C5)</f>
        <v>95967</v>
      </c>
    </row>
    <row r="6" spans="1:12" x14ac:dyDescent="0.25">
      <c r="A6" s="10" t="s">
        <v>120</v>
      </c>
      <c r="B6" s="8">
        <f>E36</f>
        <v>50180</v>
      </c>
      <c r="C6" s="8">
        <f>E37</f>
        <v>15125</v>
      </c>
      <c r="D6" s="9">
        <f t="shared" si="0"/>
        <v>65305</v>
      </c>
    </row>
    <row r="7" spans="1:12" x14ac:dyDescent="0.25">
      <c r="A7" s="10" t="s">
        <v>121</v>
      </c>
      <c r="B7" s="8">
        <f>E48</f>
        <v>18383</v>
      </c>
      <c r="C7" s="8">
        <f>E49</f>
        <v>4448</v>
      </c>
      <c r="D7" s="9">
        <f t="shared" si="0"/>
        <v>22831</v>
      </c>
    </row>
    <row r="8" spans="1:12" x14ac:dyDescent="0.25">
      <c r="A8" s="10" t="s">
        <v>122</v>
      </c>
      <c r="B8" s="8">
        <f>E42</f>
        <v>1930</v>
      </c>
      <c r="C8" s="8">
        <f>E43</f>
        <v>1058</v>
      </c>
      <c r="D8" s="9">
        <f t="shared" si="0"/>
        <v>2988</v>
      </c>
    </row>
    <row r="9" spans="1:12" x14ac:dyDescent="0.25">
      <c r="A9" s="10" t="s">
        <v>123</v>
      </c>
      <c r="B9" s="8">
        <f>B42</f>
        <v>21745</v>
      </c>
      <c r="C9" s="8">
        <f>B43</f>
        <v>4233</v>
      </c>
      <c r="D9" s="9">
        <f t="shared" si="0"/>
        <v>25978</v>
      </c>
    </row>
    <row r="10" spans="1:12" x14ac:dyDescent="0.25">
      <c r="A10" s="10" t="s">
        <v>124</v>
      </c>
      <c r="B10" s="8">
        <f>B36</f>
        <v>73554</v>
      </c>
      <c r="C10" s="8">
        <f>B37</f>
        <v>18113</v>
      </c>
      <c r="D10" s="9">
        <f t="shared" si="0"/>
        <v>91667</v>
      </c>
    </row>
    <row r="12" spans="1:12" x14ac:dyDescent="0.25">
      <c r="B12" s="10" t="s">
        <v>106</v>
      </c>
      <c r="C12" s="10" t="s">
        <v>60</v>
      </c>
    </row>
    <row r="13" spans="1:12" x14ac:dyDescent="0.25">
      <c r="A13" s="10" t="s">
        <v>119</v>
      </c>
      <c r="B13" s="14">
        <f t="shared" ref="B13:C18" si="1">B5/$D5</f>
        <v>0.81524899184094535</v>
      </c>
      <c r="C13" s="14">
        <f t="shared" si="1"/>
        <v>0.18475100815905468</v>
      </c>
    </row>
    <row r="14" spans="1:12" x14ac:dyDescent="0.25">
      <c r="A14" s="10" t="s">
        <v>120</v>
      </c>
      <c r="B14" s="14">
        <f t="shared" si="1"/>
        <v>0.76839445677972595</v>
      </c>
      <c r="C14" s="14">
        <f t="shared" si="1"/>
        <v>0.2316055432202741</v>
      </c>
    </row>
    <row r="15" spans="1:12" x14ac:dyDescent="0.25">
      <c r="A15" s="10" t="s">
        <v>121</v>
      </c>
      <c r="B15" s="14">
        <f t="shared" si="1"/>
        <v>0.80517717138977707</v>
      </c>
      <c r="C15" s="14">
        <f t="shared" si="1"/>
        <v>0.19482282861022293</v>
      </c>
    </row>
    <row r="16" spans="1:12" x14ac:dyDescent="0.25">
      <c r="A16" s="10" t="s">
        <v>122</v>
      </c>
      <c r="B16" s="14">
        <f t="shared" si="1"/>
        <v>0.64591700133868812</v>
      </c>
      <c r="C16" s="14">
        <f t="shared" si="1"/>
        <v>0.35408299866131193</v>
      </c>
    </row>
    <row r="17" spans="1:10" x14ac:dyDescent="0.25">
      <c r="A17" s="10" t="s">
        <v>123</v>
      </c>
      <c r="B17" s="14">
        <f t="shared" si="1"/>
        <v>0.83705443067210716</v>
      </c>
      <c r="C17" s="14">
        <f t="shared" si="1"/>
        <v>0.16294556932789284</v>
      </c>
    </row>
    <row r="18" spans="1:10" x14ac:dyDescent="0.25">
      <c r="A18" s="10" t="s">
        <v>124</v>
      </c>
      <c r="B18" s="14">
        <f t="shared" si="1"/>
        <v>0.8024043548932549</v>
      </c>
      <c r="C18" s="14">
        <f t="shared" si="1"/>
        <v>0.19759564510674507</v>
      </c>
    </row>
    <row r="20" spans="1:10" ht="15" customHeight="1" x14ac:dyDescent="0.25">
      <c r="A20" s="230"/>
      <c r="B20" s="230"/>
      <c r="C20" s="230"/>
      <c r="D20" s="230"/>
      <c r="E20" s="230"/>
      <c r="F20" s="230"/>
    </row>
    <row r="21" spans="1:10" x14ac:dyDescent="0.25">
      <c r="A21" s="230"/>
      <c r="B21" s="230"/>
      <c r="C21" s="230"/>
      <c r="D21" s="230"/>
      <c r="E21" s="230"/>
      <c r="F21" s="230"/>
    </row>
    <row r="22" spans="1:10" x14ac:dyDescent="0.25">
      <c r="A22" s="230"/>
      <c r="B22" s="230"/>
      <c r="C22" s="230"/>
      <c r="D22" s="230"/>
      <c r="E22" s="230"/>
      <c r="F22" s="230"/>
    </row>
    <row r="23" spans="1:10" x14ac:dyDescent="0.25">
      <c r="A23" s="230"/>
      <c r="B23" s="230"/>
      <c r="C23" s="230"/>
      <c r="D23" s="230"/>
      <c r="E23" s="230"/>
      <c r="F23" s="230"/>
    </row>
    <row r="24" spans="1:10" x14ac:dyDescent="0.25">
      <c r="A24" s="230"/>
      <c r="B24" s="230"/>
      <c r="C24" s="230"/>
      <c r="D24" s="230"/>
      <c r="E24" s="230"/>
      <c r="F24" s="230"/>
    </row>
    <row r="25" spans="1:10" x14ac:dyDescent="0.25">
      <c r="A25" s="230"/>
      <c r="B25" s="230"/>
      <c r="C25" s="230"/>
      <c r="D25" s="230"/>
      <c r="E25" s="230"/>
      <c r="F25" s="230"/>
    </row>
    <row r="26" spans="1:10" x14ac:dyDescent="0.25">
      <c r="A26" s="230"/>
      <c r="B26" s="230"/>
      <c r="C26" s="230"/>
      <c r="D26" s="230"/>
      <c r="E26" s="230"/>
      <c r="F26" s="230"/>
    </row>
    <row r="27" spans="1:10" x14ac:dyDescent="0.25">
      <c r="A27" s="230"/>
      <c r="B27" s="230"/>
      <c r="C27" s="230"/>
      <c r="D27" s="230"/>
      <c r="E27" s="230"/>
      <c r="F27" s="230"/>
      <c r="H27" s="231" t="s">
        <v>86</v>
      </c>
      <c r="I27" s="231"/>
      <c r="J27" s="231"/>
    </row>
    <row r="28" spans="1:10" x14ac:dyDescent="0.25">
      <c r="A28" s="230"/>
      <c r="B28" s="230"/>
      <c r="C28" s="230"/>
      <c r="D28" s="230"/>
      <c r="E28" s="230"/>
      <c r="F28" s="230"/>
    </row>
    <row r="29" spans="1:10" x14ac:dyDescent="0.25">
      <c r="A29" s="230"/>
      <c r="B29" s="230"/>
      <c r="C29" s="230"/>
      <c r="D29" s="230"/>
      <c r="E29" s="230"/>
      <c r="F29" s="230"/>
    </row>
    <row r="30" spans="1:10" x14ac:dyDescent="0.25">
      <c r="A30" s="230"/>
      <c r="B30" s="230"/>
      <c r="C30" s="230"/>
      <c r="D30" s="230"/>
      <c r="E30" s="230"/>
      <c r="F30" s="230"/>
    </row>
    <row r="31" spans="1:10" x14ac:dyDescent="0.25">
      <c r="A31" s="230"/>
      <c r="B31" s="230"/>
      <c r="C31" s="230"/>
      <c r="D31" s="230"/>
      <c r="E31" s="230"/>
      <c r="F31" s="230"/>
    </row>
    <row r="32" spans="1:10" x14ac:dyDescent="0.25">
      <c r="A32" s="230"/>
      <c r="B32" s="230"/>
      <c r="C32" s="230"/>
      <c r="D32" s="230"/>
      <c r="E32" s="230"/>
      <c r="F32" s="230"/>
    </row>
    <row r="33" spans="1:6" x14ac:dyDescent="0.25">
      <c r="A33" s="230"/>
      <c r="B33" s="230"/>
      <c r="C33" s="230"/>
      <c r="D33" s="230"/>
      <c r="E33" s="230"/>
      <c r="F33" s="230"/>
    </row>
    <row r="34" spans="1:6" x14ac:dyDescent="0.25">
      <c r="A34" s="10" t="s">
        <v>261</v>
      </c>
      <c r="B34" s="10"/>
      <c r="D34" s="10" t="s">
        <v>265</v>
      </c>
      <c r="E34" s="10"/>
    </row>
    <row r="35" spans="1:6" x14ac:dyDescent="0.25">
      <c r="A35" s="10" t="s">
        <v>179</v>
      </c>
      <c r="B35" s="10" t="s">
        <v>258</v>
      </c>
      <c r="D35" s="10" t="s">
        <v>179</v>
      </c>
      <c r="E35" s="10" t="s">
        <v>266</v>
      </c>
    </row>
    <row r="36" spans="1:6" x14ac:dyDescent="0.25">
      <c r="A36" s="10" t="s">
        <v>259</v>
      </c>
      <c r="B36" s="10">
        <v>73554</v>
      </c>
      <c r="D36" s="10" t="s">
        <v>267</v>
      </c>
      <c r="E36" s="10">
        <v>50180</v>
      </c>
    </row>
    <row r="37" spans="1:6" x14ac:dyDescent="0.25">
      <c r="A37" s="10" t="s">
        <v>260</v>
      </c>
      <c r="B37" s="10">
        <v>18113</v>
      </c>
      <c r="D37" s="10" t="s">
        <v>268</v>
      </c>
      <c r="E37" s="10">
        <v>15125</v>
      </c>
    </row>
    <row r="38" spans="1:6" x14ac:dyDescent="0.25">
      <c r="A38" s="10" t="s">
        <v>182</v>
      </c>
      <c r="B38" s="10">
        <v>91667</v>
      </c>
      <c r="D38" s="10" t="s">
        <v>182</v>
      </c>
      <c r="E38" s="10">
        <v>65305</v>
      </c>
    </row>
    <row r="40" spans="1:6" x14ac:dyDescent="0.25">
      <c r="A40" s="10" t="s">
        <v>262</v>
      </c>
      <c r="B40" s="10"/>
      <c r="D40" s="10" t="s">
        <v>270</v>
      </c>
      <c r="E40" s="10"/>
    </row>
    <row r="41" spans="1:6" x14ac:dyDescent="0.25">
      <c r="A41" s="10" t="s">
        <v>179</v>
      </c>
      <c r="B41" s="10" t="s">
        <v>263</v>
      </c>
      <c r="D41" s="10" t="s">
        <v>179</v>
      </c>
      <c r="E41" s="10" t="s">
        <v>269</v>
      </c>
    </row>
    <row r="42" spans="1:6" x14ac:dyDescent="0.25">
      <c r="A42" s="10" t="s">
        <v>264</v>
      </c>
      <c r="B42" s="10">
        <v>21745</v>
      </c>
      <c r="D42" s="10" t="s">
        <v>267</v>
      </c>
      <c r="E42" s="10">
        <v>1930</v>
      </c>
    </row>
    <row r="43" spans="1:6" x14ac:dyDescent="0.25">
      <c r="A43" s="10" t="s">
        <v>60</v>
      </c>
      <c r="B43" s="10">
        <v>4233</v>
      </c>
      <c r="D43" s="10" t="s">
        <v>268</v>
      </c>
      <c r="E43" s="10">
        <v>1058</v>
      </c>
    </row>
    <row r="44" spans="1:6" x14ac:dyDescent="0.25">
      <c r="A44" s="10" t="s">
        <v>182</v>
      </c>
      <c r="B44" s="10">
        <v>25978</v>
      </c>
      <c r="D44" s="10" t="s">
        <v>182</v>
      </c>
      <c r="E44" s="10">
        <v>2988</v>
      </c>
    </row>
    <row r="46" spans="1:6" x14ac:dyDescent="0.25">
      <c r="A46" s="10" t="s">
        <v>119</v>
      </c>
      <c r="B46" s="10"/>
      <c r="D46" s="10" t="s">
        <v>121</v>
      </c>
      <c r="E46" s="10"/>
    </row>
    <row r="47" spans="1:6" x14ac:dyDescent="0.25">
      <c r="A47" s="10" t="s">
        <v>179</v>
      </c>
      <c r="B47" s="10" t="s">
        <v>271</v>
      </c>
      <c r="D47" s="10" t="s">
        <v>179</v>
      </c>
      <c r="E47" s="10" t="s">
        <v>272</v>
      </c>
    </row>
    <row r="48" spans="1:6" x14ac:dyDescent="0.25">
      <c r="A48" s="10" t="s">
        <v>267</v>
      </c>
      <c r="B48" s="10">
        <v>78237</v>
      </c>
      <c r="D48" s="10" t="s">
        <v>267</v>
      </c>
      <c r="E48" s="10">
        <v>18383</v>
      </c>
    </row>
    <row r="49" spans="1:5" x14ac:dyDescent="0.25">
      <c r="A49" s="10" t="s">
        <v>268</v>
      </c>
      <c r="B49" s="10">
        <v>17730</v>
      </c>
      <c r="D49" s="10" t="s">
        <v>268</v>
      </c>
      <c r="E49" s="10">
        <v>4448</v>
      </c>
    </row>
    <row r="50" spans="1:5" x14ac:dyDescent="0.25">
      <c r="A50" s="10" t="s">
        <v>182</v>
      </c>
      <c r="B50" s="10">
        <v>95967</v>
      </c>
      <c r="D50" s="10" t="s">
        <v>182</v>
      </c>
      <c r="E50" s="10">
        <v>22831</v>
      </c>
    </row>
  </sheetData>
  <mergeCells count="3">
    <mergeCell ref="A1:L1"/>
    <mergeCell ref="H27:J27"/>
    <mergeCell ref="A20:F3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31"/>
  <sheetViews>
    <sheetView zoomScale="68" zoomScaleNormal="68" workbookViewId="0">
      <selection activeCell="C38" sqref="C38"/>
    </sheetView>
  </sheetViews>
  <sheetFormatPr defaultRowHeight="15" x14ac:dyDescent="0.25"/>
  <cols>
    <col min="1" max="1" width="38.7109375" customWidth="1"/>
    <col min="2" max="2" width="19.28515625" customWidth="1"/>
    <col min="3" max="3" width="9.85546875" customWidth="1"/>
    <col min="4" max="4" width="10.140625" customWidth="1"/>
    <col min="5" max="5" width="10.7109375" customWidth="1"/>
    <col min="6" max="6" width="10" customWidth="1"/>
    <col min="7" max="7" width="9.140625" customWidth="1"/>
    <col min="8" max="9" width="9.28515625" customWidth="1"/>
  </cols>
  <sheetData>
    <row r="1" spans="1:10" x14ac:dyDescent="0.25">
      <c r="A1" s="20" t="s">
        <v>134</v>
      </c>
    </row>
    <row r="2" spans="1:10" x14ac:dyDescent="0.25">
      <c r="B2" t="s">
        <v>115</v>
      </c>
    </row>
    <row r="3" spans="1:10" x14ac:dyDescent="0.25">
      <c r="B3" s="233" t="s">
        <v>74</v>
      </c>
      <c r="C3" s="233"/>
    </row>
    <row r="4" spans="1:10" s="11" customFormat="1" x14ac:dyDescent="0.25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</row>
    <row r="5" spans="1:10" x14ac:dyDescent="0.25">
      <c r="A5" s="30" t="s">
        <v>81</v>
      </c>
      <c r="B5" s="113">
        <v>0.216</v>
      </c>
      <c r="C5" s="113">
        <v>0.24</v>
      </c>
      <c r="D5" s="113">
        <v>0.24357902281686775</v>
      </c>
      <c r="E5" s="113">
        <v>0.19800000000000001</v>
      </c>
      <c r="F5" s="113">
        <v>0.19565375920659228</v>
      </c>
      <c r="G5" s="113">
        <v>0.16552838363809944</v>
      </c>
      <c r="H5" s="18">
        <v>0.16777681243363257</v>
      </c>
      <c r="I5" s="18">
        <v>9.6140000000000003E-2</v>
      </c>
      <c r="J5" s="28">
        <f>H5-B5</f>
        <v>-4.8223187566367426E-2</v>
      </c>
    </row>
    <row r="6" spans="1:10" x14ac:dyDescent="0.25">
      <c r="A6" s="30" t="s">
        <v>82</v>
      </c>
      <c r="B6" s="113">
        <v>0.52700000000000002</v>
      </c>
      <c r="C6" s="113">
        <v>0.42799999999999999</v>
      </c>
      <c r="D6" s="113">
        <v>0.43859753912316329</v>
      </c>
      <c r="E6" s="113">
        <v>0.45900000000000002</v>
      </c>
      <c r="F6" s="113">
        <v>0.4047983665135273</v>
      </c>
      <c r="G6" s="113">
        <v>0.42630535360211502</v>
      </c>
      <c r="H6" s="18">
        <v>0.39434308330919976</v>
      </c>
      <c r="I6" s="18">
        <v>0.3483</v>
      </c>
      <c r="J6" s="28">
        <f>H6-B6</f>
        <v>-0.13265691669080026</v>
      </c>
    </row>
    <row r="7" spans="1:10" x14ac:dyDescent="0.25">
      <c r="A7" s="30" t="s">
        <v>83</v>
      </c>
      <c r="B7" s="113">
        <v>0.26300000000000001</v>
      </c>
      <c r="C7" s="113">
        <v>0.33200000000000002</v>
      </c>
      <c r="D7" s="113">
        <v>0.31782343805996893</v>
      </c>
      <c r="E7" s="113">
        <v>0.34300000000000003</v>
      </c>
      <c r="F7" s="113">
        <v>0.39954787427988042</v>
      </c>
      <c r="G7" s="113">
        <v>0.40816626275978557</v>
      </c>
      <c r="H7" s="18">
        <v>0.43788010425716772</v>
      </c>
      <c r="I7" s="18">
        <v>0.5554</v>
      </c>
      <c r="J7" s="28">
        <f>H7-B7</f>
        <v>0.17488010425716771</v>
      </c>
    </row>
    <row r="8" spans="1:10" x14ac:dyDescent="0.25">
      <c r="B8" s="28">
        <f t="shared" ref="B8:I8" si="0">B7-B6</f>
        <v>-0.26400000000000001</v>
      </c>
      <c r="C8" s="28">
        <f t="shared" si="0"/>
        <v>-9.5999999999999974E-2</v>
      </c>
      <c r="D8" s="28">
        <f t="shared" si="0"/>
        <v>-0.12077410106319436</v>
      </c>
      <c r="E8" s="28">
        <f t="shared" si="0"/>
        <v>-0.11599999999999999</v>
      </c>
      <c r="F8" s="28">
        <f t="shared" si="0"/>
        <v>-5.2504922336468751E-3</v>
      </c>
      <c r="G8" s="28">
        <f t="shared" si="0"/>
        <v>-1.8139090842329453E-2</v>
      </c>
      <c r="H8" s="28">
        <f t="shared" si="0"/>
        <v>4.3537020947967964E-2</v>
      </c>
      <c r="I8" s="28">
        <f t="shared" si="0"/>
        <v>0.20710000000000001</v>
      </c>
    </row>
    <row r="9" spans="1:10" x14ac:dyDescent="0.25">
      <c r="A9" s="230"/>
      <c r="B9" s="230"/>
      <c r="C9" s="230"/>
      <c r="D9" s="230"/>
      <c r="E9" s="230"/>
      <c r="F9" s="230"/>
      <c r="G9" s="230"/>
      <c r="H9" s="230"/>
      <c r="I9" s="184"/>
    </row>
    <row r="10" spans="1:10" x14ac:dyDescent="0.25">
      <c r="A10" s="230"/>
      <c r="B10" s="230"/>
      <c r="C10" s="230"/>
      <c r="D10" s="230"/>
      <c r="E10" s="230"/>
      <c r="F10" s="230"/>
      <c r="G10" s="230"/>
      <c r="H10" s="230"/>
      <c r="I10" s="184"/>
    </row>
    <row r="11" spans="1:10" x14ac:dyDescent="0.25">
      <c r="A11" s="230"/>
      <c r="B11" s="230"/>
      <c r="C11" s="230"/>
      <c r="D11" s="230"/>
      <c r="E11" s="230"/>
      <c r="F11" s="230"/>
      <c r="G11" s="230"/>
      <c r="H11" s="230"/>
      <c r="I11" s="184"/>
    </row>
    <row r="12" spans="1:10" x14ac:dyDescent="0.25">
      <c r="A12" s="230"/>
      <c r="B12" s="230"/>
      <c r="C12" s="230"/>
      <c r="D12" s="230"/>
      <c r="E12" s="230"/>
      <c r="F12" s="230"/>
      <c r="G12" s="230"/>
      <c r="H12" s="230"/>
      <c r="I12" s="184"/>
    </row>
    <row r="13" spans="1:10" x14ac:dyDescent="0.25">
      <c r="A13" s="230"/>
      <c r="B13" s="230"/>
      <c r="C13" s="230"/>
      <c r="D13" s="230"/>
      <c r="E13" s="230"/>
      <c r="F13" s="230"/>
      <c r="G13" s="230"/>
      <c r="H13" s="230"/>
      <c r="I13" s="184"/>
    </row>
    <row r="14" spans="1:10" x14ac:dyDescent="0.25">
      <c r="A14" s="230"/>
      <c r="B14" s="230"/>
      <c r="C14" s="230"/>
      <c r="D14" s="230"/>
      <c r="E14" s="230"/>
      <c r="F14" s="230"/>
      <c r="G14" s="230"/>
      <c r="H14" s="230"/>
      <c r="I14" s="184"/>
    </row>
    <row r="15" spans="1:10" x14ac:dyDescent="0.25">
      <c r="A15" s="230"/>
      <c r="B15" s="230"/>
      <c r="C15" s="230"/>
      <c r="D15" s="230"/>
      <c r="E15" s="230"/>
      <c r="F15" s="230"/>
      <c r="G15" s="230"/>
      <c r="H15" s="230"/>
      <c r="I15" s="184"/>
    </row>
    <row r="16" spans="1:10" x14ac:dyDescent="0.25">
      <c r="A16" s="230"/>
      <c r="B16" s="230"/>
      <c r="C16" s="230"/>
      <c r="D16" s="230"/>
      <c r="E16" s="230"/>
      <c r="F16" s="230"/>
      <c r="G16" s="230"/>
      <c r="H16" s="230"/>
      <c r="I16" s="184"/>
    </row>
    <row r="17" spans="1:14" x14ac:dyDescent="0.25">
      <c r="A17" s="230"/>
      <c r="B17" s="230"/>
      <c r="C17" s="230"/>
      <c r="D17" s="230"/>
      <c r="E17" s="230"/>
      <c r="F17" s="230"/>
      <c r="G17" s="230"/>
      <c r="H17" s="230"/>
      <c r="I17" s="184"/>
    </row>
    <row r="18" spans="1:14" x14ac:dyDescent="0.25">
      <c r="A18" s="230"/>
      <c r="B18" s="230"/>
      <c r="C18" s="230"/>
      <c r="D18" s="230"/>
      <c r="E18" s="230"/>
      <c r="F18" s="230"/>
      <c r="G18" s="230"/>
      <c r="H18" s="230"/>
      <c r="I18" s="184"/>
    </row>
    <row r="19" spans="1:14" x14ac:dyDescent="0.25">
      <c r="A19" s="230"/>
      <c r="B19" s="230"/>
      <c r="C19" s="230"/>
      <c r="D19" s="230"/>
      <c r="E19" s="230"/>
      <c r="F19" s="230"/>
      <c r="G19" s="230"/>
      <c r="H19" s="230"/>
      <c r="I19" s="184"/>
    </row>
    <row r="22" spans="1:14" x14ac:dyDescent="0.25">
      <c r="K22" s="231" t="s">
        <v>86</v>
      </c>
      <c r="L22" s="231"/>
      <c r="M22" s="231"/>
      <c r="N22" s="231"/>
    </row>
    <row r="23" spans="1:14" x14ac:dyDescent="0.25">
      <c r="A23" s="168"/>
    </row>
    <row r="26" spans="1:14" x14ac:dyDescent="0.25">
      <c r="A26" s="20" t="s">
        <v>173</v>
      </c>
      <c r="B26" s="28"/>
    </row>
    <row r="29" spans="1:14" x14ac:dyDescent="0.25">
      <c r="B29" s="28"/>
    </row>
    <row r="30" spans="1:14" x14ac:dyDescent="0.25">
      <c r="B30" s="28"/>
    </row>
    <row r="31" spans="1:14" x14ac:dyDescent="0.25">
      <c r="B31" s="28"/>
    </row>
  </sheetData>
  <mergeCells count="3">
    <mergeCell ref="B3:C3"/>
    <mergeCell ref="K22:N22"/>
    <mergeCell ref="A9:H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K35"/>
  <sheetViews>
    <sheetView zoomScale="64" zoomScaleNormal="64" workbookViewId="0">
      <selection activeCell="I45" sqref="I45"/>
    </sheetView>
  </sheetViews>
  <sheetFormatPr defaultRowHeight="15" x14ac:dyDescent="0.25"/>
  <cols>
    <col min="1" max="1" width="34.42578125" customWidth="1"/>
    <col min="2" max="2" width="12.5703125" customWidth="1"/>
  </cols>
  <sheetData>
    <row r="1" spans="1:3" x14ac:dyDescent="0.25">
      <c r="A1" s="20" t="s">
        <v>167</v>
      </c>
    </row>
    <row r="4" spans="1:3" x14ac:dyDescent="0.25">
      <c r="A4" s="16" t="s">
        <v>74</v>
      </c>
      <c r="B4" s="16">
        <v>2016</v>
      </c>
    </row>
    <row r="5" spans="1:3" x14ac:dyDescent="0.25">
      <c r="A5" s="186" t="s">
        <v>78</v>
      </c>
      <c r="B5" s="37">
        <v>5</v>
      </c>
      <c r="C5" s="27">
        <f>B5/$C$22</f>
        <v>1.1279043537108053E-3</v>
      </c>
    </row>
    <row r="6" spans="1:3" x14ac:dyDescent="0.25">
      <c r="A6" s="186" t="s">
        <v>28</v>
      </c>
      <c r="B6" s="37">
        <v>4</v>
      </c>
      <c r="C6" s="27">
        <f t="shared" ref="C6:C21" si="0">B6/$C$22</f>
        <v>9.0232348296864426E-4</v>
      </c>
    </row>
    <row r="7" spans="1:3" x14ac:dyDescent="0.25">
      <c r="A7" s="186" t="s">
        <v>77</v>
      </c>
      <c r="B7" s="37">
        <v>8</v>
      </c>
      <c r="C7" s="27">
        <f t="shared" si="0"/>
        <v>1.8046469659372885E-3</v>
      </c>
    </row>
    <row r="8" spans="1:3" x14ac:dyDescent="0.25">
      <c r="A8" s="186" t="s">
        <v>76</v>
      </c>
      <c r="B8" s="37">
        <v>8</v>
      </c>
      <c r="C8" s="27">
        <f>B8/$C$22</f>
        <v>1.8046469659372885E-3</v>
      </c>
    </row>
    <row r="9" spans="1:3" x14ac:dyDescent="0.25">
      <c r="A9" s="186" t="s">
        <v>27</v>
      </c>
      <c r="B9" s="37">
        <v>19</v>
      </c>
      <c r="C9" s="27">
        <f t="shared" si="0"/>
        <v>4.2860365441010602E-3</v>
      </c>
    </row>
    <row r="10" spans="1:3" x14ac:dyDescent="0.25">
      <c r="A10" s="186" t="s">
        <v>79</v>
      </c>
      <c r="B10" s="37">
        <v>45</v>
      </c>
      <c r="C10" s="27">
        <f t="shared" si="0"/>
        <v>1.0151139183397249E-2</v>
      </c>
    </row>
    <row r="11" spans="1:3" x14ac:dyDescent="0.25">
      <c r="A11" s="186" t="s">
        <v>80</v>
      </c>
      <c r="B11" s="37">
        <v>64</v>
      </c>
      <c r="C11" s="27">
        <f t="shared" si="0"/>
        <v>1.4437175727498308E-2</v>
      </c>
    </row>
    <row r="12" spans="1:3" x14ac:dyDescent="0.25">
      <c r="A12" s="186" t="s">
        <v>88</v>
      </c>
      <c r="B12" s="37">
        <v>47</v>
      </c>
      <c r="C12" s="27">
        <f t="shared" si="0"/>
        <v>1.0602300924881571E-2</v>
      </c>
    </row>
    <row r="13" spans="1:3" x14ac:dyDescent="0.25">
      <c r="A13" s="186" t="s">
        <v>32</v>
      </c>
      <c r="B13" s="37">
        <v>79</v>
      </c>
      <c r="C13" s="27">
        <f t="shared" si="0"/>
        <v>1.7820888788630723E-2</v>
      </c>
    </row>
    <row r="14" spans="1:3" x14ac:dyDescent="0.25">
      <c r="A14" s="186" t="s">
        <v>75</v>
      </c>
      <c r="B14" s="37">
        <v>124</v>
      </c>
      <c r="C14" s="27">
        <f t="shared" si="0"/>
        <v>2.7972027972027972E-2</v>
      </c>
    </row>
    <row r="15" spans="1:3" x14ac:dyDescent="0.25">
      <c r="A15" s="186" t="s">
        <v>41</v>
      </c>
      <c r="B15" s="37">
        <v>118</v>
      </c>
      <c r="C15" s="27">
        <f t="shared" si="0"/>
        <v>2.6618542747575007E-2</v>
      </c>
    </row>
    <row r="16" spans="1:3" x14ac:dyDescent="0.25">
      <c r="A16" s="186" t="s">
        <v>30</v>
      </c>
      <c r="B16" s="37">
        <v>309</v>
      </c>
      <c r="C16" s="27">
        <f t="shared" si="0"/>
        <v>6.9704489059327773E-2</v>
      </c>
    </row>
    <row r="17" spans="1:11" x14ac:dyDescent="0.25">
      <c r="A17" s="186" t="s">
        <v>26</v>
      </c>
      <c r="B17" s="37">
        <v>222</v>
      </c>
      <c r="C17" s="27">
        <f t="shared" si="0"/>
        <v>5.0078953304759755E-2</v>
      </c>
    </row>
    <row r="18" spans="1:11" x14ac:dyDescent="0.25">
      <c r="A18" s="186" t="s">
        <v>33</v>
      </c>
      <c r="B18" s="37">
        <v>413</v>
      </c>
      <c r="C18" s="27">
        <f t="shared" si="0"/>
        <v>9.3164899616512517E-2</v>
      </c>
    </row>
    <row r="19" spans="1:11" x14ac:dyDescent="0.25">
      <c r="A19" s="186" t="s">
        <v>31</v>
      </c>
      <c r="B19" s="36">
        <v>447</v>
      </c>
      <c r="C19" s="27">
        <f t="shared" si="0"/>
        <v>0.10083464922174599</v>
      </c>
    </row>
    <row r="20" spans="1:11" x14ac:dyDescent="0.25">
      <c r="A20" s="188" t="s">
        <v>36</v>
      </c>
      <c r="B20" s="37">
        <v>1411</v>
      </c>
      <c r="C20" s="27">
        <f t="shared" si="0"/>
        <v>0.31829460861718928</v>
      </c>
    </row>
    <row r="21" spans="1:11" x14ac:dyDescent="0.25">
      <c r="A21" s="186" t="s">
        <v>40</v>
      </c>
      <c r="B21" s="15">
        <v>1110</v>
      </c>
      <c r="C21" s="27">
        <f t="shared" si="0"/>
        <v>0.25039476652379877</v>
      </c>
    </row>
    <row r="22" spans="1:11" x14ac:dyDescent="0.25">
      <c r="A22" s="20"/>
      <c r="B22" s="187"/>
      <c r="C22" s="31">
        <f>SUM(B5:B21)</f>
        <v>4433</v>
      </c>
    </row>
    <row r="23" spans="1:11" x14ac:dyDescent="0.25">
      <c r="C23" s="31"/>
    </row>
    <row r="24" spans="1:11" x14ac:dyDescent="0.25">
      <c r="A24" s="234" t="s">
        <v>173</v>
      </c>
      <c r="B24" s="230"/>
      <c r="C24" s="230"/>
      <c r="D24" s="230"/>
      <c r="E24" s="230"/>
      <c r="F24" s="230"/>
    </row>
    <row r="25" spans="1:11" x14ac:dyDescent="0.25">
      <c r="A25" s="230"/>
      <c r="B25" s="230"/>
      <c r="C25" s="230"/>
      <c r="D25" s="230"/>
      <c r="E25" s="230"/>
      <c r="F25" s="230"/>
    </row>
    <row r="26" spans="1:11" x14ac:dyDescent="0.25">
      <c r="A26" s="230"/>
      <c r="B26" s="230"/>
      <c r="C26" s="230"/>
      <c r="D26" s="230"/>
      <c r="E26" s="230"/>
      <c r="F26" s="230"/>
    </row>
    <row r="27" spans="1:11" x14ac:dyDescent="0.25">
      <c r="A27" s="230"/>
      <c r="B27" s="230"/>
      <c r="C27" s="230"/>
      <c r="D27" s="230"/>
      <c r="E27" s="230"/>
      <c r="F27" s="230"/>
    </row>
    <row r="28" spans="1:11" x14ac:dyDescent="0.25">
      <c r="A28" s="230"/>
      <c r="B28" s="230"/>
      <c r="C28" s="230"/>
      <c r="D28" s="230"/>
      <c r="E28" s="230"/>
      <c r="F28" s="230"/>
    </row>
    <row r="29" spans="1:11" x14ac:dyDescent="0.25">
      <c r="A29" s="230"/>
      <c r="B29" s="230"/>
      <c r="C29" s="230"/>
      <c r="D29" s="230"/>
      <c r="E29" s="230"/>
      <c r="F29" s="230"/>
    </row>
    <row r="30" spans="1:11" x14ac:dyDescent="0.25">
      <c r="A30" s="230"/>
      <c r="B30" s="230"/>
      <c r="C30" s="230"/>
      <c r="D30" s="230"/>
      <c r="E30" s="230"/>
      <c r="F30" s="230"/>
    </row>
    <row r="31" spans="1:11" x14ac:dyDescent="0.25">
      <c r="A31" s="230"/>
      <c r="B31" s="230"/>
      <c r="C31" s="230"/>
      <c r="D31" s="230"/>
      <c r="E31" s="230"/>
      <c r="F31" s="230"/>
      <c r="H31" s="231" t="s">
        <v>86</v>
      </c>
      <c r="I31" s="231"/>
      <c r="J31" s="231"/>
      <c r="K31" s="231"/>
    </row>
    <row r="32" spans="1:11" x14ac:dyDescent="0.25">
      <c r="A32" s="230"/>
      <c r="B32" s="230"/>
      <c r="C32" s="230"/>
      <c r="D32" s="230"/>
      <c r="E32" s="230"/>
      <c r="F32" s="230"/>
    </row>
    <row r="33" spans="1:6" x14ac:dyDescent="0.25">
      <c r="A33" s="230"/>
      <c r="B33" s="230"/>
      <c r="C33" s="230"/>
      <c r="D33" s="230"/>
      <c r="E33" s="230"/>
      <c r="F33" s="230"/>
    </row>
    <row r="35" spans="1:6" x14ac:dyDescent="0.25">
      <c r="A35" s="168"/>
    </row>
  </sheetData>
  <sortState ref="A5:B21">
    <sortCondition ref="B5"/>
  </sortState>
  <mergeCells count="2">
    <mergeCell ref="A24:F33"/>
    <mergeCell ref="H31:K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W37"/>
  <sheetViews>
    <sheetView zoomScale="50" zoomScaleNormal="50" workbookViewId="0">
      <selection activeCell="B12" sqref="B12"/>
    </sheetView>
  </sheetViews>
  <sheetFormatPr defaultRowHeight="15" x14ac:dyDescent="0.25"/>
  <cols>
    <col min="1" max="1" width="15.85546875" customWidth="1"/>
    <col min="2" max="2" width="13" bestFit="1" customWidth="1"/>
  </cols>
  <sheetData>
    <row r="1" spans="1:23" ht="20.25" x14ac:dyDescent="0.3">
      <c r="A1" s="235" t="s">
        <v>129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</row>
    <row r="3" spans="1:23" ht="21" x14ac:dyDescent="0.35">
      <c r="A3" s="189"/>
      <c r="B3" s="189"/>
    </row>
    <row r="4" spans="1:23" ht="21" x14ac:dyDescent="0.35">
      <c r="A4" s="190">
        <v>2010</v>
      </c>
      <c r="B4" s="191">
        <v>220730</v>
      </c>
    </row>
    <row r="5" spans="1:23" ht="21" x14ac:dyDescent="0.35">
      <c r="A5" s="190">
        <v>2011</v>
      </c>
      <c r="B5" s="191">
        <v>232085</v>
      </c>
      <c r="C5" s="9"/>
    </row>
    <row r="6" spans="1:23" ht="21" x14ac:dyDescent="0.35">
      <c r="A6" s="190">
        <v>2012</v>
      </c>
      <c r="B6" s="191">
        <v>243136</v>
      </c>
      <c r="C6" s="9"/>
      <c r="P6" s="230"/>
      <c r="Q6" s="230"/>
      <c r="R6" s="230"/>
      <c r="S6" s="230"/>
      <c r="T6" s="230"/>
      <c r="U6" s="230"/>
      <c r="V6" s="230"/>
      <c r="W6" s="230"/>
    </row>
    <row r="7" spans="1:23" ht="21" x14ac:dyDescent="0.35">
      <c r="A7" s="190">
        <v>2013</v>
      </c>
      <c r="B7" s="191">
        <v>245239</v>
      </c>
      <c r="C7" s="9"/>
      <c r="P7" s="230"/>
      <c r="Q7" s="230"/>
      <c r="R7" s="230"/>
      <c r="S7" s="230"/>
      <c r="T7" s="230"/>
      <c r="U7" s="230"/>
      <c r="V7" s="230"/>
      <c r="W7" s="230"/>
    </row>
    <row r="8" spans="1:23" ht="21" x14ac:dyDescent="0.35">
      <c r="A8" s="190">
        <v>2014</v>
      </c>
      <c r="B8" s="191">
        <v>256858</v>
      </c>
      <c r="C8" s="9"/>
      <c r="P8" s="230"/>
      <c r="Q8" s="230"/>
      <c r="R8" s="230"/>
      <c r="S8" s="230"/>
      <c r="T8" s="230"/>
      <c r="U8" s="230"/>
      <c r="V8" s="230"/>
      <c r="W8" s="230"/>
    </row>
    <row r="9" spans="1:23" ht="21" x14ac:dyDescent="0.35">
      <c r="A9" s="190">
        <v>2015</v>
      </c>
      <c r="B9" s="191">
        <v>244478</v>
      </c>
      <c r="C9" s="9"/>
      <c r="P9" s="230"/>
      <c r="Q9" s="230"/>
      <c r="R9" s="230"/>
      <c r="S9" s="230"/>
      <c r="T9" s="230"/>
      <c r="U9" s="230"/>
      <c r="V9" s="230"/>
      <c r="W9" s="230"/>
    </row>
    <row r="10" spans="1:23" ht="21" x14ac:dyDescent="0.35">
      <c r="A10" s="190">
        <v>2016</v>
      </c>
      <c r="B10" s="191">
        <v>239815</v>
      </c>
      <c r="C10" s="9"/>
      <c r="P10" s="230"/>
      <c r="Q10" s="230"/>
      <c r="R10" s="230"/>
      <c r="S10" s="230"/>
      <c r="T10" s="230"/>
      <c r="U10" s="230"/>
      <c r="V10" s="230"/>
      <c r="W10" s="230"/>
    </row>
    <row r="11" spans="1:23" ht="21" x14ac:dyDescent="0.35">
      <c r="A11" s="190">
        <v>2017</v>
      </c>
      <c r="B11" s="191">
        <v>239262</v>
      </c>
      <c r="P11" s="230"/>
      <c r="Q11" s="230"/>
      <c r="R11" s="230"/>
      <c r="S11" s="230"/>
      <c r="T11" s="230"/>
      <c r="U11" s="230"/>
      <c r="V11" s="230"/>
      <c r="W11" s="230"/>
    </row>
    <row r="12" spans="1:23" x14ac:dyDescent="0.25">
      <c r="A12" s="71"/>
      <c r="B12" s="49"/>
      <c r="P12" s="230"/>
      <c r="Q12" s="230"/>
      <c r="R12" s="230"/>
      <c r="S12" s="230"/>
      <c r="T12" s="230"/>
      <c r="U12" s="230"/>
      <c r="V12" s="230"/>
      <c r="W12" s="230"/>
    </row>
    <row r="13" spans="1:23" x14ac:dyDescent="0.25">
      <c r="A13" s="71"/>
      <c r="B13" s="49"/>
      <c r="P13" s="230"/>
      <c r="Q13" s="230"/>
      <c r="R13" s="230"/>
      <c r="S13" s="230"/>
      <c r="T13" s="230"/>
      <c r="U13" s="230"/>
      <c r="V13" s="230"/>
      <c r="W13" s="230"/>
    </row>
    <row r="14" spans="1:23" x14ac:dyDescent="0.25">
      <c r="A14" s="71"/>
      <c r="B14" s="71"/>
      <c r="P14" s="230"/>
      <c r="Q14" s="230"/>
      <c r="R14" s="230"/>
      <c r="S14" s="230"/>
      <c r="T14" s="230"/>
      <c r="U14" s="230"/>
      <c r="V14" s="230"/>
      <c r="W14" s="230"/>
    </row>
    <row r="15" spans="1:23" x14ac:dyDescent="0.25">
      <c r="A15" s="71"/>
      <c r="B15" s="49"/>
      <c r="P15" s="230"/>
      <c r="Q15" s="230"/>
      <c r="R15" s="230"/>
      <c r="S15" s="230"/>
      <c r="T15" s="230"/>
      <c r="U15" s="230"/>
      <c r="V15" s="230"/>
      <c r="W15" s="230"/>
    </row>
    <row r="16" spans="1:23" x14ac:dyDescent="0.25">
      <c r="A16" s="71"/>
      <c r="B16" s="71"/>
      <c r="P16" s="230"/>
      <c r="Q16" s="230"/>
      <c r="R16" s="230"/>
      <c r="S16" s="230"/>
      <c r="T16" s="230"/>
      <c r="U16" s="230"/>
      <c r="V16" s="230"/>
      <c r="W16" s="230"/>
    </row>
    <row r="17" spans="1:23" x14ac:dyDescent="0.25">
      <c r="A17" s="71"/>
      <c r="B17" s="71"/>
      <c r="P17" s="230"/>
      <c r="Q17" s="230"/>
      <c r="R17" s="230"/>
      <c r="S17" s="230"/>
      <c r="T17" s="230"/>
      <c r="U17" s="230"/>
      <c r="V17" s="230"/>
      <c r="W17" s="230"/>
    </row>
    <row r="18" spans="1:23" x14ac:dyDescent="0.25">
      <c r="A18" s="71"/>
      <c r="B18" s="71"/>
      <c r="P18" s="230"/>
      <c r="Q18" s="230"/>
      <c r="R18" s="230"/>
      <c r="S18" s="230"/>
      <c r="T18" s="230"/>
      <c r="U18" s="230"/>
      <c r="V18" s="230"/>
      <c r="W18" s="230"/>
    </row>
    <row r="19" spans="1:23" x14ac:dyDescent="0.25">
      <c r="A19" s="71"/>
      <c r="B19" s="71"/>
      <c r="P19" s="230"/>
      <c r="Q19" s="230"/>
      <c r="R19" s="230"/>
      <c r="S19" s="230"/>
      <c r="T19" s="230"/>
      <c r="U19" s="230"/>
      <c r="V19" s="230"/>
      <c r="W19" s="230"/>
    </row>
    <row r="20" spans="1:23" x14ac:dyDescent="0.25">
      <c r="A20" s="50"/>
      <c r="B20" s="50"/>
    </row>
    <row r="22" spans="1:23" x14ac:dyDescent="0.25">
      <c r="P22" s="167"/>
    </row>
    <row r="25" spans="1:23" ht="15.75" x14ac:dyDescent="0.25">
      <c r="D25" s="236" t="s">
        <v>86</v>
      </c>
      <c r="E25" s="236"/>
      <c r="F25" s="236"/>
      <c r="G25" s="236"/>
    </row>
    <row r="31" spans="1:23" x14ac:dyDescent="0.25">
      <c r="A31" s="98"/>
    </row>
    <row r="32" spans="1:23" x14ac:dyDescent="0.25">
      <c r="A32" s="98"/>
    </row>
    <row r="33" spans="1:6" x14ac:dyDescent="0.25">
      <c r="A33" s="98"/>
    </row>
    <row r="35" spans="1:6" x14ac:dyDescent="0.25">
      <c r="A35" s="98"/>
    </row>
    <row r="37" spans="1:6" ht="36" x14ac:dyDescent="0.55000000000000004">
      <c r="F37" s="192" t="s">
        <v>172</v>
      </c>
    </row>
  </sheetData>
  <mergeCells count="3">
    <mergeCell ref="A1:L1"/>
    <mergeCell ref="D25:G25"/>
    <mergeCell ref="P6:W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26"/>
  <sheetViews>
    <sheetView zoomScale="68" zoomScaleNormal="68" workbookViewId="0">
      <selection activeCell="K33" sqref="K33"/>
    </sheetView>
  </sheetViews>
  <sheetFormatPr defaultRowHeight="15" x14ac:dyDescent="0.25"/>
  <cols>
    <col min="1" max="1" width="28.85546875" customWidth="1"/>
  </cols>
  <sheetData>
    <row r="1" spans="1:15" ht="20.25" x14ac:dyDescent="0.3">
      <c r="A1" s="235" t="s">
        <v>131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3" spans="1:15" ht="21" x14ac:dyDescent="0.35">
      <c r="A3" s="193"/>
      <c r="B3" s="193">
        <v>2010</v>
      </c>
      <c r="C3" s="193">
        <v>2011</v>
      </c>
      <c r="D3" s="194">
        <v>2012</v>
      </c>
      <c r="E3" s="193">
        <v>2013</v>
      </c>
      <c r="F3" s="193">
        <v>2014</v>
      </c>
      <c r="G3" s="193">
        <v>2015</v>
      </c>
      <c r="H3" s="193">
        <v>2016</v>
      </c>
      <c r="I3" s="193">
        <v>2017</v>
      </c>
    </row>
    <row r="4" spans="1:15" ht="21" x14ac:dyDescent="0.35">
      <c r="A4" s="193" t="s">
        <v>87</v>
      </c>
      <c r="B4" s="195">
        <v>0.38600000000000001</v>
      </c>
      <c r="C4" s="195">
        <v>0.34</v>
      </c>
      <c r="D4" s="195">
        <v>0.35894118325737856</v>
      </c>
      <c r="E4" s="195">
        <v>0.35799999999999998</v>
      </c>
      <c r="F4" s="195">
        <v>0.35099999999999998</v>
      </c>
      <c r="G4" s="195">
        <v>0.36199999999999999</v>
      </c>
      <c r="H4" s="196">
        <v>0.38092696453516184</v>
      </c>
      <c r="I4" s="196">
        <v>0.379675836530665</v>
      </c>
      <c r="J4" s="28">
        <f>H4-G4</f>
        <v>1.892696453516185E-2</v>
      </c>
      <c r="K4" s="28">
        <f>H4-C4</f>
        <v>4.0926964535161814E-2</v>
      </c>
    </row>
    <row r="5" spans="1:15" ht="21" x14ac:dyDescent="0.35">
      <c r="A5" s="193" t="s">
        <v>65</v>
      </c>
      <c r="B5" s="195">
        <v>0.128</v>
      </c>
      <c r="C5" s="195">
        <v>0.13500000000000001</v>
      </c>
      <c r="D5" s="195">
        <v>0.12938941677723478</v>
      </c>
      <c r="E5" s="195">
        <v>0.107</v>
      </c>
      <c r="F5" s="195">
        <v>0.11</v>
      </c>
      <c r="G5" s="195">
        <v>0.108</v>
      </c>
      <c r="H5" s="196">
        <v>0.11618539290703286</v>
      </c>
      <c r="I5" s="196">
        <v>0.108487766548804</v>
      </c>
      <c r="J5" s="28">
        <f>H5-G5</f>
        <v>8.1853929070328652E-3</v>
      </c>
    </row>
    <row r="6" spans="1:15" ht="21" x14ac:dyDescent="0.35">
      <c r="A6" s="193" t="s">
        <v>84</v>
      </c>
      <c r="B6" s="195">
        <v>0.17499999999999999</v>
      </c>
      <c r="C6" s="195">
        <v>0.17199999999999999</v>
      </c>
      <c r="D6" s="195">
        <v>0.15217606289608795</v>
      </c>
      <c r="E6" s="195">
        <v>0.16800000000000001</v>
      </c>
      <c r="F6" s="195">
        <v>0.16900000000000001</v>
      </c>
      <c r="G6" s="195">
        <v>0.16400000000000001</v>
      </c>
      <c r="H6" s="196">
        <v>0.15678335383524858</v>
      </c>
      <c r="I6" s="196">
        <v>0.16701356671765599</v>
      </c>
      <c r="J6" s="28">
        <f>H6-G6</f>
        <v>-7.2166461647514279E-3</v>
      </c>
    </row>
    <row r="7" spans="1:15" ht="21" x14ac:dyDescent="0.35">
      <c r="A7" s="193" t="s">
        <v>85</v>
      </c>
      <c r="B7" s="195">
        <v>0.311</v>
      </c>
      <c r="C7" s="195">
        <v>0.35399999999999998</v>
      </c>
      <c r="D7" s="195">
        <v>0.3594933370692987</v>
      </c>
      <c r="E7" s="195">
        <v>0.36699999999999999</v>
      </c>
      <c r="F7" s="195">
        <v>0.37</v>
      </c>
      <c r="G7" s="195">
        <v>0.36599999999999999</v>
      </c>
      <c r="H7" s="196">
        <v>0.34610428872255744</v>
      </c>
      <c r="I7" s="196">
        <v>0.34482283020287302</v>
      </c>
      <c r="J7" s="28">
        <f>H7-G7</f>
        <v>-1.9895711277442552E-2</v>
      </c>
    </row>
    <row r="9" spans="1:15" x14ac:dyDescent="0.25">
      <c r="A9" s="237" t="s">
        <v>172</v>
      </c>
      <c r="B9" s="230"/>
      <c r="C9" s="230"/>
      <c r="D9" s="230"/>
      <c r="E9" s="230"/>
      <c r="F9" s="230"/>
      <c r="G9" s="230"/>
      <c r="H9" s="230"/>
      <c r="I9" s="184"/>
    </row>
    <row r="10" spans="1:15" x14ac:dyDescent="0.25">
      <c r="A10" s="230"/>
      <c r="B10" s="230"/>
      <c r="C10" s="230"/>
      <c r="D10" s="230"/>
      <c r="E10" s="230"/>
      <c r="F10" s="230"/>
      <c r="G10" s="230"/>
      <c r="H10" s="230"/>
      <c r="I10" s="184"/>
    </row>
    <row r="11" spans="1:15" x14ac:dyDescent="0.25">
      <c r="A11" s="230"/>
      <c r="B11" s="230"/>
      <c r="C11" s="230"/>
      <c r="D11" s="230"/>
      <c r="E11" s="230"/>
      <c r="F11" s="230"/>
      <c r="G11" s="230"/>
      <c r="H11" s="230"/>
      <c r="I11" s="184"/>
    </row>
    <row r="12" spans="1:15" x14ac:dyDescent="0.25">
      <c r="A12" s="230"/>
      <c r="B12" s="230"/>
      <c r="C12" s="230"/>
      <c r="D12" s="230"/>
      <c r="E12" s="230"/>
      <c r="F12" s="230"/>
      <c r="G12" s="230"/>
      <c r="H12" s="230"/>
      <c r="I12" s="184"/>
    </row>
    <row r="13" spans="1:15" x14ac:dyDescent="0.25">
      <c r="A13" s="230"/>
      <c r="B13" s="230"/>
      <c r="C13" s="230"/>
      <c r="D13" s="230"/>
      <c r="E13" s="230"/>
      <c r="F13" s="230"/>
      <c r="G13" s="230"/>
      <c r="H13" s="230"/>
      <c r="I13" s="184"/>
    </row>
    <row r="14" spans="1:15" x14ac:dyDescent="0.25">
      <c r="A14" s="230"/>
      <c r="B14" s="230"/>
      <c r="C14" s="230"/>
      <c r="D14" s="230"/>
      <c r="E14" s="230"/>
      <c r="F14" s="230"/>
      <c r="G14" s="230"/>
      <c r="H14" s="230"/>
      <c r="I14" s="184"/>
    </row>
    <row r="15" spans="1:15" x14ac:dyDescent="0.25">
      <c r="A15" s="230"/>
      <c r="B15" s="230"/>
      <c r="C15" s="230"/>
      <c r="D15" s="230"/>
      <c r="E15" s="230"/>
      <c r="F15" s="230"/>
      <c r="G15" s="230"/>
      <c r="H15" s="230"/>
      <c r="I15" s="184"/>
    </row>
    <row r="16" spans="1:15" x14ac:dyDescent="0.25">
      <c r="A16" s="230"/>
      <c r="B16" s="230"/>
      <c r="C16" s="230"/>
      <c r="D16" s="230"/>
      <c r="E16" s="230"/>
      <c r="F16" s="230"/>
      <c r="G16" s="230"/>
      <c r="H16" s="230"/>
      <c r="I16" s="184"/>
    </row>
    <row r="17" spans="1:16" x14ac:dyDescent="0.25">
      <c r="A17" s="230"/>
      <c r="B17" s="230"/>
      <c r="C17" s="230"/>
      <c r="D17" s="230"/>
      <c r="E17" s="230"/>
      <c r="F17" s="230"/>
      <c r="G17" s="230"/>
      <c r="H17" s="230"/>
      <c r="I17" s="184"/>
    </row>
    <row r="18" spans="1:16" x14ac:dyDescent="0.25">
      <c r="A18" s="230"/>
      <c r="B18" s="230"/>
      <c r="C18" s="230"/>
      <c r="D18" s="230"/>
      <c r="E18" s="230"/>
      <c r="F18" s="230"/>
      <c r="G18" s="230"/>
      <c r="H18" s="230"/>
      <c r="I18" s="184"/>
    </row>
    <row r="19" spans="1:16" x14ac:dyDescent="0.25">
      <c r="A19" s="230"/>
      <c r="B19" s="230"/>
      <c r="C19" s="230"/>
      <c r="D19" s="230"/>
      <c r="E19" s="230"/>
      <c r="F19" s="230"/>
      <c r="G19" s="230"/>
      <c r="H19" s="230"/>
      <c r="I19" s="184"/>
    </row>
    <row r="20" spans="1:16" x14ac:dyDescent="0.25">
      <c r="A20" s="230"/>
      <c r="B20" s="230"/>
      <c r="C20" s="230"/>
      <c r="D20" s="230"/>
      <c r="E20" s="230"/>
      <c r="F20" s="230"/>
      <c r="G20" s="230"/>
      <c r="H20" s="230"/>
      <c r="I20" s="184"/>
    </row>
    <row r="21" spans="1:16" x14ac:dyDescent="0.25">
      <c r="A21" s="230"/>
      <c r="B21" s="230"/>
      <c r="C21" s="230"/>
      <c r="D21" s="230"/>
      <c r="E21" s="230"/>
      <c r="F21" s="230"/>
      <c r="G21" s="230"/>
      <c r="H21" s="230"/>
      <c r="I21" s="184"/>
    </row>
    <row r="22" spans="1:16" x14ac:dyDescent="0.25">
      <c r="A22" s="230"/>
      <c r="B22" s="230"/>
      <c r="C22" s="230"/>
      <c r="D22" s="230"/>
      <c r="E22" s="230"/>
      <c r="F22" s="230"/>
      <c r="G22" s="230"/>
      <c r="H22" s="230"/>
      <c r="I22" s="184"/>
    </row>
    <row r="24" spans="1:16" x14ac:dyDescent="0.25">
      <c r="M24" s="231" t="s">
        <v>86</v>
      </c>
      <c r="N24" s="231"/>
      <c r="O24" s="231"/>
      <c r="P24" s="231"/>
    </row>
    <row r="26" spans="1:16" x14ac:dyDescent="0.25">
      <c r="J26" s="167"/>
    </row>
  </sheetData>
  <mergeCells count="3">
    <mergeCell ref="A1:O1"/>
    <mergeCell ref="M24:P24"/>
    <mergeCell ref="A9:H2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27"/>
  <sheetViews>
    <sheetView zoomScale="53" zoomScaleNormal="53" workbookViewId="0">
      <selection activeCell="V15" sqref="V15"/>
    </sheetView>
  </sheetViews>
  <sheetFormatPr defaultRowHeight="15" x14ac:dyDescent="0.25"/>
  <cols>
    <col min="1" max="1" width="20.28515625" customWidth="1"/>
    <col min="2" max="2" width="19.28515625" bestFit="1" customWidth="1"/>
    <col min="3" max="3" width="13.28515625" bestFit="1" customWidth="1"/>
    <col min="4" max="4" width="15" bestFit="1" customWidth="1"/>
  </cols>
  <sheetData>
    <row r="1" spans="1:12" ht="21" x14ac:dyDescent="0.35">
      <c r="A1" s="239" t="s">
        <v>133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</row>
    <row r="2" spans="1:12" x14ac:dyDescent="0.25">
      <c r="A2" s="20"/>
    </row>
    <row r="3" spans="1:12" x14ac:dyDescent="0.25">
      <c r="B3" s="150"/>
      <c r="C3" s="150"/>
    </row>
    <row r="4" spans="1:12" ht="21" x14ac:dyDescent="0.35">
      <c r="A4" s="193"/>
      <c r="B4" s="193" t="s">
        <v>81</v>
      </c>
      <c r="C4" s="193" t="s">
        <v>82</v>
      </c>
      <c r="D4" s="193" t="s">
        <v>83</v>
      </c>
    </row>
    <row r="5" spans="1:12" ht="21" x14ac:dyDescent="0.35">
      <c r="A5" s="193" t="s">
        <v>66</v>
      </c>
      <c r="B5" s="197">
        <v>0.164626494352832</v>
      </c>
      <c r="C5" s="197">
        <v>0.39736025186587698</v>
      </c>
      <c r="D5" s="197">
        <v>0.43801325378129002</v>
      </c>
    </row>
    <row r="6" spans="1:12" ht="21" x14ac:dyDescent="0.35">
      <c r="A6" s="193" t="s">
        <v>65</v>
      </c>
      <c r="B6" s="197">
        <v>0.152290326308895</v>
      </c>
      <c r="C6" s="197">
        <v>0.466425241745964</v>
      </c>
      <c r="D6" s="197">
        <v>0.38228443194514</v>
      </c>
    </row>
    <row r="7" spans="1:12" ht="21" x14ac:dyDescent="0.35">
      <c r="A7" s="193" t="s">
        <v>84</v>
      </c>
      <c r="B7" s="197">
        <v>8.4159159159159197E-2</v>
      </c>
      <c r="C7" s="197">
        <v>0.45613113113113102</v>
      </c>
      <c r="D7" s="197">
        <v>0.45970970970970898</v>
      </c>
    </row>
    <row r="8" spans="1:12" ht="21" x14ac:dyDescent="0.35">
      <c r="A8" s="193" t="s">
        <v>85</v>
      </c>
      <c r="B8" s="197">
        <v>0.13970401076324501</v>
      </c>
      <c r="C8" s="197">
        <v>0.55431469728043803</v>
      </c>
      <c r="D8" s="197">
        <v>0.30465558828163802</v>
      </c>
    </row>
    <row r="10" spans="1:12" x14ac:dyDescent="0.25">
      <c r="A10" s="238" t="s">
        <v>175</v>
      </c>
      <c r="B10" s="230"/>
      <c r="C10" s="230"/>
      <c r="D10" s="230"/>
    </row>
    <row r="11" spans="1:12" x14ac:dyDescent="0.25">
      <c r="A11" s="230"/>
      <c r="B11" s="230"/>
      <c r="C11" s="230"/>
      <c r="D11" s="230"/>
    </row>
    <row r="12" spans="1:12" x14ac:dyDescent="0.25">
      <c r="A12" s="230"/>
      <c r="B12" s="230"/>
      <c r="C12" s="230"/>
      <c r="D12" s="230"/>
    </row>
    <row r="13" spans="1:12" x14ac:dyDescent="0.25">
      <c r="A13" s="230"/>
      <c r="B13" s="230"/>
      <c r="C13" s="230"/>
      <c r="D13" s="230"/>
    </row>
    <row r="14" spans="1:12" x14ac:dyDescent="0.25">
      <c r="A14" s="230"/>
      <c r="B14" s="230"/>
      <c r="C14" s="230"/>
      <c r="D14" s="230"/>
    </row>
    <row r="15" spans="1:12" x14ac:dyDescent="0.25">
      <c r="A15" s="230"/>
      <c r="B15" s="230"/>
      <c r="C15" s="230"/>
      <c r="D15" s="230"/>
    </row>
    <row r="16" spans="1:12" x14ac:dyDescent="0.25">
      <c r="A16" s="230"/>
      <c r="B16" s="230"/>
      <c r="C16" s="230"/>
      <c r="D16" s="230"/>
    </row>
    <row r="17" spans="1:9" x14ac:dyDescent="0.25">
      <c r="A17" s="230"/>
      <c r="B17" s="230"/>
      <c r="C17" s="230"/>
      <c r="D17" s="230"/>
    </row>
    <row r="18" spans="1:9" x14ac:dyDescent="0.25">
      <c r="A18" s="230"/>
      <c r="B18" s="230"/>
      <c r="C18" s="230"/>
      <c r="D18" s="230"/>
    </row>
    <row r="19" spans="1:9" x14ac:dyDescent="0.25">
      <c r="A19" s="230"/>
      <c r="B19" s="230"/>
      <c r="C19" s="230"/>
      <c r="D19" s="230"/>
    </row>
    <row r="20" spans="1:9" x14ac:dyDescent="0.25">
      <c r="A20" s="230"/>
      <c r="B20" s="230"/>
      <c r="C20" s="230"/>
      <c r="D20" s="230"/>
    </row>
    <row r="21" spans="1:9" x14ac:dyDescent="0.25">
      <c r="A21" s="230"/>
      <c r="B21" s="230"/>
      <c r="C21" s="230"/>
      <c r="D21" s="230"/>
    </row>
    <row r="22" spans="1:9" x14ac:dyDescent="0.25">
      <c r="A22" s="230"/>
      <c r="B22" s="230"/>
      <c r="C22" s="230"/>
      <c r="D22" s="230"/>
    </row>
    <row r="26" spans="1:9" x14ac:dyDescent="0.25">
      <c r="F26" s="231" t="s">
        <v>86</v>
      </c>
      <c r="G26" s="231"/>
      <c r="H26" s="231"/>
      <c r="I26" s="231"/>
    </row>
    <row r="27" spans="1:9" x14ac:dyDescent="0.25">
      <c r="A27" s="168"/>
    </row>
  </sheetData>
  <mergeCells count="3">
    <mergeCell ref="A10:D22"/>
    <mergeCell ref="F26:I26"/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49</vt:i4>
      </vt:variant>
      <vt:variant>
        <vt:lpstr>Intervalos nomeados</vt:lpstr>
      </vt:variant>
      <vt:variant>
        <vt:i4>1</vt:i4>
      </vt:variant>
    </vt:vector>
  </HeadingPairs>
  <TitlesOfParts>
    <vt:vector size="50" baseType="lpstr">
      <vt:lpstr>Apresentação</vt:lpstr>
      <vt:lpstr>GE Gráfico 1</vt:lpstr>
      <vt:lpstr>GE Gráfico 2</vt:lpstr>
      <vt:lpstr>GE Grafico3</vt:lpstr>
      <vt:lpstr>GE Gráfico 4</vt:lpstr>
      <vt:lpstr>GE Gráfico _5</vt:lpstr>
      <vt:lpstr>GM Gráfico 1</vt:lpstr>
      <vt:lpstr>GM Gráfico 2</vt:lpstr>
      <vt:lpstr>GM Gráfico 3</vt:lpstr>
      <vt:lpstr>GM Grafico 4</vt:lpstr>
      <vt:lpstr>GM Gráfico_5 </vt:lpstr>
      <vt:lpstr>GM Gráfico 6</vt:lpstr>
      <vt:lpstr>CRAS Gráfico 1</vt:lpstr>
      <vt:lpstr>CRAS Gráfico 2</vt:lpstr>
      <vt:lpstr>CRAS Grafico 3</vt:lpstr>
      <vt:lpstr>CRAS Gráfico 4</vt:lpstr>
      <vt:lpstr>CRAS Gráfico 5</vt:lpstr>
      <vt:lpstr>CRAS Gráfico 6</vt:lpstr>
      <vt:lpstr>CREAS Gráfico 1</vt:lpstr>
      <vt:lpstr>CREAS Gráfico 2_OK</vt:lpstr>
      <vt:lpstr>CREAS Grafico 3_OK</vt:lpstr>
      <vt:lpstr>CREAS Gráfico 4_OK</vt:lpstr>
      <vt:lpstr>CREAS Gráfico 5_OK</vt:lpstr>
      <vt:lpstr>CREAS Gráfico 6_OK</vt:lpstr>
      <vt:lpstr>CPOP Gráfico 1_OK</vt:lpstr>
      <vt:lpstr>CPOP Gráfico 2_OK</vt:lpstr>
      <vt:lpstr>CPOP Grafico 3_OK</vt:lpstr>
      <vt:lpstr>CPOP Gráfico 4_OK</vt:lpstr>
      <vt:lpstr>CPOP Gráfico 5_OK</vt:lpstr>
      <vt:lpstr>CPOP Gráfico 6_OK</vt:lpstr>
      <vt:lpstr>CCONV Gráfico 1_OK</vt:lpstr>
      <vt:lpstr>CCONV Gráfico 2_OK</vt:lpstr>
      <vt:lpstr>CCONV Grafico 3_OK</vt:lpstr>
      <vt:lpstr>CCONV Gráfico 4</vt:lpstr>
      <vt:lpstr>CCONV Gráfico 5_OK</vt:lpstr>
      <vt:lpstr>CCONV Gráfico 6_OK</vt:lpstr>
      <vt:lpstr>CDIA Gráfico 1_OK</vt:lpstr>
      <vt:lpstr>CDIA Gráfico 2_OK</vt:lpstr>
      <vt:lpstr>CDIA Grafico 3_OK</vt:lpstr>
      <vt:lpstr>CDIA Gráfico 4_OK</vt:lpstr>
      <vt:lpstr>CDIA Gráfico 5_OK</vt:lpstr>
      <vt:lpstr>CDIA Gráfico 6_OK</vt:lpstr>
      <vt:lpstr>UNACOL Gráfico 1_OK</vt:lpstr>
      <vt:lpstr>UNACOL Gráfico 2_OK</vt:lpstr>
      <vt:lpstr>UNACOL GRafico 3_OK</vt:lpstr>
      <vt:lpstr>UNACOL Gráfico 4_OK</vt:lpstr>
      <vt:lpstr>UNACOL Gráfico 5_OK</vt:lpstr>
      <vt:lpstr>UNACOL Gráfico 6_OK</vt:lpstr>
      <vt:lpstr>COMP Gráfico 41_OK</vt:lpstr>
      <vt:lpstr>'CRAS Grafico 3'!Area_de_impressao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Frutuoso Furtado</dc:creator>
  <cp:lastModifiedBy>Otavio Luiz de Araujo</cp:lastModifiedBy>
  <dcterms:created xsi:type="dcterms:W3CDTF">2017-11-29T19:32:00Z</dcterms:created>
  <dcterms:modified xsi:type="dcterms:W3CDTF">2018-11-09T18:27:21Z</dcterms:modified>
</cp:coreProperties>
</file>