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Drive D\Freelancer\project43 Stability XFLR5\"/>
    </mc:Choice>
  </mc:AlternateContent>
  <xr:revisionPtr revIDLastSave="0" documentId="13_ncr:1_{B7102085-77E8-4B03-BEBE-88F8988280B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 l="1"/>
  <c r="J19" i="1"/>
  <c r="J20" i="1"/>
  <c r="J17" i="1"/>
  <c r="F19" i="1"/>
  <c r="F20" i="1"/>
  <c r="F18" i="1"/>
  <c r="I19" i="1"/>
  <c r="I20" i="1"/>
  <c r="I18" i="1"/>
  <c r="H6" i="1" l="1"/>
  <c r="D8" i="1" l="1"/>
  <c r="E8" i="1"/>
  <c r="C8" i="1"/>
</calcChain>
</file>

<file path=xl/sharedStrings.xml><?xml version="1.0" encoding="utf-8"?>
<sst xmlns="http://schemas.openxmlformats.org/spreadsheetml/2006/main" count="14" uniqueCount="14">
  <si>
    <t>b</t>
  </si>
  <si>
    <t>c</t>
  </si>
  <si>
    <t>twist</t>
  </si>
  <si>
    <t>offset</t>
  </si>
  <si>
    <t>Ixx</t>
  </si>
  <si>
    <t>Izz</t>
  </si>
  <si>
    <t>Izx</t>
  </si>
  <si>
    <t>I'xx</t>
  </si>
  <si>
    <t>deflection</t>
  </si>
  <si>
    <t>Cy</t>
  </si>
  <si>
    <t>V</t>
  </si>
  <si>
    <t>Y</t>
  </si>
  <si>
    <t>deflection rad</t>
  </si>
  <si>
    <t>Y from eqn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</si>
</sst>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680683988070972E-2"/>
          <c:y val="5.5749680226141948E-2"/>
          <c:w val="0.91176400123009149"/>
          <c:h val="0.9257007767646066"/>
        </c:manualLayout>
      </c:layout>
      <c:scatterChart>
        <c:scatterStyle val="smoothMarker"/>
        <c:varyColors val="0"/>
        <c:ser>
          <c:idx val="0"/>
          <c:order val="0"/>
          <c:tx>
            <c:v>chord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273573773305666E-2"/>
                  <c:y val="0.29378162836028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Sheet1!$B$4:$B$5</c:f>
              <c:numCache>
                <c:formatCode>General</c:formatCode>
                <c:ptCount val="2"/>
                <c:pt idx="0">
                  <c:v>0.24299999999999999</c:v>
                </c:pt>
                <c:pt idx="1">
                  <c:v>0.69099999999999995</c:v>
                </c:pt>
              </c:numCache>
            </c:numRef>
          </c:xVal>
          <c:yVal>
            <c:numRef>
              <c:f>Sheet1!$C$4:$C$5</c:f>
              <c:numCache>
                <c:formatCode>General</c:formatCode>
                <c:ptCount val="2"/>
                <c:pt idx="0">
                  <c:v>0.192</c:v>
                </c:pt>
                <c:pt idx="1">
                  <c:v>0.13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9F-4E68-94B6-ACCDBD42FB85}"/>
            </c:ext>
          </c:extLst>
        </c:ser>
        <c:ser>
          <c:idx val="1"/>
          <c:order val="1"/>
          <c:tx>
            <c:v>twist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Sheet1!$B$4:$B$5</c:f>
              <c:numCache>
                <c:formatCode>General</c:formatCode>
                <c:ptCount val="2"/>
                <c:pt idx="0">
                  <c:v>0.24299999999999999</c:v>
                </c:pt>
                <c:pt idx="1">
                  <c:v>0.69099999999999995</c:v>
                </c:pt>
              </c:numCache>
            </c:numRef>
          </c:xVal>
          <c:yVal>
            <c:numRef>
              <c:f>Sheet1!$D$4:$D$5</c:f>
              <c:numCache>
                <c:formatCode>General</c:formatCode>
                <c:ptCount val="2"/>
                <c:pt idx="0">
                  <c:v>-0.5</c:v>
                </c:pt>
                <c:pt idx="1">
                  <c:v>-7.3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9F-4E68-94B6-ACCDBD42FB85}"/>
            </c:ext>
          </c:extLst>
        </c:ser>
        <c:ser>
          <c:idx val="2"/>
          <c:order val="2"/>
          <c:tx>
            <c:v>offset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Sheet1!$B$4:$B$5</c:f>
              <c:numCache>
                <c:formatCode>General</c:formatCode>
                <c:ptCount val="2"/>
                <c:pt idx="0">
                  <c:v>0.24299999999999999</c:v>
                </c:pt>
                <c:pt idx="1">
                  <c:v>0.69099999999999995</c:v>
                </c:pt>
              </c:numCache>
            </c:numRef>
          </c:xVal>
          <c:yVal>
            <c:numRef>
              <c:f>Sheet1!$E$4:$E$5</c:f>
              <c:numCache>
                <c:formatCode>General</c:formatCode>
                <c:ptCount val="2"/>
                <c:pt idx="0">
                  <c:v>0.1</c:v>
                </c:pt>
                <c:pt idx="1">
                  <c:v>0.32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9F-4E68-94B6-ACCDBD42F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625167"/>
        <c:axId val="2013070095"/>
      </c:scatterChart>
      <c:valAx>
        <c:axId val="196762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70095"/>
        <c:crosses val="autoZero"/>
        <c:crossBetween val="midCat"/>
      </c:valAx>
      <c:valAx>
        <c:axId val="20130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2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 Vs</a:t>
            </a:r>
            <a:r>
              <a:rPr lang="en-GB" baseline="0"/>
              <a:t> elevon deflection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Sheet1!$F$17:$F$20</c:f>
              <c:numCache>
                <c:formatCode>General</c:formatCode>
                <c:ptCount val="4"/>
                <c:pt idx="0">
                  <c:v>0</c:v>
                </c:pt>
                <c:pt idx="1">
                  <c:v>5.2359877559829883E-2</c:v>
                </c:pt>
                <c:pt idx="2">
                  <c:v>8.7266462599716474E-2</c:v>
                </c:pt>
                <c:pt idx="3">
                  <c:v>0.12217304763960307</c:v>
                </c:pt>
              </c:numCache>
            </c:numRef>
          </c:xVal>
          <c:yVal>
            <c:numRef>
              <c:f>Sheet1!$I$17:$I$20</c:f>
              <c:numCache>
                <c:formatCode>General</c:formatCode>
                <c:ptCount val="4"/>
                <c:pt idx="0">
                  <c:v>0</c:v>
                </c:pt>
                <c:pt idx="1">
                  <c:v>2.3487486931593152E-2</c:v>
                </c:pt>
                <c:pt idx="2">
                  <c:v>3.9409842157164469E-2</c:v>
                </c:pt>
                <c:pt idx="3">
                  <c:v>5.5167227527671676E-2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D-4D66-8349-2485AF96D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622448"/>
        <c:axId val="1118325856"/>
      </c:scatterChart>
      <c:valAx>
        <c:axId val="111662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25856"/>
        <c:crosses val="autoZero"/>
        <c:crossBetween val="midCat"/>
      </c:valAx>
      <c:valAx>
        <c:axId val="11183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2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</xdr:colOff>
      <xdr:row>3</xdr:row>
      <xdr:rowOff>129540</xdr:rowOff>
    </xdr:from>
    <xdr:to>
      <xdr:col>30</xdr:col>
      <xdr:colOff>114300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D6ACD-D988-43EF-A232-8A2BD595D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449580</xdr:colOff>
      <xdr:row>7</xdr:row>
      <xdr:rowOff>175260</xdr:rowOff>
    </xdr:from>
    <xdr:to>
      <xdr:col>18</xdr:col>
      <xdr:colOff>144780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FDAB14-905E-436B-B977-5A92F8A5E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0"/>
  <sheetViews>
    <sheetView tabSelected="1" workbookViewId="0">
      <selection activeCell="G26" sqref="G26"/>
    </sheetView>
  </sheetViews>
  <sheetFormatPr defaultRowHeight="14.4" x14ac:dyDescent="0.3"/>
  <cols>
    <col min="6" max="6" width="13.44140625" customWidth="1"/>
    <col min="10" max="10" width="10.6640625" customWidth="1"/>
  </cols>
  <sheetData>
    <row r="3" spans="2:10" x14ac:dyDescent="0.3">
      <c r="B3" t="s">
        <v>0</v>
      </c>
      <c r="C3" t="s">
        <v>1</v>
      </c>
      <c r="D3" t="s">
        <v>2</v>
      </c>
      <c r="E3" t="s">
        <v>3</v>
      </c>
      <c r="G3" t="s">
        <v>4</v>
      </c>
      <c r="H3">
        <v>0.10009999999999999</v>
      </c>
    </row>
    <row r="4" spans="2:10" x14ac:dyDescent="0.3">
      <c r="B4">
        <v>0.24299999999999999</v>
      </c>
      <c r="C4">
        <v>0.192</v>
      </c>
      <c r="D4">
        <v>-0.5</v>
      </c>
      <c r="E4">
        <v>0.1</v>
      </c>
      <c r="G4" t="s">
        <v>5</v>
      </c>
      <c r="H4">
        <v>0.112</v>
      </c>
    </row>
    <row r="5" spans="2:10" x14ac:dyDescent="0.3">
      <c r="B5">
        <v>0.69099999999999995</v>
      </c>
      <c r="C5">
        <v>0.13</v>
      </c>
      <c r="D5">
        <v>-7.3</v>
      </c>
      <c r="E5">
        <v>0.32</v>
      </c>
      <c r="G5" t="s">
        <v>6</v>
      </c>
      <c r="H5">
        <v>-1.5640000000000001E-4</v>
      </c>
    </row>
    <row r="6" spans="2:10" x14ac:dyDescent="0.3">
      <c r="G6" t="s">
        <v>7</v>
      </c>
      <c r="H6">
        <f>(H3*H4 -H5^2)/H4</f>
        <v>0.10009978159857141</v>
      </c>
    </row>
    <row r="8" spans="2:10" x14ac:dyDescent="0.3">
      <c r="B8">
        <v>0.55000000000000004</v>
      </c>
      <c r="C8" s="1">
        <f>-0.1384*B8 +0.2256</f>
        <v>0.14948</v>
      </c>
      <c r="D8" s="3">
        <f>-15.179*B8+3.1884</f>
        <v>-5.1600500000000018</v>
      </c>
      <c r="E8" s="2">
        <f>0.4911*B8 -0.0193</f>
        <v>0.250805</v>
      </c>
    </row>
    <row r="16" spans="2:10" x14ac:dyDescent="0.3">
      <c r="E16" s="4" t="s">
        <v>8</v>
      </c>
      <c r="F16" s="4" t="s">
        <v>12</v>
      </c>
      <c r="G16" s="4" t="s">
        <v>9</v>
      </c>
      <c r="H16" s="4" t="s">
        <v>10</v>
      </c>
      <c r="I16" s="4" t="s">
        <v>11</v>
      </c>
      <c r="J16" s="4" t="s">
        <v>13</v>
      </c>
    </row>
    <row r="17" spans="5:10" x14ac:dyDescent="0.3">
      <c r="E17" s="4">
        <v>0</v>
      </c>
      <c r="F17" s="4">
        <v>0</v>
      </c>
      <c r="G17" s="4">
        <v>0</v>
      </c>
      <c r="H17" s="4">
        <v>17.120699999999999</v>
      </c>
      <c r="I17" s="4">
        <v>0</v>
      </c>
      <c r="J17" s="4">
        <f>0.4518*F17</f>
        <v>0</v>
      </c>
    </row>
    <row r="18" spans="5:10" x14ac:dyDescent="0.3">
      <c r="E18" s="4">
        <v>3</v>
      </c>
      <c r="F18" s="4">
        <f>E18*PI()/180</f>
        <v>5.2359877559829883E-2</v>
      </c>
      <c r="G18" s="4">
        <v>4.6000000000000001E-4</v>
      </c>
      <c r="H18" s="4">
        <v>17.120699999999999</v>
      </c>
      <c r="I18" s="4">
        <f>0.5*1.225*H18^2*0.2844*G18</f>
        <v>2.3487486931593152E-2</v>
      </c>
      <c r="J18" s="4">
        <f t="shared" ref="J18:J20" si="0">0.4518*F18</f>
        <v>2.365619268153114E-2</v>
      </c>
    </row>
    <row r="19" spans="5:10" x14ac:dyDescent="0.3">
      <c r="E19" s="4">
        <v>5</v>
      </c>
      <c r="F19" s="4">
        <f t="shared" ref="F19:F20" si="1">E19*PI()/180</f>
        <v>8.7266462599716474E-2</v>
      </c>
      <c r="G19" s="4">
        <v>7.7200000000000001E-4</v>
      </c>
      <c r="H19" s="4">
        <v>17.1189</v>
      </c>
      <c r="I19" s="4">
        <f t="shared" ref="I19:I20" si="2">0.5*1.225*H19^2*0.2844*G19</f>
        <v>3.9409842157164469E-2</v>
      </c>
      <c r="J19" s="4">
        <f t="shared" si="0"/>
        <v>3.9426987802551904E-2</v>
      </c>
    </row>
    <row r="20" spans="5:10" x14ac:dyDescent="0.3">
      <c r="E20" s="4">
        <v>7</v>
      </c>
      <c r="F20" s="4">
        <f t="shared" si="1"/>
        <v>0.12217304763960307</v>
      </c>
      <c r="G20" s="4">
        <v>1.0809999999999999E-3</v>
      </c>
      <c r="H20" s="4">
        <v>17.116299999999999</v>
      </c>
      <c r="I20" s="4">
        <f t="shared" si="2"/>
        <v>5.5167227527671676E-2</v>
      </c>
      <c r="J20" s="4">
        <f t="shared" si="0"/>
        <v>5.5197782923572664E-2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DF51-C148-42EC-AEB1-DDE6FD863A2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2020-04-19T20:17:08Z</dcterms:modified>
</cp:coreProperties>
</file>