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lycée\PSI-2021\"/>
    </mc:Choice>
  </mc:AlternateContent>
  <xr:revisionPtr revIDLastSave="0" documentId="13_ncr:1_{FB49DD42-3D8F-474B-BEF3-6E03EAA80B21}" xr6:coauthVersionLast="47" xr6:coauthVersionMax="47" xr10:uidLastSave="{00000000-0000-0000-0000-000000000000}"/>
  <bookViews>
    <workbookView xWindow="18600" yWindow="-14890" windowWidth="27870" windowHeight="15830" xr2:uid="{00000000-000D-0000-FFFF-FFFF00000000}"/>
  </bookViews>
  <sheets>
    <sheet name="Feuil1" sheetId="1" r:id="rId1"/>
  </sheets>
  <definedNames>
    <definedName name="_xlnm.Print_Area" localSheetId="0">Feuil1!$A$5:$X$40,Feuil1!$Z$5:$AN$38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8" i="1" l="1"/>
  <c r="AN31" i="1"/>
  <c r="AN32" i="1"/>
  <c r="AN33" i="1" l="1"/>
  <c r="AN34" i="1" s="1"/>
  <c r="AN35" i="1" s="1"/>
  <c r="AN36" i="1" l="1"/>
  <c r="AN37" i="1" s="1"/>
  <c r="AN9" i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W38" i="1"/>
  <c r="AA8" i="1"/>
  <c r="AA9" i="1"/>
  <c r="AA10" i="1"/>
  <c r="AA11" i="1"/>
  <c r="AA12" i="1"/>
  <c r="AA13" i="1"/>
  <c r="AA17" i="1" s="1"/>
  <c r="AA15" i="1"/>
  <c r="AA16" i="1"/>
  <c r="AA20" i="1"/>
  <c r="U38" i="1"/>
  <c r="V38" i="1" s="1"/>
  <c r="S38" i="1"/>
  <c r="Q38" i="1"/>
  <c r="R38" i="1" s="1"/>
  <c r="O38" i="1"/>
  <c r="M38" i="1"/>
  <c r="N38" i="1" s="1"/>
  <c r="K38" i="1"/>
  <c r="I38" i="1"/>
  <c r="G38" i="1"/>
  <c r="H38" i="1" s="1"/>
  <c r="E38" i="1"/>
  <c r="C38" i="1"/>
  <c r="D38" i="1" s="1"/>
  <c r="A38" i="1"/>
  <c r="W37" i="1"/>
  <c r="U37" i="1"/>
  <c r="S37" i="1"/>
  <c r="Q37" i="1"/>
  <c r="O37" i="1"/>
  <c r="M37" i="1"/>
  <c r="N37" i="1" s="1"/>
  <c r="K37" i="1"/>
  <c r="I37" i="1"/>
  <c r="G37" i="1"/>
  <c r="E37" i="1"/>
  <c r="C37" i="1"/>
  <c r="A37" i="1"/>
  <c r="W36" i="1"/>
  <c r="U36" i="1"/>
  <c r="S36" i="1"/>
  <c r="Q36" i="1"/>
  <c r="O36" i="1"/>
  <c r="M36" i="1"/>
  <c r="N36" i="1" s="1"/>
  <c r="K36" i="1"/>
  <c r="I36" i="1"/>
  <c r="G36" i="1"/>
  <c r="E36" i="1"/>
  <c r="C36" i="1"/>
  <c r="A36" i="1"/>
  <c r="W35" i="1"/>
  <c r="U35" i="1"/>
  <c r="S35" i="1"/>
  <c r="Q35" i="1"/>
  <c r="O35" i="1"/>
  <c r="M35" i="1"/>
  <c r="K35" i="1"/>
  <c r="I35" i="1"/>
  <c r="G35" i="1"/>
  <c r="E35" i="1"/>
  <c r="C35" i="1"/>
  <c r="A35" i="1"/>
  <c r="W34" i="1"/>
  <c r="U34" i="1"/>
  <c r="S34" i="1"/>
  <c r="Q34" i="1"/>
  <c r="O34" i="1"/>
  <c r="M34" i="1"/>
  <c r="K34" i="1"/>
  <c r="I34" i="1"/>
  <c r="G34" i="1"/>
  <c r="E34" i="1"/>
  <c r="C34" i="1"/>
  <c r="A34" i="1"/>
  <c r="W33" i="1"/>
  <c r="U33" i="1"/>
  <c r="S33" i="1"/>
  <c r="Q33" i="1"/>
  <c r="O33" i="1"/>
  <c r="M33" i="1"/>
  <c r="K33" i="1"/>
  <c r="I33" i="1"/>
  <c r="G33" i="1"/>
  <c r="E33" i="1"/>
  <c r="C33" i="1"/>
  <c r="A33" i="1"/>
  <c r="W32" i="1"/>
  <c r="U32" i="1"/>
  <c r="S32" i="1"/>
  <c r="Q32" i="1"/>
  <c r="O32" i="1"/>
  <c r="M32" i="1"/>
  <c r="K32" i="1"/>
  <c r="I32" i="1"/>
  <c r="J32" i="1" s="1"/>
  <c r="G32" i="1"/>
  <c r="E32" i="1"/>
  <c r="C32" i="1"/>
  <c r="A32" i="1"/>
  <c r="W31" i="1"/>
  <c r="U31" i="1"/>
  <c r="S31" i="1"/>
  <c r="Q31" i="1"/>
  <c r="O31" i="1"/>
  <c r="M31" i="1"/>
  <c r="K31" i="1"/>
  <c r="I31" i="1"/>
  <c r="G31" i="1"/>
  <c r="E31" i="1"/>
  <c r="C31" i="1"/>
  <c r="A31" i="1"/>
  <c r="W30" i="1"/>
  <c r="U30" i="1"/>
  <c r="S30" i="1"/>
  <c r="Q30" i="1"/>
  <c r="O30" i="1"/>
  <c r="M30" i="1"/>
  <c r="K30" i="1"/>
  <c r="I30" i="1"/>
  <c r="G30" i="1"/>
  <c r="E30" i="1"/>
  <c r="C30" i="1"/>
  <c r="A30" i="1"/>
  <c r="W29" i="1"/>
  <c r="U29" i="1"/>
  <c r="S29" i="1"/>
  <c r="Q29" i="1"/>
  <c r="O29" i="1"/>
  <c r="M29" i="1"/>
  <c r="K29" i="1"/>
  <c r="I29" i="1"/>
  <c r="G29" i="1"/>
  <c r="E29" i="1"/>
  <c r="C29" i="1"/>
  <c r="A29" i="1"/>
  <c r="W28" i="1"/>
  <c r="U28" i="1"/>
  <c r="S28" i="1"/>
  <c r="Q28" i="1"/>
  <c r="O28" i="1"/>
  <c r="M28" i="1"/>
  <c r="K28" i="1"/>
  <c r="I28" i="1"/>
  <c r="G28" i="1"/>
  <c r="E28" i="1"/>
  <c r="C28" i="1"/>
  <c r="A28" i="1"/>
  <c r="W27" i="1"/>
  <c r="U27" i="1"/>
  <c r="S27" i="1"/>
  <c r="Q27" i="1"/>
  <c r="O27" i="1"/>
  <c r="M27" i="1"/>
  <c r="K27" i="1"/>
  <c r="I27" i="1"/>
  <c r="G27" i="1"/>
  <c r="E27" i="1"/>
  <c r="C27" i="1"/>
  <c r="A27" i="1"/>
  <c r="W26" i="1"/>
  <c r="U26" i="1"/>
  <c r="S26" i="1"/>
  <c r="Q26" i="1"/>
  <c r="O26" i="1"/>
  <c r="M26" i="1"/>
  <c r="K26" i="1"/>
  <c r="I26" i="1"/>
  <c r="G26" i="1"/>
  <c r="E26" i="1"/>
  <c r="C26" i="1"/>
  <c r="A26" i="1"/>
  <c r="W25" i="1"/>
  <c r="U25" i="1"/>
  <c r="S25" i="1"/>
  <c r="Q25" i="1"/>
  <c r="O25" i="1"/>
  <c r="M25" i="1"/>
  <c r="K25" i="1"/>
  <c r="I25" i="1"/>
  <c r="G25" i="1"/>
  <c r="E25" i="1"/>
  <c r="C25" i="1"/>
  <c r="A25" i="1"/>
  <c r="W24" i="1"/>
  <c r="U24" i="1"/>
  <c r="S24" i="1"/>
  <c r="Q24" i="1"/>
  <c r="O24" i="1"/>
  <c r="M24" i="1"/>
  <c r="K24" i="1"/>
  <c r="I24" i="1"/>
  <c r="G24" i="1"/>
  <c r="E24" i="1"/>
  <c r="C24" i="1"/>
  <c r="A24" i="1"/>
  <c r="W23" i="1"/>
  <c r="U23" i="1"/>
  <c r="S23" i="1"/>
  <c r="Q23" i="1"/>
  <c r="O23" i="1"/>
  <c r="M23" i="1"/>
  <c r="K23" i="1"/>
  <c r="I23" i="1"/>
  <c r="G23" i="1"/>
  <c r="E23" i="1"/>
  <c r="C23" i="1"/>
  <c r="A23" i="1"/>
  <c r="W22" i="1"/>
  <c r="U22" i="1"/>
  <c r="S22" i="1"/>
  <c r="Q22" i="1"/>
  <c r="O22" i="1"/>
  <c r="M22" i="1"/>
  <c r="K22" i="1"/>
  <c r="I22" i="1"/>
  <c r="G22" i="1"/>
  <c r="E22" i="1"/>
  <c r="C22" i="1"/>
  <c r="A22" i="1"/>
  <c r="B22" i="1" s="1"/>
  <c r="W21" i="1"/>
  <c r="U21" i="1"/>
  <c r="S21" i="1"/>
  <c r="Q21" i="1"/>
  <c r="O21" i="1"/>
  <c r="M21" i="1"/>
  <c r="K21" i="1"/>
  <c r="I21" i="1"/>
  <c r="G21" i="1"/>
  <c r="E21" i="1"/>
  <c r="C21" i="1"/>
  <c r="A21" i="1"/>
  <c r="W20" i="1"/>
  <c r="U20" i="1"/>
  <c r="S20" i="1"/>
  <c r="Q20" i="1"/>
  <c r="O20" i="1"/>
  <c r="M20" i="1"/>
  <c r="K20" i="1"/>
  <c r="I20" i="1"/>
  <c r="G20" i="1"/>
  <c r="E20" i="1"/>
  <c r="C20" i="1"/>
  <c r="A20" i="1"/>
  <c r="W19" i="1"/>
  <c r="U19" i="1"/>
  <c r="S19" i="1"/>
  <c r="Q19" i="1"/>
  <c r="O19" i="1"/>
  <c r="M19" i="1"/>
  <c r="K19" i="1"/>
  <c r="I19" i="1"/>
  <c r="G19" i="1"/>
  <c r="E19" i="1"/>
  <c r="C19" i="1"/>
  <c r="A19" i="1"/>
  <c r="W18" i="1"/>
  <c r="U18" i="1"/>
  <c r="S18" i="1"/>
  <c r="Q18" i="1"/>
  <c r="O18" i="1"/>
  <c r="M18" i="1"/>
  <c r="K18" i="1"/>
  <c r="I18" i="1"/>
  <c r="G18" i="1"/>
  <c r="H18" i="1" s="1"/>
  <c r="E18" i="1"/>
  <c r="C18" i="1"/>
  <c r="A18" i="1"/>
  <c r="W17" i="1"/>
  <c r="U17" i="1"/>
  <c r="S17" i="1"/>
  <c r="Q17" i="1"/>
  <c r="O17" i="1"/>
  <c r="M17" i="1"/>
  <c r="K17" i="1"/>
  <c r="I17" i="1"/>
  <c r="G17" i="1"/>
  <c r="E17" i="1"/>
  <c r="C17" i="1"/>
  <c r="A17" i="1"/>
  <c r="W16" i="1"/>
  <c r="U16" i="1"/>
  <c r="S16" i="1"/>
  <c r="Q16" i="1"/>
  <c r="O16" i="1"/>
  <c r="M16" i="1"/>
  <c r="K16" i="1"/>
  <c r="I16" i="1"/>
  <c r="G16" i="1"/>
  <c r="E16" i="1"/>
  <c r="C16" i="1"/>
  <c r="A16" i="1"/>
  <c r="W15" i="1"/>
  <c r="U15" i="1"/>
  <c r="S15" i="1"/>
  <c r="Q15" i="1"/>
  <c r="O15" i="1"/>
  <c r="M15" i="1"/>
  <c r="K15" i="1"/>
  <c r="I15" i="1"/>
  <c r="G15" i="1"/>
  <c r="E15" i="1"/>
  <c r="C15" i="1"/>
  <c r="A15" i="1"/>
  <c r="W14" i="1"/>
  <c r="U14" i="1"/>
  <c r="S14" i="1"/>
  <c r="Q14" i="1"/>
  <c r="O14" i="1"/>
  <c r="M14" i="1"/>
  <c r="K14" i="1"/>
  <c r="I14" i="1"/>
  <c r="G14" i="1"/>
  <c r="E14" i="1"/>
  <c r="C14" i="1"/>
  <c r="A14" i="1"/>
  <c r="W13" i="1"/>
  <c r="U13" i="1"/>
  <c r="S13" i="1"/>
  <c r="Q13" i="1"/>
  <c r="O13" i="1"/>
  <c r="M13" i="1"/>
  <c r="K13" i="1"/>
  <c r="I13" i="1"/>
  <c r="G13" i="1"/>
  <c r="E13" i="1"/>
  <c r="C13" i="1"/>
  <c r="A13" i="1"/>
  <c r="W12" i="1"/>
  <c r="U12" i="1"/>
  <c r="S12" i="1"/>
  <c r="Q12" i="1"/>
  <c r="O12" i="1"/>
  <c r="M12" i="1"/>
  <c r="K12" i="1"/>
  <c r="I12" i="1"/>
  <c r="G12" i="1"/>
  <c r="E12" i="1"/>
  <c r="C12" i="1"/>
  <c r="A12" i="1"/>
  <c r="W11" i="1"/>
  <c r="U11" i="1"/>
  <c r="S11" i="1"/>
  <c r="Q11" i="1"/>
  <c r="O11" i="1"/>
  <c r="M11" i="1"/>
  <c r="K11" i="1"/>
  <c r="I11" i="1"/>
  <c r="G11" i="1"/>
  <c r="E11" i="1"/>
  <c r="C11" i="1"/>
  <c r="A11" i="1"/>
  <c r="W10" i="1"/>
  <c r="U10" i="1"/>
  <c r="S10" i="1"/>
  <c r="Q10" i="1"/>
  <c r="O10" i="1"/>
  <c r="M10" i="1"/>
  <c r="K10" i="1"/>
  <c r="I10" i="1"/>
  <c r="G10" i="1"/>
  <c r="E10" i="1"/>
  <c r="C10" i="1"/>
  <c r="A10" i="1"/>
  <c r="W9" i="1"/>
  <c r="U9" i="1"/>
  <c r="S9" i="1"/>
  <c r="Q9" i="1"/>
  <c r="O9" i="1"/>
  <c r="M9" i="1"/>
  <c r="K9" i="1"/>
  <c r="I9" i="1"/>
  <c r="G9" i="1"/>
  <c r="E9" i="1"/>
  <c r="C9" i="1"/>
  <c r="A9" i="1"/>
  <c r="W8" i="1"/>
  <c r="U8" i="1"/>
  <c r="S8" i="1"/>
  <c r="Q8" i="1"/>
  <c r="O8" i="1"/>
  <c r="M8" i="1"/>
  <c r="K8" i="1"/>
  <c r="L8" i="1" s="1"/>
  <c r="I8" i="1"/>
  <c r="G8" i="1"/>
  <c r="H8" i="1" s="1"/>
  <c r="E8" i="1"/>
  <c r="C8" i="1"/>
  <c r="A8" i="1"/>
  <c r="I5" i="1"/>
  <c r="A7" i="1"/>
  <c r="W7" i="1"/>
  <c r="U7" i="1"/>
  <c r="S7" i="1"/>
  <c r="Q7" i="1"/>
  <c r="O7" i="1"/>
  <c r="M7" i="1"/>
  <c r="K7" i="1"/>
  <c r="I7" i="1"/>
  <c r="G7" i="1"/>
  <c r="E7" i="1"/>
  <c r="C7" i="1"/>
  <c r="L37" i="1" l="1"/>
  <c r="D8" i="1"/>
  <c r="F24" i="1"/>
  <c r="AA18" i="1"/>
  <c r="X32" i="1" s="1"/>
  <c r="T15" i="1"/>
  <c r="T21" i="1"/>
  <c r="AA14" i="1"/>
  <c r="R12" i="1" s="1"/>
  <c r="N19" i="1"/>
  <c r="N25" i="1"/>
  <c r="R19" i="1"/>
  <c r="J22" i="1"/>
  <c r="J24" i="1"/>
  <c r="R25" i="1"/>
  <c r="J30" i="1"/>
  <c r="J34" i="1"/>
  <c r="R35" i="1"/>
  <c r="J36" i="1"/>
  <c r="AA19" i="1"/>
  <c r="H10" i="1"/>
  <c r="H20" i="1"/>
  <c r="P25" i="1"/>
  <c r="H30" i="1"/>
  <c r="J8" i="1"/>
  <c r="J14" i="1"/>
  <c r="D9" i="1"/>
  <c r="T9" i="1"/>
  <c r="L12" i="1"/>
  <c r="T13" i="1"/>
  <c r="L14" i="1"/>
  <c r="D15" i="1"/>
  <c r="D19" i="1"/>
  <c r="L20" i="1"/>
  <c r="D21" i="1"/>
  <c r="L22" i="1"/>
  <c r="D23" i="1"/>
  <c r="T25" i="1"/>
  <c r="D27" i="1"/>
  <c r="L28" i="1"/>
  <c r="D29" i="1"/>
  <c r="D31" i="1"/>
  <c r="T33" i="1"/>
  <c r="D35" i="1"/>
  <c r="T35" i="1"/>
  <c r="L36" i="1"/>
  <c r="D37" i="1"/>
  <c r="P11" i="1"/>
  <c r="P21" i="1"/>
  <c r="H26" i="1"/>
  <c r="H32" i="1"/>
  <c r="P35" i="1"/>
  <c r="R13" i="1"/>
  <c r="F9" i="1"/>
  <c r="V9" i="1"/>
  <c r="N10" i="1"/>
  <c r="F11" i="1"/>
  <c r="V13" i="1"/>
  <c r="F15" i="1"/>
  <c r="V15" i="1"/>
  <c r="N16" i="1"/>
  <c r="V17" i="1"/>
  <c r="F21" i="1"/>
  <c r="N22" i="1"/>
  <c r="F23" i="1"/>
  <c r="V23" i="1"/>
  <c r="N24" i="1"/>
  <c r="N26" i="1"/>
  <c r="V27" i="1"/>
  <c r="N28" i="1"/>
  <c r="F29" i="1"/>
  <c r="V29" i="1"/>
  <c r="V31" i="1"/>
  <c r="F33" i="1"/>
  <c r="V33" i="1"/>
  <c r="N34" i="1"/>
  <c r="F35" i="1"/>
  <c r="V37" i="1"/>
  <c r="X18" i="1"/>
  <c r="P23" i="1"/>
  <c r="X27" i="1"/>
  <c r="H29" i="1"/>
  <c r="P36" i="1"/>
  <c r="X38" i="1"/>
  <c r="P9" i="1"/>
  <c r="X14" i="1"/>
  <c r="P19" i="1"/>
  <c r="H34" i="1"/>
  <c r="X11" i="1"/>
  <c r="X13" i="1"/>
  <c r="X15" i="1"/>
  <c r="X17" i="1"/>
  <c r="P24" i="1"/>
  <c r="X25" i="1"/>
  <c r="P26" i="1"/>
  <c r="H27" i="1"/>
  <c r="P28" i="1"/>
  <c r="H31" i="1"/>
  <c r="X33" i="1"/>
  <c r="X35" i="1"/>
  <c r="H37" i="1"/>
  <c r="X37" i="1"/>
  <c r="J11" i="1"/>
  <c r="R14" i="1"/>
  <c r="J15" i="1"/>
  <c r="R16" i="1"/>
  <c r="J17" i="1"/>
  <c r="J21" i="1"/>
  <c r="J23" i="1"/>
  <c r="J25" i="1"/>
  <c r="R26" i="1"/>
  <c r="J27" i="1"/>
  <c r="R30" i="1"/>
  <c r="R32" i="1"/>
  <c r="J33" i="1"/>
  <c r="R34" i="1"/>
  <c r="J35" i="1"/>
  <c r="H12" i="1"/>
  <c r="H22" i="1"/>
  <c r="X26" i="1"/>
  <c r="P31" i="1"/>
  <c r="P8" i="1"/>
  <c r="P14" i="1"/>
  <c r="P18" i="1"/>
  <c r="P22" i="1"/>
  <c r="D10" i="1"/>
  <c r="L11" i="1"/>
  <c r="L13" i="1"/>
  <c r="T14" i="1"/>
  <c r="L15" i="1"/>
  <c r="D16" i="1"/>
  <c r="T16" i="1"/>
  <c r="T18" i="1"/>
  <c r="D20" i="1"/>
  <c r="L21" i="1"/>
  <c r="D22" i="1"/>
  <c r="D24" i="1"/>
  <c r="T26" i="1"/>
  <c r="D28" i="1"/>
  <c r="T28" i="1"/>
  <c r="L29" i="1"/>
  <c r="D30" i="1"/>
  <c r="D32" i="1"/>
  <c r="D34" i="1"/>
  <c r="T34" i="1"/>
  <c r="L35" i="1"/>
  <c r="D36" i="1"/>
  <c r="B34" i="1"/>
  <c r="B36" i="1"/>
  <c r="B38" i="1"/>
  <c r="B8" i="1"/>
  <c r="B9" i="1"/>
  <c r="B12" i="1"/>
  <c r="B14" i="1"/>
  <c r="B15" i="1"/>
  <c r="B16" i="1"/>
  <c r="B17" i="1"/>
  <c r="B20" i="1"/>
  <c r="B23" i="1"/>
  <c r="B24" i="1"/>
  <c r="B25" i="1"/>
  <c r="B26" i="1"/>
  <c r="B29" i="1"/>
  <c r="B31" i="1"/>
  <c r="B32" i="1"/>
  <c r="F14" i="1" l="1"/>
  <c r="J12" i="1"/>
  <c r="B30" i="1"/>
  <c r="B21" i="1"/>
  <c r="B13" i="1"/>
  <c r="B35" i="1"/>
  <c r="T32" i="1"/>
  <c r="L27" i="1"/>
  <c r="L19" i="1"/>
  <c r="D14" i="1"/>
  <c r="P16" i="1"/>
  <c r="X16" i="1"/>
  <c r="J31" i="1"/>
  <c r="R22" i="1"/>
  <c r="J13" i="1"/>
  <c r="P32" i="1"/>
  <c r="H25" i="1"/>
  <c r="X9" i="1"/>
  <c r="P38" i="1"/>
  <c r="X10" i="1"/>
  <c r="N32" i="1"/>
  <c r="F27" i="1"/>
  <c r="V21" i="1"/>
  <c r="N14" i="1"/>
  <c r="N8" i="1"/>
  <c r="H16" i="1"/>
  <c r="L34" i="1"/>
  <c r="L26" i="1"/>
  <c r="T19" i="1"/>
  <c r="D13" i="1"/>
  <c r="J10" i="1"/>
  <c r="P15" i="1"/>
  <c r="R33" i="1"/>
  <c r="J20" i="1"/>
  <c r="L9" i="1"/>
  <c r="R11" i="1"/>
  <c r="L33" i="1"/>
  <c r="B28" i="1"/>
  <c r="B11" i="1"/>
  <c r="B33" i="1"/>
  <c r="L31" i="1"/>
  <c r="L25" i="1"/>
  <c r="D18" i="1"/>
  <c r="T12" i="1"/>
  <c r="P12" i="1"/>
  <c r="J37" i="1"/>
  <c r="J29" i="1"/>
  <c r="R20" i="1"/>
  <c r="J9" i="1"/>
  <c r="P30" i="1"/>
  <c r="H23" i="1"/>
  <c r="X30" i="1"/>
  <c r="H33" i="1"/>
  <c r="F37" i="1"/>
  <c r="F31" i="1"/>
  <c r="V25" i="1"/>
  <c r="F19" i="1"/>
  <c r="F13" i="1"/>
  <c r="R9" i="1"/>
  <c r="L38" i="1"/>
  <c r="L32" i="1"/>
  <c r="L24" i="1"/>
  <c r="L18" i="1"/>
  <c r="T11" i="1"/>
  <c r="H36" i="1"/>
  <c r="X8" i="1"/>
  <c r="J28" i="1"/>
  <c r="P37" i="1"/>
  <c r="V32" i="1"/>
  <c r="T20" i="1"/>
  <c r="H9" i="1"/>
  <c r="T22" i="1"/>
  <c r="B19" i="1"/>
  <c r="B27" i="1"/>
  <c r="B18" i="1"/>
  <c r="B10" i="1"/>
  <c r="T38" i="1"/>
  <c r="T30" i="1"/>
  <c r="T24" i="1"/>
  <c r="L17" i="1"/>
  <c r="D12" i="1"/>
  <c r="P10" i="1"/>
  <c r="R36" i="1"/>
  <c r="R28" i="1"/>
  <c r="R18" i="1"/>
  <c r="R8" i="1"/>
  <c r="X29" i="1"/>
  <c r="X19" i="1"/>
  <c r="H24" i="1"/>
  <c r="X31" i="1"/>
  <c r="V35" i="1"/>
  <c r="N30" i="1"/>
  <c r="F25" i="1"/>
  <c r="N18" i="1"/>
  <c r="N12" i="1"/>
  <c r="X36" i="1"/>
  <c r="T37" i="1"/>
  <c r="T31" i="1"/>
  <c r="T23" i="1"/>
  <c r="T17" i="1"/>
  <c r="D11" i="1"/>
  <c r="X34" i="1"/>
  <c r="J38" i="1"/>
  <c r="R27" i="1"/>
  <c r="F38" i="1"/>
  <c r="T27" i="1"/>
  <c r="N27" i="1"/>
  <c r="T8" i="1"/>
  <c r="D17" i="1"/>
  <c r="L10" i="1"/>
  <c r="B37" i="1"/>
  <c r="J26" i="1"/>
  <c r="F32" i="1"/>
  <c r="D25" i="1"/>
  <c r="V26" i="1"/>
  <c r="N31" i="1"/>
  <c r="V24" i="1"/>
  <c r="V18" i="1"/>
  <c r="F12" i="1"/>
  <c r="X23" i="1"/>
  <c r="P33" i="1"/>
  <c r="J18" i="1"/>
  <c r="V36" i="1"/>
  <c r="V30" i="1"/>
  <c r="N23" i="1"/>
  <c r="F18" i="1"/>
  <c r="N11" i="1"/>
  <c r="X21" i="1"/>
  <c r="X28" i="1"/>
  <c r="J16" i="1"/>
  <c r="F36" i="1"/>
  <c r="F30" i="1"/>
  <c r="V22" i="1"/>
  <c r="N17" i="1"/>
  <c r="V10" i="1"/>
  <c r="H19" i="1"/>
  <c r="X24" i="1"/>
  <c r="R15" i="1"/>
  <c r="N35" i="1"/>
  <c r="N29" i="1"/>
  <c r="F22" i="1"/>
  <c r="V16" i="1"/>
  <c r="N9" i="1"/>
  <c r="H17" i="1"/>
  <c r="X20" i="1"/>
  <c r="R31" i="1"/>
  <c r="R23" i="1"/>
  <c r="P29" i="1"/>
  <c r="V34" i="1"/>
  <c r="V28" i="1"/>
  <c r="N21" i="1"/>
  <c r="F16" i="1"/>
  <c r="V8" i="1"/>
  <c r="H15" i="1"/>
  <c r="P17" i="1"/>
  <c r="X22" i="1"/>
  <c r="F34" i="1"/>
  <c r="F28" i="1"/>
  <c r="V20" i="1"/>
  <c r="N15" i="1"/>
  <c r="F8" i="1"/>
  <c r="H13" i="1"/>
  <c r="P13" i="1"/>
  <c r="R37" i="1"/>
  <c r="R29" i="1"/>
  <c r="R21" i="1"/>
  <c r="X12" i="1"/>
  <c r="N33" i="1"/>
  <c r="F26" i="1"/>
  <c r="F20" i="1"/>
  <c r="V14" i="1"/>
  <c r="T10" i="1"/>
  <c r="H11" i="1"/>
</calcChain>
</file>

<file path=xl/sharedStrings.xml><?xml version="1.0" encoding="utf-8"?>
<sst xmlns="http://schemas.openxmlformats.org/spreadsheetml/2006/main" count="283" uniqueCount="101">
  <si>
    <t>Paramétrage :</t>
  </si>
  <si>
    <t>Année :</t>
  </si>
  <si>
    <t>Mois  début:</t>
  </si>
  <si>
    <t>Assomption</t>
  </si>
  <si>
    <t>Toussaint</t>
  </si>
  <si>
    <t>Armistice</t>
  </si>
  <si>
    <t>Noël</t>
  </si>
  <si>
    <t>Jour de l'an</t>
  </si>
  <si>
    <t>Pâques</t>
  </si>
  <si>
    <t>Lundi Pâques</t>
  </si>
  <si>
    <t>Fête du travail</t>
  </si>
  <si>
    <t>Victoire 1945</t>
  </si>
  <si>
    <t>Ascension</t>
  </si>
  <si>
    <t>Pentecôte</t>
  </si>
  <si>
    <t>Lundi de Pentecôte</t>
  </si>
  <si>
    <t>Fête nationale</t>
  </si>
  <si>
    <t>Début</t>
  </si>
  <si>
    <t>Fin</t>
  </si>
  <si>
    <t>Hiver</t>
  </si>
  <si>
    <t>Vacances et ponts</t>
  </si>
  <si>
    <t>Jours fériés ou non travaillés :</t>
  </si>
  <si>
    <t>Lycée Robespierre - Arras</t>
  </si>
  <si>
    <t>Nom</t>
  </si>
  <si>
    <t>date</t>
  </si>
  <si>
    <t>Eté</t>
  </si>
  <si>
    <t>Semaine de colle</t>
  </si>
  <si>
    <t>Concours blanc</t>
  </si>
  <si>
    <t>Sortie géol</t>
  </si>
  <si>
    <t>Emploi du temps modifié</t>
  </si>
  <si>
    <t>Modifications d'emploi du temps</t>
  </si>
  <si>
    <t>Prérrentrée</t>
  </si>
  <si>
    <t>Rentrée</t>
  </si>
  <si>
    <t>Printemps</t>
  </si>
  <si>
    <t>Label</t>
  </si>
  <si>
    <t>Rentrée Etudiant</t>
  </si>
  <si>
    <t>Réunion PP</t>
  </si>
  <si>
    <t>Réunion parents/profs</t>
  </si>
  <si>
    <t>Réunion / Forum / Evénement</t>
  </si>
  <si>
    <t>Réunions / Forums / Evénements</t>
  </si>
  <si>
    <t>Journée d'intégration</t>
  </si>
  <si>
    <t>Intégration</t>
  </si>
  <si>
    <t>Prérentrée</t>
  </si>
  <si>
    <t>Forum des grandes écoles</t>
  </si>
  <si>
    <t>Forum Ecoles</t>
  </si>
  <si>
    <t>Conseil de classe 1er sem.</t>
  </si>
  <si>
    <t>Portes ouvertes</t>
  </si>
  <si>
    <t>Soutenance TIPE</t>
  </si>
  <si>
    <t>Souten. TIPE</t>
  </si>
  <si>
    <t>Conseil de classe 2e sem.</t>
  </si>
  <si>
    <t>Réunion bilan</t>
  </si>
  <si>
    <t xml:space="preserve"> </t>
  </si>
  <si>
    <t>Colles</t>
  </si>
  <si>
    <t>S1</t>
  </si>
  <si>
    <t>Lundi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</si>
  <si>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</si>
  <si>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</si>
  <si>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</si>
  <si>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</si>
  <si>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</si>
  <si>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</si>
  <si>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</si>
  <si>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</si>
  <si>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</si>
  <si>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</si>
  <si>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</si>
  <si>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</si>
  <si>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</si>
  <si>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</si>
  <si>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</si>
  <si>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</si>
  <si>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</si>
  <si>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</si>
  <si>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</si>
  <si>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</si>
  <si>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</si>
  <si>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</si>
  <si>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</si>
  <si>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</si>
  <si>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</si>
  <si>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</si>
  <si>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</si>
  <si>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</si>
  <si>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</si>
  <si>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Sem.</t>
  </si>
  <si>
    <t>&lt;- nb sem vides</t>
  </si>
  <si>
    <t>Jour férié / Lycée fermé / Vacances</t>
  </si>
  <si>
    <t>Nouvel an</t>
  </si>
  <si>
    <t>Oral blanc</t>
  </si>
  <si>
    <t>Ecrit blanc</t>
  </si>
  <si>
    <t>La colonne ci-contre permet d'indiquer le nombre de semaines vides (hors vacances) précédant une semaine de colle.
Ne passe pas à l'impression.</t>
  </si>
  <si>
    <t>Mettre "N" pour supprimer la semaine de colle</t>
  </si>
  <si>
    <t>Pont Asc.</t>
  </si>
  <si>
    <t>CC1 17h</t>
  </si>
  <si>
    <t>CC2 9h</t>
  </si>
  <si>
    <t>La première semaine de septembre est paire</t>
  </si>
  <si>
    <t>N</t>
  </si>
  <si>
    <t>DS Anglais</t>
  </si>
  <si>
    <t>DS Maths</t>
  </si>
  <si>
    <t>DS Phys.</t>
  </si>
  <si>
    <t>DS SVT</t>
  </si>
  <si>
    <t>Calendrier de 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</si>
</sst>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m\ yyyy"/>
    <numFmt numFmtId="165" formatCode="ddd\ dd"/>
    <numFmt numFmtId="166" formatCode="[$-F800]dddd\,\ mmmm\ dd\,\ yyyy"/>
    <numFmt numFmtId="167" formatCode="[$-40C]d\-mmm\-yy;@"/>
    <numFmt numFmtId="168" formatCode="[$-40C]dd\-mmm\-yy;@"/>
    <numFmt numFmtId="169" formatCode="dddd\ dd\ mmmm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0EE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FF"/>
        <bgColor indexed="64"/>
      </patternFill>
    </fill>
    <fill>
      <gradientFill>
        <stop position="0">
          <color rgb="FF9966FF"/>
        </stop>
        <stop position="1">
          <color rgb="FF9999FF"/>
        </stop>
      </gradient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49" fontId="0" fillId="0" borderId="0" xfId="0" applyNumberFormat="1"/>
    <xf numFmtId="165" fontId="2" fillId="0" borderId="1" xfId="0" applyNumberFormat="1" applyFont="1" applyBorder="1" applyAlignment="1">
      <alignment vertical="center"/>
    </xf>
    <xf numFmtId="165" fontId="2" fillId="0" borderId="7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165" fontId="2" fillId="0" borderId="4" xfId="0" applyNumberFormat="1" applyFont="1" applyBorder="1" applyAlignment="1">
      <alignment vertical="center"/>
    </xf>
    <xf numFmtId="165" fontId="2" fillId="0" borderId="8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9" fontId="0" fillId="0" borderId="2" xfId="0" applyNumberFormat="1" applyBorder="1" applyAlignment="1">
      <alignment vertical="center"/>
    </xf>
    <xf numFmtId="15" fontId="0" fillId="0" borderId="0" xfId="0" applyNumberFormat="1" applyAlignment="1">
      <alignment vertical="center"/>
    </xf>
    <xf numFmtId="49" fontId="0" fillId="0" borderId="3" xfId="0" applyNumberFormat="1" applyBorder="1" applyAlignment="1">
      <alignment vertical="center"/>
    </xf>
    <xf numFmtId="15" fontId="0" fillId="0" borderId="3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15" fontId="0" fillId="0" borderId="8" xfId="0" applyNumberFormat="1" applyBorder="1" applyAlignment="1">
      <alignment vertical="center"/>
    </xf>
    <xf numFmtId="15" fontId="0" fillId="0" borderId="5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vertical="center"/>
    </xf>
    <xf numFmtId="167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168" fontId="0" fillId="0" borderId="0" xfId="0" applyNumberFormat="1" applyAlignment="1">
      <alignment vertical="center"/>
    </xf>
    <xf numFmtId="0" fontId="0" fillId="0" borderId="2" xfId="0" applyBorder="1"/>
    <xf numFmtId="167" fontId="0" fillId="0" borderId="3" xfId="0" applyNumberFormat="1" applyBorder="1"/>
    <xf numFmtId="0" fontId="0" fillId="0" borderId="0" xfId="0" applyAlignment="1">
      <alignment horizontal="right" vertical="center"/>
    </xf>
    <xf numFmtId="0" fontId="0" fillId="0" borderId="7" xfId="0" applyBorder="1"/>
    <xf numFmtId="167" fontId="0" fillId="0" borderId="7" xfId="0" applyNumberFormat="1" applyBorder="1"/>
    <xf numFmtId="0" fontId="0" fillId="0" borderId="0" xfId="0" applyAlignment="1">
      <alignment horizontal="center" vertical="top" wrapText="1"/>
    </xf>
    <xf numFmtId="0" fontId="3" fillId="13" borderId="0" xfId="0" applyFont="1" applyFill="1" applyAlignment="1">
      <alignment vertical="center"/>
    </xf>
    <xf numFmtId="165" fontId="2" fillId="0" borderId="6" xfId="0" quotePrefix="1" applyNumberFormat="1" applyFont="1" applyBorder="1" applyAlignment="1">
      <alignment vertical="center"/>
    </xf>
    <xf numFmtId="165" fontId="2" fillId="0" borderId="3" xfId="0" quotePrefix="1" applyNumberFormat="1" applyFont="1" applyBorder="1" applyAlignment="1">
      <alignment vertical="center"/>
    </xf>
    <xf numFmtId="165" fontId="2" fillId="0" borderId="5" xfId="0" quotePrefix="1" applyNumberFormat="1" applyFont="1" applyBorder="1" applyAlignment="1">
      <alignment vertical="center"/>
    </xf>
    <xf numFmtId="15" fontId="0" fillId="0" borderId="0" xfId="0" applyNumberFormat="1" applyBorder="1" applyAlignment="1">
      <alignment vertical="center"/>
    </xf>
    <xf numFmtId="15" fontId="0" fillId="0" borderId="9" xfId="0" applyNumberFormat="1" applyBorder="1" applyAlignment="1">
      <alignment vertical="center"/>
    </xf>
    <xf numFmtId="165" fontId="2" fillId="0" borderId="0" xfId="0" applyNumberFormat="1" applyFont="1" applyBorder="1" applyAlignment="1">
      <alignment vertical="center"/>
    </xf>
    <xf numFmtId="0" fontId="0" fillId="6" borderId="0" xfId="0" applyFill="1" applyAlignment="1">
      <alignment horizontal="center" vertical="top" wrapText="1"/>
    </xf>
    <xf numFmtId="0" fontId="5" fillId="3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textRotation="90" wrapText="1"/>
    </xf>
    <xf numFmtId="0" fontId="5" fillId="7" borderId="2" xfId="0" applyFont="1" applyFill="1" applyBorder="1" applyAlignment="1">
      <alignment horizontal="center" vertical="center" textRotation="90" wrapText="1"/>
    </xf>
    <xf numFmtId="0" fontId="5" fillId="7" borderId="4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6" fillId="6" borderId="2" xfId="0" applyFont="1" applyFill="1" applyBorder="1" applyAlignment="1">
      <alignment horizontal="center" textRotation="90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169" fontId="0" fillId="0" borderId="0" xfId="0" applyNumberFormat="1" applyAlignment="1">
      <alignment horizontal="right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66" fontId="0" fillId="0" borderId="0" xfId="0" applyNumberFormat="1" applyAlignment="1">
      <alignment horizontal="center" vertical="center"/>
    </xf>
    <xf numFmtId="169" fontId="0" fillId="0" borderId="8" xfId="0" applyNumberFormat="1" applyBorder="1" applyAlignment="1">
      <alignment horizontal="right"/>
    </xf>
    <xf numFmtId="0" fontId="0" fillId="0" borderId="8" xfId="0" applyBorder="1" applyAlignment="1"/>
    <xf numFmtId="0" fontId="0" fillId="0" borderId="5" xfId="0" applyBorder="1" applyAlignment="1"/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9" fontId="0" fillId="0" borderId="7" xfId="0" applyNumberFormat="1" applyBorder="1" applyAlignment="1">
      <alignment horizontal="right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/>
    </xf>
    <xf numFmtId="164" fontId="2" fillId="11" borderId="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14" borderId="6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0" fillId="13" borderId="0" xfId="0" applyFill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</cellXfs>
  <cellStyles count="1">
    <cellStyle name="Normal" xfId="0" builtinId="0"/>
  </cellStyles>
  <dxfs count="1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rgb="FFFF00FF"/>
        </patternFill>
      </fill>
    </dxf>
    <dxf>
      <fill>
        <patternFill>
          <bgColor rgb="FF92D050"/>
        </patternFill>
      </fill>
    </dxf>
    <dxf>
      <fill>
        <patternFill>
          <bgColor rgb="FF9999FF"/>
        </patternFill>
      </fill>
    </dxf>
    <dxf>
      <fill>
        <patternFill>
          <bgColor rgb="FF9966FF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9999FF"/>
      <color rgb="FF9966FF"/>
      <color rgb="FFCCFFCC"/>
      <color rgb="FF00FF99"/>
      <color rgb="FFFF66FF"/>
      <color rgb="FFFF9999"/>
      <color rgb="FFFF00FF"/>
      <color rgb="FFFF6600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7"/>
  <sheetViews>
    <sheetView tabSelected="1" zoomScaleNormal="100" workbookViewId="0">
      <selection activeCell="AN9" sqref="AN9"/>
    </sheetView>
  </sheetViews>
  <sheetFormatPr baseColWidth="10" defaultRowHeight="14.25" x14ac:dyDescent="0.45"/>
  <cols>
    <col min="1" max="1" width="5.33203125" style="2" customWidth="1"/>
    <col min="2" max="2" width="6.33203125" customWidth="1"/>
    <col min="3" max="3" width="5.33203125" style="2" customWidth="1"/>
    <col min="4" max="4" width="6.33203125" customWidth="1"/>
    <col min="5" max="5" width="5.33203125" style="2" customWidth="1"/>
    <col min="6" max="6" width="6.33203125" customWidth="1"/>
    <col min="7" max="7" width="5.33203125" style="2" customWidth="1"/>
    <col min="8" max="8" width="6.33203125" customWidth="1"/>
    <col min="9" max="9" width="5.33203125" style="2" customWidth="1"/>
    <col min="10" max="10" width="6.33203125" customWidth="1"/>
    <col min="11" max="11" width="5.33203125" style="2" customWidth="1"/>
    <col min="12" max="12" width="6.33203125" customWidth="1"/>
    <col min="13" max="13" width="5.33203125" style="2" customWidth="1"/>
    <col min="14" max="14" width="6.33203125" customWidth="1"/>
    <col min="15" max="15" width="5.33203125" style="2" customWidth="1"/>
    <col min="16" max="16" width="6.33203125" customWidth="1"/>
    <col min="17" max="17" width="5.33203125" style="2" customWidth="1"/>
    <col min="18" max="18" width="6.33203125" customWidth="1"/>
    <col min="19" max="19" width="5.33203125" style="2" customWidth="1"/>
    <col min="20" max="20" width="6.33203125" customWidth="1"/>
    <col min="21" max="21" width="5.33203125" style="2" customWidth="1"/>
    <col min="22" max="22" width="6.33203125" customWidth="1"/>
    <col min="23" max="23" width="5.33203125" style="2" customWidth="1"/>
    <col min="24" max="24" width="6.33203125" customWidth="1"/>
    <col min="25" max="25" width="3.46484375" customWidth="1"/>
    <col min="26" max="26" width="16.53125" customWidth="1"/>
    <col min="27" max="27" width="10.796875" customWidth="1"/>
    <col min="28" max="28" width="12.73046875" customWidth="1"/>
    <col min="29" max="29" width="1.73046875" customWidth="1"/>
    <col min="30" max="30" width="6.46484375" customWidth="1"/>
    <col min="31" max="31" width="6.73046875" customWidth="1"/>
    <col min="32" max="33" width="12.73046875" customWidth="1"/>
    <col min="34" max="34" width="1.796875" customWidth="1"/>
    <col min="35" max="35" width="20.796875" customWidth="1"/>
    <col min="36" max="36" width="10.06640625" customWidth="1"/>
    <col min="37" max="37" width="12.73046875" customWidth="1"/>
    <col min="38" max="38" width="1.73046875" customWidth="1"/>
    <col min="39" max="39" width="4.33203125" customWidth="1"/>
    <col min="40" max="40" width="10.46484375" customWidth="1"/>
    <col min="41" max="41" width="3.265625" customWidth="1"/>
    <col min="42" max="42" width="12.59765625" customWidth="1"/>
    <col min="43" max="43" width="13.33203125" customWidth="1"/>
  </cols>
  <sheetData>
    <row r="1" spans="1:43" ht="15.75" customHeight="1" x14ac:dyDescent="0.65">
      <c r="A1" s="100" t="s">
        <v>0</v>
      </c>
      <c r="B1" s="100"/>
      <c r="C1" s="100"/>
      <c r="D1" s="3"/>
      <c r="E1" s="2" t="s">
        <v>94</v>
      </c>
    </row>
    <row r="2" spans="1:43" x14ac:dyDescent="0.45">
      <c r="A2" s="107" t="s">
        <v>1</v>
      </c>
      <c r="B2" s="107"/>
      <c r="C2" s="34">
        <v>2021</v>
      </c>
    </row>
    <row r="3" spans="1:43" x14ac:dyDescent="0.45">
      <c r="A3" s="107" t="s">
        <v>2</v>
      </c>
      <c r="B3" s="107"/>
      <c r="C3" s="34">
        <v>8</v>
      </c>
    </row>
    <row r="4" spans="1:43" ht="14.65" thickBot="1" x14ac:dyDescent="0.5">
      <c r="A4" s="23"/>
      <c r="B4" s="23"/>
      <c r="C4" s="21"/>
    </row>
    <row r="5" spans="1:43" ht="15.75" customHeight="1" x14ac:dyDescent="0.45">
      <c r="A5" s="108" t="s">
        <v>100</v>
      </c>
      <c r="B5" s="108"/>
      <c r="C5" s="108"/>
      <c r="D5" s="108"/>
      <c r="E5" s="108"/>
      <c r="F5" s="108"/>
      <c r="G5" s="108"/>
      <c r="H5" s="108"/>
      <c r="I5" s="109" t="str">
        <f>"Année scolaire "&amp;C2&amp;"-"&amp;C2+1</f>
        <v>Année scolaire 2021-2022</v>
      </c>
      <c r="J5" s="109"/>
      <c r="K5" s="109"/>
      <c r="L5" s="109"/>
      <c r="M5" s="109"/>
      <c r="N5" s="109"/>
      <c r="O5" s="109"/>
      <c r="P5" s="109"/>
      <c r="Q5" s="110" t="s">
        <v>21</v>
      </c>
      <c r="R5" s="110"/>
      <c r="S5" s="110"/>
      <c r="T5" s="110"/>
      <c r="U5" s="110"/>
      <c r="V5" s="110"/>
      <c r="W5" s="110"/>
      <c r="X5" s="110"/>
      <c r="Y5" t="s">
        <v>50</v>
      </c>
      <c r="Z5" s="101" t="s">
        <v>20</v>
      </c>
      <c r="AA5" s="102"/>
      <c r="AB5" s="103"/>
      <c r="AC5" s="11" t="s">
        <v>50</v>
      </c>
      <c r="AD5" s="55" t="s">
        <v>19</v>
      </c>
      <c r="AE5" s="56"/>
      <c r="AF5" s="56"/>
      <c r="AG5" s="57"/>
      <c r="AH5" s="11" t="s">
        <v>50</v>
      </c>
      <c r="AI5" s="49" t="s">
        <v>38</v>
      </c>
      <c r="AJ5" s="50"/>
      <c r="AK5" s="51"/>
      <c r="AL5" s="11" t="s">
        <v>50</v>
      </c>
      <c r="AM5" s="42" t="s">
        <v>51</v>
      </c>
      <c r="AN5" s="43"/>
      <c r="AO5" s="66" t="s">
        <v>84</v>
      </c>
      <c r="AP5" s="41" t="s">
        <v>89</v>
      </c>
      <c r="AQ5" s="41"/>
    </row>
    <row r="6" spans="1:43" ht="15.75" customHeight="1" thickBot="1" x14ac:dyDescent="0.5">
      <c r="A6" s="108"/>
      <c r="B6" s="108"/>
      <c r="C6" s="108"/>
      <c r="D6" s="108"/>
      <c r="E6" s="108"/>
      <c r="F6" s="108"/>
      <c r="G6" s="108"/>
      <c r="H6" s="108"/>
      <c r="I6" s="109"/>
      <c r="J6" s="109"/>
      <c r="K6" s="109"/>
      <c r="L6" s="109"/>
      <c r="M6" s="109"/>
      <c r="N6" s="109"/>
      <c r="O6" s="109"/>
      <c r="P6" s="109"/>
      <c r="Q6" s="110"/>
      <c r="R6" s="110"/>
      <c r="S6" s="110"/>
      <c r="T6" s="110"/>
      <c r="U6" s="110"/>
      <c r="V6" s="110"/>
      <c r="W6" s="110"/>
      <c r="X6" s="110"/>
      <c r="Y6" t="s">
        <v>50</v>
      </c>
      <c r="Z6" s="104"/>
      <c r="AA6" s="105"/>
      <c r="AB6" s="106"/>
      <c r="AC6" s="11" t="s">
        <v>50</v>
      </c>
      <c r="AD6" s="58"/>
      <c r="AE6" s="59"/>
      <c r="AF6" s="59"/>
      <c r="AG6" s="60"/>
      <c r="AH6" s="11" t="s">
        <v>50</v>
      </c>
      <c r="AI6" s="52"/>
      <c r="AJ6" s="53"/>
      <c r="AK6" s="54"/>
      <c r="AL6" s="11" t="s">
        <v>50</v>
      </c>
      <c r="AM6" s="44"/>
      <c r="AN6" s="45"/>
      <c r="AO6" s="66"/>
      <c r="AP6" s="41"/>
      <c r="AQ6" s="41"/>
    </row>
    <row r="7" spans="1:43" ht="15.75" customHeight="1" thickBot="1" x14ac:dyDescent="0.5">
      <c r="A7" s="98">
        <f>DATE($C2,$C3+(COLUMN(A8)-COLUMN($A8))/2,1)</f>
        <v>44409</v>
      </c>
      <c r="B7" s="99"/>
      <c r="C7" s="98">
        <f>DATE($C2,$C3+(COLUMN(C8)-COLUMN($A8))/2,1)</f>
        <v>44440</v>
      </c>
      <c r="D7" s="99"/>
      <c r="E7" s="98">
        <f>DATE($C2,$C3+(COLUMN(E8)-COLUMN($A8))/2,1)</f>
        <v>44470</v>
      </c>
      <c r="F7" s="99"/>
      <c r="G7" s="98">
        <f>DATE($C2,$C3+(COLUMN(G8)-COLUMN($A8))/2,1)</f>
        <v>44501</v>
      </c>
      <c r="H7" s="99"/>
      <c r="I7" s="98">
        <f>DATE($C2,$C3+(COLUMN(I8)-COLUMN($A8))/2,1)</f>
        <v>44531</v>
      </c>
      <c r="J7" s="99"/>
      <c r="K7" s="98">
        <f>DATE($C2,$C3+(COLUMN(K8)-COLUMN($A8))/2,1)</f>
        <v>44562</v>
      </c>
      <c r="L7" s="99"/>
      <c r="M7" s="98">
        <f>DATE($C2,$C3+(COLUMN(M8)-COLUMN($A8))/2,1)</f>
        <v>44593</v>
      </c>
      <c r="N7" s="99"/>
      <c r="O7" s="98">
        <f>DATE($C2,$C3+(COLUMN(O8)-COLUMN($A8))/2,1)</f>
        <v>44621</v>
      </c>
      <c r="P7" s="99"/>
      <c r="Q7" s="98">
        <f>DATE($C2,$C3+(COLUMN(Q8)-COLUMN($A8))/2,1)</f>
        <v>44652</v>
      </c>
      <c r="R7" s="99"/>
      <c r="S7" s="98">
        <f>DATE($C2,$C3+(COLUMN(S8)-COLUMN($A8))/2,1)</f>
        <v>44682</v>
      </c>
      <c r="T7" s="99"/>
      <c r="U7" s="98">
        <f>DATE($C2,$C3+(COLUMN(U8)-COLUMN($A8))/2,1)</f>
        <v>44713</v>
      </c>
      <c r="V7" s="99"/>
      <c r="W7" s="98">
        <f>DATE($C2,$C3+(COLUMN(W8)-COLUMN($A8))/2,1)</f>
        <v>44743</v>
      </c>
      <c r="X7" s="99"/>
      <c r="Y7" t="s">
        <v>50</v>
      </c>
      <c r="Z7" s="12" t="s">
        <v>22</v>
      </c>
      <c r="AA7" s="11" t="s">
        <v>23</v>
      </c>
      <c r="AB7" s="13" t="s">
        <v>33</v>
      </c>
      <c r="AC7" s="11" t="s">
        <v>50</v>
      </c>
      <c r="AD7" s="61" t="s">
        <v>22</v>
      </c>
      <c r="AE7" s="62"/>
      <c r="AF7" s="11" t="s">
        <v>16</v>
      </c>
      <c r="AG7" s="13" t="s">
        <v>17</v>
      </c>
      <c r="AH7" s="11" t="s">
        <v>50</v>
      </c>
      <c r="AI7" s="12" t="s">
        <v>22</v>
      </c>
      <c r="AJ7" s="11" t="s">
        <v>23</v>
      </c>
      <c r="AK7" s="13" t="s">
        <v>33</v>
      </c>
      <c r="AL7" s="11" t="s">
        <v>50</v>
      </c>
      <c r="AM7" s="12" t="s">
        <v>83</v>
      </c>
      <c r="AN7" s="13" t="s">
        <v>53</v>
      </c>
      <c r="AO7" s="66"/>
      <c r="AP7" s="41"/>
      <c r="AQ7" s="41"/>
    </row>
    <row r="8" spans="1:43" ht="15.75" customHeight="1" x14ac:dyDescent="0.45">
      <c r="A8" s="6">
        <f t="shared" ref="A8:A38" si="0">IF(MONTH(DATE($C$2,$C$3+QUOTIENT(COLUMN(A8)-COLUMN($A8),2),ROW(A8)-ROW(A$7)))&lt;&gt;MONTH(DATE($C$2,$C$3+QUOTIENT(COLUMN(A8)-COLUMN($A8),2),1)),"",DATE($C$2,$C$3+QUOTIENT(COLUMN(A8)-COLUMN($A8),2),ROW(A8)-ROW(A$7)))</f>
        <v>44409</v>
      </c>
      <c r="B8" s="35" t="str">
        <f t="shared" ref="B8:X10" si="1">IF(A8="","",
IFERROR(VLOOKUP(A8,$AJ$7:$AK$27,2,FALSE),
IF(AND(A8&gt;=$AF$27,A8&lt;=$AG$27),$AD$27,
IFERROR(VLOOKUP(A8,$AA$8:$AB$38,2,FALSE),
IF(WEEKDAY(A8)=1,"",
IF(COUNTIF($AF$8:$AF$17,"&lt;="&amp;A8)&gt;COUNTIF($AG$8:$AG$17,"&lt;"&amp;A8),"",
IF(AND(A8&gt;=$AF$22,A8&lt;=$AG$22),$AD$22,IF(AND(A8&gt;=$AF$21,A8&lt;=$AG$21),$AD$21,""
)
)))))))</f>
        <v/>
      </c>
      <c r="C8" s="6">
        <f t="shared" ref="C8:C38" si="2">IF(MONTH(DATE($C$2,$C$3+QUOTIENT(COLUMN(C8)-COLUMN($A8),2),ROW(C8)-ROW(C$7)))&lt;&gt;MONTH(DATE($C$2,$C$3+QUOTIENT(COLUMN(C8)-COLUMN($A8),2),1)),"",DATE($C$2,$C$3+QUOTIENT(COLUMN(C8)-COLUMN($A8),2),ROW(C8)-ROW(C$7)))</f>
        <v>44440</v>
      </c>
      <c r="D8" s="35" t="str">
        <f t="shared" si="1"/>
        <v>Prérentrée</v>
      </c>
      <c r="E8" s="7">
        <f t="shared" ref="E8:E38" si="3">IF(MONTH(DATE($C$2,$C$3+QUOTIENT(COLUMN(E8)-COLUMN($A8),2),ROW(E8)-ROW(E$7)))&lt;&gt;MONTH(DATE($C$2,$C$3+QUOTIENT(COLUMN(E8)-COLUMN($A8),2),1)),"",DATE($C$2,$C$3+QUOTIENT(COLUMN(E8)-COLUMN($A8),2),ROW(E8)-ROW(E$7)))</f>
        <v>44470</v>
      </c>
      <c r="F8" s="35" t="str">
        <f t="shared" si="1"/>
        <v/>
      </c>
      <c r="G8" s="6">
        <f t="shared" ref="G8:G38" si="4">IF(MONTH(DATE($C$2,$C$3+QUOTIENT(COLUMN(G8)-COLUMN($A8),2),ROW(G8)-ROW(G$7)))&lt;&gt;MONTH(DATE($C$2,$C$3+QUOTIENT(COLUMN(G8)-COLUMN($A8),2),1)),"",DATE($C$2,$C$3+QUOTIENT(COLUMN(G8)-COLUMN($A8),2),ROW(G8)-ROW(G$7)))</f>
        <v>44501</v>
      </c>
      <c r="H8" s="35" t="str">
        <f t="shared" si="1"/>
        <v>Toussaint</v>
      </c>
      <c r="I8" s="7">
        <f t="shared" ref="I8:I38" si="5">IF(MONTH(DATE($C$2,$C$3+QUOTIENT(COLUMN(I8)-COLUMN($A8),2),ROW(I8)-ROW(I$7)))&lt;&gt;MONTH(DATE($C$2,$C$3+QUOTIENT(COLUMN(I8)-COLUMN($A8),2),1)),"",DATE($C$2,$C$3+QUOTIENT(COLUMN(I8)-COLUMN($A8),2),ROW(I8)-ROW(I$7)))</f>
        <v>44531</v>
      </c>
      <c r="J8" s="35" t="str">
        <f t="shared" si="1"/>
        <v/>
      </c>
      <c r="K8" s="6">
        <f t="shared" ref="K8:K38" si="6">IF(MONTH(DATE($C$2,$C$3+QUOTIENT(COLUMN(K8)-COLUMN($A8),2),ROW(K8)-ROW(K$7)))&lt;&gt;MONTH(DATE($C$2,$C$3+QUOTIENT(COLUMN(K8)-COLUMN($A8),2),1)),"",DATE($C$2,$C$3+QUOTIENT(COLUMN(K8)-COLUMN($A8),2),ROW(K8)-ROW(K$7)))</f>
        <v>44562</v>
      </c>
      <c r="L8" s="35" t="str">
        <f t="shared" si="1"/>
        <v>Nouvel an</v>
      </c>
      <c r="M8" s="7">
        <f t="shared" ref="M8:M38" si="7">IF(MONTH(DATE($C$2,$C$3+QUOTIENT(COLUMN(M8)-COLUMN($A8),2),ROW(M8)-ROW(M$7)))&lt;&gt;MONTH(DATE($C$2,$C$3+QUOTIENT(COLUMN(M8)-COLUMN($A8),2),1)),"",DATE($C$2,$C$3+QUOTIENT(COLUMN(M8)-COLUMN($A8),2),ROW(M8)-ROW(M$7)))</f>
        <v>44593</v>
      </c>
      <c r="N8" s="35" t="str">
        <f t="shared" si="1"/>
        <v/>
      </c>
      <c r="O8" s="6">
        <f t="shared" ref="O8:O38" si="8">IF(MONTH(DATE($C$2,$C$3+QUOTIENT(COLUMN(O8)-COLUMN($A8),2),ROW(O8)-ROW(O$7)))&lt;&gt;MONTH(DATE($C$2,$C$3+QUOTIENT(COLUMN(O8)-COLUMN($A8),2),1)),"",DATE($C$2,$C$3+QUOTIENT(COLUMN(O8)-COLUMN($A8),2),ROW(O8)-ROW(O$7)))</f>
        <v>44621</v>
      </c>
      <c r="P8" s="35" t="str">
        <f t="shared" si="1"/>
        <v/>
      </c>
      <c r="Q8" s="7">
        <f t="shared" ref="Q8:Q38" si="9">IF(MONTH(DATE($C$2,$C$3+QUOTIENT(COLUMN(Q8)-COLUMN($A8),2),ROW(Q8)-ROW(Q$7)))&lt;&gt;MONTH(DATE($C$2,$C$3+QUOTIENT(COLUMN(Q8)-COLUMN($A8),2),1)),"",DATE($C$2,$C$3+QUOTIENT(COLUMN(Q8)-COLUMN($A8),2),ROW(Q8)-ROW(Q$7)))</f>
        <v>44652</v>
      </c>
      <c r="R8" s="35" t="str">
        <f t="shared" si="1"/>
        <v/>
      </c>
      <c r="S8" s="6">
        <f t="shared" ref="S8:S38" si="10">IF(MONTH(DATE($C$2,$C$3+QUOTIENT(COLUMN(S8)-COLUMN($A8),2),ROW(S8)-ROW(S$7)))&lt;&gt;MONTH(DATE($C$2,$C$3+QUOTIENT(COLUMN(S8)-COLUMN($A8),2),1)),"",DATE($C$2,$C$3+QUOTIENT(COLUMN(S8)-COLUMN($A8),2),ROW(S8)-ROW(S$7)))</f>
        <v>44682</v>
      </c>
      <c r="T8" s="35" t="str">
        <f t="shared" si="1"/>
        <v>Fête du travail</v>
      </c>
      <c r="U8" s="7">
        <f t="shared" ref="U8:U38" si="11">IF(MONTH(DATE($C$2,$C$3+QUOTIENT(COLUMN(U8)-COLUMN($A8),2),ROW(U8)-ROW(U$7)))&lt;&gt;MONTH(DATE($C$2,$C$3+QUOTIENT(COLUMN(U8)-COLUMN($A8),2),1)),"",DATE($C$2,$C$3+QUOTIENT(COLUMN(U8)-COLUMN($A8),2),ROW(U8)-ROW(U$7)))</f>
        <v>44713</v>
      </c>
      <c r="V8" s="35" t="str">
        <f t="shared" si="1"/>
        <v/>
      </c>
      <c r="W8" s="6">
        <f t="shared" ref="W8:W38" si="12">IF(MONTH(DATE($C$2,$C$3+QUOTIENT(COLUMN(W8)-COLUMN($A8),2),ROW(W8)-ROW(W$7)))&lt;&gt;MONTH(DATE($C$2,$C$3+QUOTIENT(COLUMN(W8)-COLUMN($A8),2),1)),"",DATE($C$2,$C$3+QUOTIENT(COLUMN(W8)-COLUMN($A8),2),ROW(W8)-ROW(W$7)))</f>
        <v>44743</v>
      </c>
      <c r="X8" s="35" t="str">
        <f t="shared" si="1"/>
        <v/>
      </c>
      <c r="Y8" t="s">
        <v>50</v>
      </c>
      <c r="Z8" s="14" t="s">
        <v>3</v>
      </c>
      <c r="AA8" s="24">
        <f>DATE($C$2,8,15)</f>
        <v>44423</v>
      </c>
      <c r="AB8" s="16" t="s">
        <v>3</v>
      </c>
      <c r="AC8" s="11" t="s">
        <v>50</v>
      </c>
      <c r="AD8" s="63" t="s">
        <v>24</v>
      </c>
      <c r="AE8" s="64"/>
      <c r="AF8" s="15">
        <v>44409</v>
      </c>
      <c r="AG8" s="17">
        <v>44439</v>
      </c>
      <c r="AH8" s="11" t="s">
        <v>50</v>
      </c>
      <c r="AI8" s="14" t="s">
        <v>30</v>
      </c>
      <c r="AJ8" s="24">
        <v>44440</v>
      </c>
      <c r="AK8" s="16" t="s">
        <v>41</v>
      </c>
      <c r="AL8" s="11" t="s">
        <v>50</v>
      </c>
      <c r="AM8" s="28" t="s">
        <v>52</v>
      </c>
      <c r="AN8" s="29">
        <f>AJ9+5-WEEKDAY(AJ9+12)+2+AO8*7</f>
        <v>44445</v>
      </c>
      <c r="AO8">
        <v>0</v>
      </c>
      <c r="AP8" s="41"/>
      <c r="AQ8" s="41"/>
    </row>
    <row r="9" spans="1:43" ht="15.75" customHeight="1" x14ac:dyDescent="0.45">
      <c r="A9" s="8">
        <f t="shared" si="0"/>
        <v>44410</v>
      </c>
      <c r="B9" s="36" t="str">
        <f t="shared" si="1"/>
        <v/>
      </c>
      <c r="C9" s="8">
        <f t="shared" si="2"/>
        <v>44441</v>
      </c>
      <c r="D9" s="36" t="str">
        <f t="shared" si="1"/>
        <v>Rentrée Etudiant</v>
      </c>
      <c r="E9" s="40">
        <f t="shared" si="3"/>
        <v>44471</v>
      </c>
      <c r="F9" s="36" t="str">
        <f t="shared" si="1"/>
        <v/>
      </c>
      <c r="G9" s="8">
        <f t="shared" si="4"/>
        <v>44502</v>
      </c>
      <c r="H9" s="36" t="str">
        <f t="shared" si="1"/>
        <v/>
      </c>
      <c r="I9" s="40">
        <f t="shared" si="5"/>
        <v>44532</v>
      </c>
      <c r="J9" s="36" t="str">
        <f t="shared" si="1"/>
        <v/>
      </c>
      <c r="K9" s="8">
        <f t="shared" si="6"/>
        <v>44563</v>
      </c>
      <c r="L9" s="36" t="str">
        <f t="shared" si="1"/>
        <v/>
      </c>
      <c r="M9" s="40">
        <f t="shared" si="7"/>
        <v>44594</v>
      </c>
      <c r="N9" s="36" t="str">
        <f t="shared" si="1"/>
        <v/>
      </c>
      <c r="O9" s="8">
        <f t="shared" si="8"/>
        <v>44622</v>
      </c>
      <c r="P9" s="36" t="str">
        <f t="shared" si="1"/>
        <v/>
      </c>
      <c r="Q9" s="40">
        <f t="shared" si="9"/>
        <v>44653</v>
      </c>
      <c r="R9" s="36" t="str">
        <f t="shared" si="1"/>
        <v/>
      </c>
      <c r="S9" s="8">
        <f t="shared" si="10"/>
        <v>44683</v>
      </c>
      <c r="T9" s="36" t="str">
        <f t="shared" si="1"/>
        <v/>
      </c>
      <c r="U9" s="40">
        <f t="shared" si="11"/>
        <v>44714</v>
      </c>
      <c r="V9" s="36" t="str">
        <f t="shared" si="1"/>
        <v/>
      </c>
      <c r="W9" s="8">
        <f t="shared" si="12"/>
        <v>44744</v>
      </c>
      <c r="X9" s="36" t="str">
        <f t="shared" si="1"/>
        <v/>
      </c>
      <c r="Y9" t="s">
        <v>50</v>
      </c>
      <c r="Z9" s="14" t="s">
        <v>4</v>
      </c>
      <c r="AA9" s="24">
        <f>DATE($C$2,11,1)</f>
        <v>44501</v>
      </c>
      <c r="AB9" s="16" t="s">
        <v>4</v>
      </c>
      <c r="AC9" s="11" t="s">
        <v>50</v>
      </c>
      <c r="AD9" s="63" t="s">
        <v>4</v>
      </c>
      <c r="AE9" s="64"/>
      <c r="AF9" s="15">
        <v>44493</v>
      </c>
      <c r="AG9" s="17">
        <v>44507</v>
      </c>
      <c r="AH9" s="11" t="s">
        <v>50</v>
      </c>
      <c r="AI9" s="14" t="s">
        <v>31</v>
      </c>
      <c r="AJ9" s="24">
        <v>44441</v>
      </c>
      <c r="AK9" s="16" t="s">
        <v>34</v>
      </c>
      <c r="AL9" s="11" t="s">
        <v>50</v>
      </c>
      <c r="AM9" s="28" t="s">
        <v>54</v>
      </c>
      <c r="AN9" s="29">
        <f t="shared" ref="AN9:AN35" si="13">IF(AO9="N","",AN8+7+14*(COUNTIF($AF$8:$AF$17,"&lt;"&amp;AN8+7+AO9*7)-COUNTIF($AF$8:$AF$17,"&lt;"&amp;AN8+AO9*7))+AO9*7)</f>
        <v>44452</v>
      </c>
      <c r="AO9">
        <v>0</v>
      </c>
      <c r="AP9" s="41"/>
      <c r="AQ9" s="41"/>
    </row>
    <row r="10" spans="1:43" ht="15.75" customHeight="1" x14ac:dyDescent="0.45">
      <c r="A10" s="8">
        <f t="shared" si="0"/>
        <v>44411</v>
      </c>
      <c r="B10" s="36" t="str">
        <f t="shared" si="1"/>
        <v/>
      </c>
      <c r="C10" s="8">
        <f t="shared" si="2"/>
        <v>44442</v>
      </c>
      <c r="D10" s="36" t="str">
        <f t="shared" si="1"/>
        <v/>
      </c>
      <c r="E10" s="40">
        <f t="shared" si="3"/>
        <v>44472</v>
      </c>
      <c r="F10" s="36" t="s">
        <v>99</v>
      </c>
      <c r="G10" s="8">
        <f t="shared" si="4"/>
        <v>44503</v>
      </c>
      <c r="H10" s="36" t="str">
        <f t="shared" si="1"/>
        <v/>
      </c>
      <c r="I10" s="40">
        <f t="shared" si="5"/>
        <v>44533</v>
      </c>
      <c r="J10" s="36" t="str">
        <f t="shared" si="1"/>
        <v/>
      </c>
      <c r="K10" s="8">
        <f t="shared" si="6"/>
        <v>44564</v>
      </c>
      <c r="L10" s="36" t="str">
        <f t="shared" si="1"/>
        <v/>
      </c>
      <c r="M10" s="40">
        <f t="shared" si="7"/>
        <v>44595</v>
      </c>
      <c r="N10" s="36" t="str">
        <f t="shared" si="1"/>
        <v/>
      </c>
      <c r="O10" s="8">
        <f t="shared" si="8"/>
        <v>44623</v>
      </c>
      <c r="P10" s="36" t="str">
        <f t="shared" si="1"/>
        <v/>
      </c>
      <c r="Q10" s="40">
        <f t="shared" si="9"/>
        <v>44654</v>
      </c>
      <c r="R10" s="36"/>
      <c r="S10" s="8">
        <f t="shared" si="10"/>
        <v>44684</v>
      </c>
      <c r="T10" s="36" t="str">
        <f t="shared" si="1"/>
        <v/>
      </c>
      <c r="U10" s="40">
        <f t="shared" si="11"/>
        <v>44715</v>
      </c>
      <c r="V10" s="36" t="str">
        <f t="shared" si="1"/>
        <v/>
      </c>
      <c r="W10" s="8">
        <f t="shared" si="12"/>
        <v>44745</v>
      </c>
      <c r="X10" s="36" t="str">
        <f t="shared" si="1"/>
        <v/>
      </c>
      <c r="Y10" t="s">
        <v>50</v>
      </c>
      <c r="Z10" s="18" t="s">
        <v>5</v>
      </c>
      <c r="AA10" s="24">
        <f>DATE($C$2,11,11)</f>
        <v>44511</v>
      </c>
      <c r="AB10" s="16" t="s">
        <v>5</v>
      </c>
      <c r="AC10" s="11" t="s">
        <v>50</v>
      </c>
      <c r="AD10" s="63" t="s">
        <v>6</v>
      </c>
      <c r="AE10" s="64"/>
      <c r="AF10" s="15">
        <v>44549</v>
      </c>
      <c r="AG10" s="17">
        <v>44563</v>
      </c>
      <c r="AH10" s="11" t="s">
        <v>50</v>
      </c>
      <c r="AI10" s="18" t="s">
        <v>39</v>
      </c>
      <c r="AJ10" s="27">
        <v>44456</v>
      </c>
      <c r="AK10" s="16" t="s">
        <v>40</v>
      </c>
      <c r="AL10" s="11" t="s">
        <v>50</v>
      </c>
      <c r="AM10" s="28" t="s">
        <v>55</v>
      </c>
      <c r="AN10" s="29">
        <f t="shared" si="13"/>
        <v>44459</v>
      </c>
      <c r="AO10">
        <v>0</v>
      </c>
      <c r="AP10" s="33"/>
      <c r="AQ10" s="33"/>
    </row>
    <row r="11" spans="1:43" ht="15.75" customHeight="1" x14ac:dyDescent="0.45">
      <c r="A11" s="8">
        <f t="shared" si="0"/>
        <v>44412</v>
      </c>
      <c r="B11" s="36" t="str">
        <f>IF(A11="","",
IFERROR(VLOOKUP(A11,$AJ$7:$AK$27,2,FALSE),
IF(AND(A11&gt;=$AF$27,A11&lt;=$AG$27),$AD$27,
IFERROR(VLOOKUP(A11,$AA$8:$AB$38,2,FALSE),
IF(WEEKDAY(A11)=1,"",
IF(COUNTIF($AF$8:$AF$17,"&lt;="&amp;A11)&gt;COUNTIF($AG$8:$AG$17,"&lt;"&amp;A11),"",
IF(AND(A11&gt;=$AF$22,A11&lt;=$AG$22),$AD$22,IF(AND(A11&gt;=$AF$21,A11&lt;=$AG$21),$AD$21,""
)
)))))))</f>
        <v/>
      </c>
      <c r="C11" s="8">
        <f t="shared" si="2"/>
        <v>44443</v>
      </c>
      <c r="D11" s="36" t="str">
        <f>IF(C11="","",
IFERROR(VLOOKUP(C11,$AJ$7:$AK$27,2,FALSE),
IF(AND(C11&gt;=$AF$27,C11&lt;=$AG$27),$AD$27,
IFERROR(VLOOKUP(C11,$AA$8:$AB$38,2,FALSE),
IF(WEEKDAY(C11)=1,"",
IF(COUNTIF($AF$8:$AF$17,"&lt;="&amp;C11)&gt;COUNTIF($AG$8:$AG$17,"&lt;"&amp;C11),"",
IF(AND(C11&gt;=$AF$22,C11&lt;=$AG$22),$AD$22,IF(AND(C11&gt;=$AF$21,C11&lt;=$AG$21),$AD$21,""
)
)))))))</f>
        <v/>
      </c>
      <c r="E11" s="40">
        <f t="shared" si="3"/>
        <v>44473</v>
      </c>
      <c r="F11" s="36" t="str">
        <f>IF(E11="","",
IFERROR(VLOOKUP(E11,$AJ$7:$AK$27,2,FALSE),
IF(AND(E11&gt;=$AF$27,E11&lt;=$AG$27),$AD$27,
IFERROR(VLOOKUP(E11,$AA$8:$AB$38,2,FALSE),
IF(WEEKDAY(E11)=1,"",
IF(COUNTIF($AF$8:$AF$17,"&lt;="&amp;E11)&gt;COUNTIF($AG$8:$AG$17,"&lt;"&amp;E11),"",
IF(AND(E11&gt;=$AF$22,E11&lt;=$AG$22),$AD$22,IF(AND(E11&gt;=$AF$21,E11&lt;=$AG$21),$AD$21,""
)
)))))))</f>
        <v/>
      </c>
      <c r="G11" s="8">
        <f t="shared" si="4"/>
        <v>44504</v>
      </c>
      <c r="H11" s="36" t="str">
        <f>IF(G11="","",
IFERROR(VLOOKUP(G11,$AJ$7:$AK$27,2,FALSE),
IF(AND(G11&gt;=$AF$27,G11&lt;=$AG$27),$AD$27,
IFERROR(VLOOKUP(G11,$AA$8:$AB$38,2,FALSE),
IF(WEEKDAY(G11)=1,"",
IF(COUNTIF($AF$8:$AF$17,"&lt;="&amp;G11)&gt;COUNTIF($AG$8:$AG$17,"&lt;"&amp;G11),"",
IF(AND(G11&gt;=$AF$22,G11&lt;=$AG$22),$AD$22,IF(AND(G11&gt;=$AF$21,G11&lt;=$AG$21),$AD$21,""
)
)))))))</f>
        <v/>
      </c>
      <c r="I11" s="40">
        <f t="shared" si="5"/>
        <v>44534</v>
      </c>
      <c r="J11" s="36" t="str">
        <f>IF(I11="","",
IFERROR(VLOOKUP(I11,$AJ$7:$AK$27,2,FALSE),
IF(AND(I11&gt;=$AF$27,I11&lt;=$AG$27),$AD$27,
IFERROR(VLOOKUP(I11,$AA$8:$AB$38,2,FALSE),
IF(WEEKDAY(I11)=1,"",
IF(COUNTIF($AF$8:$AF$17,"&lt;="&amp;I11)&gt;COUNTIF($AG$8:$AG$17,"&lt;"&amp;I11),"",
IF(AND(I11&gt;=$AF$22,I11&lt;=$AG$22),$AD$22,IF(AND(I11&gt;=$AF$21,I11&lt;=$AG$21),$AD$21,""
)
)))))))</f>
        <v>Forum Ecoles</v>
      </c>
      <c r="K11" s="8">
        <f t="shared" si="6"/>
        <v>44565</v>
      </c>
      <c r="L11" s="36" t="str">
        <f>IF(K11="","",
IFERROR(VLOOKUP(K11,$AJ$7:$AK$27,2,FALSE),
IF(AND(K11&gt;=$AF$27,K11&lt;=$AG$27),$AD$27,
IFERROR(VLOOKUP(K11,$AA$8:$AB$38,2,FALSE),
IF(WEEKDAY(K11)=1,"",
IF(COUNTIF($AF$8:$AF$17,"&lt;="&amp;K11)&gt;COUNTIF($AG$8:$AG$17,"&lt;"&amp;K11),"",
IF(AND(K11&gt;=$AF$22,K11&lt;=$AG$22),$AD$22,IF(AND(K11&gt;=$AF$21,K11&lt;=$AG$21),$AD$21,""
)
)))))))</f>
        <v/>
      </c>
      <c r="M11" s="40">
        <f t="shared" si="7"/>
        <v>44596</v>
      </c>
      <c r="N11" s="36" t="str">
        <f>IF(M11="","",
IFERROR(VLOOKUP(M11,$AJ$7:$AK$27,2,FALSE),
IF(AND(M11&gt;=$AF$27,M11&lt;=$AG$27),$AD$27,
IFERROR(VLOOKUP(M11,$AA$8:$AB$38,2,FALSE),
IF(WEEKDAY(M11)=1,"",
IF(COUNTIF($AF$8:$AF$17,"&lt;="&amp;M11)&gt;COUNTIF($AG$8:$AG$17,"&lt;"&amp;M11),"",
IF(AND(M11&gt;=$AF$22,M11&lt;=$AG$22),$AD$22,IF(AND(M11&gt;=$AF$21,M11&lt;=$AG$21),$AD$21,""
)
)))))))</f>
        <v/>
      </c>
      <c r="O11" s="8">
        <f t="shared" si="8"/>
        <v>44624</v>
      </c>
      <c r="P11" s="36" t="str">
        <f>IF(O11="","",
IFERROR(VLOOKUP(O11,$AJ$7:$AK$27,2,FALSE),
IF(AND(O11&gt;=$AF$27,O11&lt;=$AG$27),$AD$27,
IFERROR(VLOOKUP(O11,$AA$8:$AB$38,2,FALSE),
IF(WEEKDAY(O11)=1,"",
IF(COUNTIF($AF$8:$AF$17,"&lt;="&amp;O11)&gt;COUNTIF($AG$8:$AG$17,"&lt;"&amp;O11),"",
IF(AND(O11&gt;=$AF$22,O11&lt;=$AG$22),$AD$22,IF(AND(O11&gt;=$AF$21,O11&lt;=$AG$21),$AD$21,""
)
)))))))</f>
        <v/>
      </c>
      <c r="Q11" s="40">
        <f t="shared" si="9"/>
        <v>44655</v>
      </c>
      <c r="R11" s="36" t="str">
        <f>IF(Q11="","",
IFERROR(VLOOKUP(Q11,$AJ$7:$AK$27,2,FALSE),
IF(AND(Q11&gt;=$AF$27,Q11&lt;=$AG$27),$AD$27,
IFERROR(VLOOKUP(Q11,$AA$8:$AB$38,2,FALSE),
IF(WEEKDAY(Q11)=1,"",
IF(COUNTIF($AF$8:$AF$17,"&lt;="&amp;Q11)&gt;COUNTIF($AG$8:$AG$17,"&lt;"&amp;Q11),"",
IF(AND(Q11&gt;=$AF$22,Q11&lt;=$AG$22),$AD$22,IF(AND(Q11&gt;=$AF$21,Q11&lt;=$AG$21),$AD$21,""
)
)))))))</f>
        <v/>
      </c>
      <c r="S11" s="8">
        <f t="shared" si="10"/>
        <v>44685</v>
      </c>
      <c r="T11" s="36" t="str">
        <f>IF(S11="","",
IFERROR(VLOOKUP(S11,$AJ$7:$AK$27,2,FALSE),
IF(AND(S11&gt;=$AF$27,S11&lt;=$AG$27),$AD$27,
IFERROR(VLOOKUP(S11,$AA$8:$AB$38,2,FALSE),
IF(WEEKDAY(S11)=1,"",
IF(COUNTIF($AF$8:$AF$17,"&lt;="&amp;S11)&gt;COUNTIF($AG$8:$AG$17,"&lt;"&amp;S11),"",
IF(AND(S11&gt;=$AF$22,S11&lt;=$AG$22),$AD$22,IF(AND(S11&gt;=$AF$21,S11&lt;=$AG$21),$AD$21,""
)
)))))))</f>
        <v/>
      </c>
      <c r="U11" s="40">
        <f t="shared" si="11"/>
        <v>44716</v>
      </c>
      <c r="V11" s="36" t="s">
        <v>96</v>
      </c>
      <c r="W11" s="8">
        <f t="shared" si="12"/>
        <v>44746</v>
      </c>
      <c r="X11" s="36" t="str">
        <f>IF(W11="","",
IFERROR(VLOOKUP(W11,$AJ$7:$AK$27,2,FALSE),
IF(AND(W11&gt;=$AF$27,W11&lt;=$AG$27),$AD$27,
IFERROR(VLOOKUP(W11,$AA$8:$AB$38,2,FALSE),
IF(WEEKDAY(W11)=1,"",
IF(COUNTIF($AF$8:$AF$17,"&lt;="&amp;W11)&gt;COUNTIF($AG$8:$AG$17,"&lt;"&amp;W11),"",
IF(AND(W11&gt;=$AF$22,W11&lt;=$AG$22),$AD$22,IF(AND(W11&gt;=$AF$21,W11&lt;=$AG$21),$AD$21,""
)
)))))))</f>
        <v/>
      </c>
      <c r="Y11" t="s">
        <v>50</v>
      </c>
      <c r="Z11" s="18" t="s">
        <v>6</v>
      </c>
      <c r="AA11" s="24">
        <f>DATE($C$2,12,25)</f>
        <v>44555</v>
      </c>
      <c r="AB11" s="16" t="s">
        <v>6</v>
      </c>
      <c r="AC11" s="11" t="s">
        <v>50</v>
      </c>
      <c r="AD11" s="63" t="s">
        <v>18</v>
      </c>
      <c r="AE11" s="64"/>
      <c r="AF11" s="15">
        <v>44598</v>
      </c>
      <c r="AG11" s="17">
        <v>44612</v>
      </c>
      <c r="AH11" s="11" t="s">
        <v>50</v>
      </c>
      <c r="AI11" s="18" t="s">
        <v>36</v>
      </c>
      <c r="AJ11" s="24"/>
      <c r="AK11" s="16" t="s">
        <v>35</v>
      </c>
      <c r="AL11" s="11" t="s">
        <v>50</v>
      </c>
      <c r="AM11" s="28" t="s">
        <v>56</v>
      </c>
      <c r="AN11" s="29">
        <f t="shared" si="13"/>
        <v>44466</v>
      </c>
      <c r="AO11">
        <v>0</v>
      </c>
      <c r="AP11" s="41" t="s">
        <v>90</v>
      </c>
      <c r="AQ11" s="41"/>
    </row>
    <row r="12" spans="1:43" ht="15.75" customHeight="1" x14ac:dyDescent="0.45">
      <c r="A12" s="8">
        <f t="shared" si="0"/>
        <v>44413</v>
      </c>
      <c r="B12" s="36" t="str">
        <f t="shared" ref="B12:R38" si="14">IF(A12="","",
IFERROR(VLOOKUP(A12,$AJ$7:$AK$27,2,FALSE),
IF(AND(A12&gt;=$AF$27,A12&lt;=$AG$27),$AD$27,
IFERROR(VLOOKUP(A12,$AA$8:$AB$38,2,FALSE),
IF(WEEKDAY(A12)=1,"",
IF(COUNTIF($AF$8:$AF$17,"&lt;="&amp;A12)&gt;COUNTIF($AG$8:$AG$17,"&lt;"&amp;A12),"",
IF(AND(A12&gt;=$AF$22,A12&lt;=$AG$22),$AD$22,IF(AND(A12&gt;=$AF$21,A12&lt;=$AG$21),$AD$21,""
)
)))))))</f>
        <v/>
      </c>
      <c r="C12" s="8">
        <f t="shared" si="2"/>
        <v>44444</v>
      </c>
      <c r="D12" s="36" t="str">
        <f t="shared" si="14"/>
        <v/>
      </c>
      <c r="E12" s="40">
        <f t="shared" si="3"/>
        <v>44474</v>
      </c>
      <c r="F12" s="36" t="str">
        <f t="shared" si="14"/>
        <v/>
      </c>
      <c r="G12" s="8">
        <f t="shared" si="4"/>
        <v>44505</v>
      </c>
      <c r="H12" s="36" t="str">
        <f t="shared" si="14"/>
        <v/>
      </c>
      <c r="I12" s="40">
        <f t="shared" si="5"/>
        <v>44535</v>
      </c>
      <c r="J12" s="36" t="str">
        <f t="shared" si="14"/>
        <v/>
      </c>
      <c r="K12" s="8">
        <f t="shared" si="6"/>
        <v>44566</v>
      </c>
      <c r="L12" s="36" t="str">
        <f t="shared" si="14"/>
        <v/>
      </c>
      <c r="M12" s="40">
        <f t="shared" si="7"/>
        <v>44597</v>
      </c>
      <c r="N12" s="36" t="str">
        <f t="shared" si="14"/>
        <v/>
      </c>
      <c r="O12" s="8">
        <f t="shared" si="8"/>
        <v>44625</v>
      </c>
      <c r="P12" s="36" t="str">
        <f t="shared" si="14"/>
        <v/>
      </c>
      <c r="Q12" s="40">
        <f t="shared" si="9"/>
        <v>44656</v>
      </c>
      <c r="R12" s="36" t="str">
        <f t="shared" si="14"/>
        <v/>
      </c>
      <c r="S12" s="8">
        <f t="shared" si="10"/>
        <v>44686</v>
      </c>
      <c r="T12" s="36" t="str">
        <f t="shared" ref="T12:T38" si="15">IF(S12="","",
IFERROR(VLOOKUP(S12,$AJ$7:$AK$27,2,FALSE),
IF(AND(S12&gt;=$AF$27,S12&lt;=$AG$27),$AD$27,
IFERROR(VLOOKUP(S12,$AA$8:$AB$38,2,FALSE),
IF(WEEKDAY(S12)=1,"",
IF(COUNTIF($AF$8:$AF$17,"&lt;="&amp;S12)&gt;COUNTIF($AG$8:$AG$17,"&lt;"&amp;S12),"",
IF(AND(S12&gt;=$AF$22,S12&lt;=$AG$22),$AD$22,IF(AND(S12&gt;=$AF$21,S12&lt;=$AG$21),$AD$21,""
)
)))))))</f>
        <v/>
      </c>
      <c r="U12" s="40">
        <f t="shared" si="11"/>
        <v>44717</v>
      </c>
      <c r="V12" s="36" t="s">
        <v>98</v>
      </c>
      <c r="W12" s="8">
        <f t="shared" si="12"/>
        <v>44747</v>
      </c>
      <c r="X12" s="36" t="str">
        <f t="shared" ref="X12:X38" si="16">IF(W12="","",
IFERROR(VLOOKUP(W12,$AJ$7:$AK$27,2,FALSE),
IF(AND(W12&gt;=$AF$27,W12&lt;=$AG$27),$AD$27,
IFERROR(VLOOKUP(W12,$AA$8:$AB$38,2,FALSE),
IF(WEEKDAY(W12)=1,"",
IF(COUNTIF($AF$8:$AF$17,"&lt;="&amp;W12)&gt;COUNTIF($AG$8:$AG$17,"&lt;"&amp;W12),"",
IF(AND(W12&gt;=$AF$22,W12&lt;=$AG$22),$AD$22,IF(AND(W12&gt;=$AF$21,W12&lt;=$AG$21),$AD$21,""
)
)))))))</f>
        <v/>
      </c>
      <c r="Y12" t="s">
        <v>50</v>
      </c>
      <c r="Z12" s="18" t="s">
        <v>7</v>
      </c>
      <c r="AA12" s="24">
        <f>DATE($C$2+1,1,1)</f>
        <v>44562</v>
      </c>
      <c r="AB12" s="16" t="s">
        <v>86</v>
      </c>
      <c r="AC12" s="11" t="s">
        <v>50</v>
      </c>
      <c r="AD12" s="63" t="s">
        <v>32</v>
      </c>
      <c r="AE12" s="64"/>
      <c r="AF12" s="15">
        <v>44661</v>
      </c>
      <c r="AG12" s="17">
        <v>44675</v>
      </c>
      <c r="AH12" s="11" t="s">
        <v>50</v>
      </c>
      <c r="AI12" s="18" t="s">
        <v>42</v>
      </c>
      <c r="AJ12" s="24">
        <v>44534</v>
      </c>
      <c r="AK12" s="16" t="s">
        <v>43</v>
      </c>
      <c r="AL12" s="11" t="s">
        <v>50</v>
      </c>
      <c r="AM12" s="28" t="s">
        <v>57</v>
      </c>
      <c r="AN12" s="29">
        <f t="shared" si="13"/>
        <v>44473</v>
      </c>
      <c r="AO12">
        <v>0</v>
      </c>
      <c r="AP12" s="41"/>
      <c r="AQ12" s="41"/>
    </row>
    <row r="13" spans="1:43" ht="15.75" customHeight="1" x14ac:dyDescent="0.45">
      <c r="A13" s="8">
        <f t="shared" si="0"/>
        <v>44414</v>
      </c>
      <c r="B13" s="36" t="str">
        <f t="shared" si="14"/>
        <v/>
      </c>
      <c r="C13" s="8">
        <f t="shared" si="2"/>
        <v>44445</v>
      </c>
      <c r="D13" s="36" t="str">
        <f t="shared" si="14"/>
        <v/>
      </c>
      <c r="E13" s="40">
        <f t="shared" si="3"/>
        <v>44475</v>
      </c>
      <c r="F13" s="36" t="str">
        <f t="shared" si="14"/>
        <v/>
      </c>
      <c r="G13" s="8">
        <f t="shared" si="4"/>
        <v>44506</v>
      </c>
      <c r="H13" s="36" t="str">
        <f t="shared" si="14"/>
        <v/>
      </c>
      <c r="I13" s="40">
        <f t="shared" si="5"/>
        <v>44536</v>
      </c>
      <c r="J13" s="36" t="str">
        <f t="shared" si="14"/>
        <v/>
      </c>
      <c r="K13" s="8">
        <f t="shared" si="6"/>
        <v>44567</v>
      </c>
      <c r="L13" s="36" t="str">
        <f t="shared" si="14"/>
        <v/>
      </c>
      <c r="M13" s="40">
        <f t="shared" si="7"/>
        <v>44598</v>
      </c>
      <c r="N13" s="36" t="s">
        <v>99</v>
      </c>
      <c r="O13" s="8">
        <f t="shared" si="8"/>
        <v>44626</v>
      </c>
      <c r="P13" s="36" t="str">
        <f t="shared" si="14"/>
        <v/>
      </c>
      <c r="Q13" s="40">
        <f t="shared" si="9"/>
        <v>44657</v>
      </c>
      <c r="R13" s="36" t="str">
        <f t="shared" si="14"/>
        <v/>
      </c>
      <c r="S13" s="8">
        <f t="shared" si="10"/>
        <v>44687</v>
      </c>
      <c r="T13" s="36" t="str">
        <f t="shared" si="15"/>
        <v/>
      </c>
      <c r="U13" s="40">
        <f t="shared" si="11"/>
        <v>44718</v>
      </c>
      <c r="V13" s="36" t="str">
        <f t="shared" ref="V13:V38" si="17">IF(U13="","",
IFERROR(VLOOKUP(U13,$AJ$7:$AK$27,2,FALSE),
IF(AND(U13&gt;=$AF$27,U13&lt;=$AG$27),$AD$27,
IFERROR(VLOOKUP(U13,$AA$8:$AB$38,2,FALSE),
IF(WEEKDAY(U13)=1,"",
IF(COUNTIF($AF$8:$AF$17,"&lt;="&amp;U13)&gt;COUNTIF($AG$8:$AG$17,"&lt;"&amp;U13),"",
IF(AND(U13&gt;=$AF$22,U13&lt;=$AG$22),$AD$22,IF(AND(U13&gt;=$AF$21,U13&lt;=$AG$21),$AD$21,""
)
)))))))</f>
        <v>Pentecôte</v>
      </c>
      <c r="W13" s="8">
        <f t="shared" si="12"/>
        <v>44748</v>
      </c>
      <c r="X13" s="36" t="str">
        <f t="shared" si="16"/>
        <v/>
      </c>
      <c r="Y13" t="s">
        <v>50</v>
      </c>
      <c r="Z13" s="14" t="s">
        <v>8</v>
      </c>
      <c r="AA13" s="24">
        <f>ROUND(DATE($C$2+1,4,MOD(234-11*MOD($C$2+1,19),30))/7,0)*7-6</f>
        <v>44668</v>
      </c>
      <c r="AB13" s="16" t="s">
        <v>8</v>
      </c>
      <c r="AC13" s="11" t="s">
        <v>50</v>
      </c>
      <c r="AD13" s="63" t="s">
        <v>24</v>
      </c>
      <c r="AE13" s="64"/>
      <c r="AF13" s="15">
        <v>44750</v>
      </c>
      <c r="AG13" s="17">
        <v>44773</v>
      </c>
      <c r="AH13" s="11" t="s">
        <v>50</v>
      </c>
      <c r="AI13" s="14" t="s">
        <v>44</v>
      </c>
      <c r="AJ13" s="24">
        <v>44543</v>
      </c>
      <c r="AK13" s="16" t="s">
        <v>92</v>
      </c>
      <c r="AL13" s="11" t="s">
        <v>50</v>
      </c>
      <c r="AM13" s="28" t="s">
        <v>58</v>
      </c>
      <c r="AN13" s="29">
        <f t="shared" si="13"/>
        <v>44480</v>
      </c>
      <c r="AO13">
        <v>0</v>
      </c>
    </row>
    <row r="14" spans="1:43" ht="15.75" customHeight="1" x14ac:dyDescent="0.45">
      <c r="A14" s="8">
        <f t="shared" si="0"/>
        <v>44415</v>
      </c>
      <c r="B14" s="36" t="str">
        <f t="shared" si="14"/>
        <v/>
      </c>
      <c r="C14" s="8">
        <f t="shared" si="2"/>
        <v>44446</v>
      </c>
      <c r="D14" s="36" t="str">
        <f t="shared" si="14"/>
        <v/>
      </c>
      <c r="E14" s="40">
        <f t="shared" si="3"/>
        <v>44476</v>
      </c>
      <c r="F14" s="36" t="str">
        <f t="shared" si="14"/>
        <v/>
      </c>
      <c r="G14" s="8">
        <f t="shared" si="4"/>
        <v>44507</v>
      </c>
      <c r="H14" s="36" t="s">
        <v>98</v>
      </c>
      <c r="I14" s="40">
        <f t="shared" si="5"/>
        <v>44537</v>
      </c>
      <c r="J14" s="36" t="str">
        <f t="shared" si="14"/>
        <v/>
      </c>
      <c r="K14" s="8">
        <f t="shared" si="6"/>
        <v>44568</v>
      </c>
      <c r="L14" s="36" t="str">
        <f t="shared" si="14"/>
        <v/>
      </c>
      <c r="M14" s="40">
        <f t="shared" si="7"/>
        <v>44599</v>
      </c>
      <c r="N14" s="36" t="str">
        <f t="shared" si="14"/>
        <v/>
      </c>
      <c r="O14" s="8">
        <f t="shared" si="8"/>
        <v>44627</v>
      </c>
      <c r="P14" s="36" t="str">
        <f t="shared" si="14"/>
        <v/>
      </c>
      <c r="Q14" s="40">
        <f t="shared" si="9"/>
        <v>44658</v>
      </c>
      <c r="R14" s="36" t="str">
        <f t="shared" si="14"/>
        <v/>
      </c>
      <c r="S14" s="8">
        <f t="shared" si="10"/>
        <v>44688</v>
      </c>
      <c r="T14" s="36" t="str">
        <f t="shared" si="15"/>
        <v/>
      </c>
      <c r="U14" s="40">
        <f t="shared" si="11"/>
        <v>44719</v>
      </c>
      <c r="V14" s="36" t="str">
        <f t="shared" si="17"/>
        <v/>
      </c>
      <c r="W14" s="8">
        <f t="shared" si="12"/>
        <v>44749</v>
      </c>
      <c r="X14" s="36" t="str">
        <f t="shared" si="16"/>
        <v/>
      </c>
      <c r="Y14" t="s">
        <v>50</v>
      </c>
      <c r="Z14" s="14" t="s">
        <v>9</v>
      </c>
      <c r="AA14" s="24">
        <f>AA13+1</f>
        <v>44669</v>
      </c>
      <c r="AB14" s="16" t="s">
        <v>8</v>
      </c>
      <c r="AC14" s="11" t="s">
        <v>50</v>
      </c>
      <c r="AD14" s="63" t="s">
        <v>91</v>
      </c>
      <c r="AE14" s="64"/>
      <c r="AF14" s="15">
        <v>44707</v>
      </c>
      <c r="AG14" s="17">
        <v>44710</v>
      </c>
      <c r="AH14" s="11" t="s">
        <v>50</v>
      </c>
      <c r="AI14" s="14" t="s">
        <v>49</v>
      </c>
      <c r="AJ14" s="24"/>
      <c r="AK14" s="16" t="s">
        <v>49</v>
      </c>
      <c r="AL14" s="11" t="s">
        <v>50</v>
      </c>
      <c r="AM14" s="28" t="s">
        <v>59</v>
      </c>
      <c r="AN14" s="29">
        <f t="shared" si="13"/>
        <v>44487</v>
      </c>
      <c r="AO14">
        <v>0</v>
      </c>
    </row>
    <row r="15" spans="1:43" ht="15.75" customHeight="1" x14ac:dyDescent="0.45">
      <c r="A15" s="8">
        <f t="shared" si="0"/>
        <v>44416</v>
      </c>
      <c r="B15" s="36" t="str">
        <f t="shared" si="14"/>
        <v/>
      </c>
      <c r="C15" s="8">
        <f t="shared" si="2"/>
        <v>44447</v>
      </c>
      <c r="D15" s="36" t="str">
        <f t="shared" si="14"/>
        <v/>
      </c>
      <c r="E15" s="40">
        <f t="shared" si="3"/>
        <v>44477</v>
      </c>
      <c r="F15" s="36" t="str">
        <f t="shared" si="14"/>
        <v/>
      </c>
      <c r="G15" s="8">
        <f t="shared" si="4"/>
        <v>44508</v>
      </c>
      <c r="H15" s="36" t="str">
        <f t="shared" si="14"/>
        <v/>
      </c>
      <c r="I15" s="40">
        <f t="shared" si="5"/>
        <v>44538</v>
      </c>
      <c r="J15" s="36" t="str">
        <f t="shared" si="14"/>
        <v/>
      </c>
      <c r="K15" s="8">
        <f t="shared" si="6"/>
        <v>44569</v>
      </c>
      <c r="L15" s="36" t="str">
        <f t="shared" si="14"/>
        <v/>
      </c>
      <c r="M15" s="40">
        <f t="shared" si="7"/>
        <v>44600</v>
      </c>
      <c r="N15" s="36" t="str">
        <f t="shared" si="14"/>
        <v/>
      </c>
      <c r="O15" s="8">
        <f t="shared" si="8"/>
        <v>44628</v>
      </c>
      <c r="P15" s="36" t="str">
        <f t="shared" si="14"/>
        <v/>
      </c>
      <c r="Q15" s="40">
        <f t="shared" si="9"/>
        <v>44659</v>
      </c>
      <c r="R15" s="36" t="str">
        <f t="shared" si="14"/>
        <v/>
      </c>
      <c r="S15" s="8">
        <f t="shared" si="10"/>
        <v>44689</v>
      </c>
      <c r="T15" s="36" t="str">
        <f t="shared" si="15"/>
        <v>Victoire 1945</v>
      </c>
      <c r="U15" s="40">
        <f t="shared" si="11"/>
        <v>44720</v>
      </c>
      <c r="V15" s="36" t="str">
        <f t="shared" si="17"/>
        <v/>
      </c>
      <c r="W15" s="8">
        <f t="shared" si="12"/>
        <v>44750</v>
      </c>
      <c r="X15" s="36" t="str">
        <f t="shared" si="16"/>
        <v/>
      </c>
      <c r="Y15" t="s">
        <v>50</v>
      </c>
      <c r="Z15" s="14" t="s">
        <v>10</v>
      </c>
      <c r="AA15" s="24">
        <f>DATE($C$2+1,5,1)</f>
        <v>44682</v>
      </c>
      <c r="AB15" s="16" t="s">
        <v>10</v>
      </c>
      <c r="AC15" s="11" t="s">
        <v>50</v>
      </c>
      <c r="AD15" s="63"/>
      <c r="AE15" s="64"/>
      <c r="AF15" s="15"/>
      <c r="AG15" s="17"/>
      <c r="AH15" s="11" t="s">
        <v>50</v>
      </c>
      <c r="AI15" s="14" t="s">
        <v>45</v>
      </c>
      <c r="AJ15" s="24">
        <v>44590</v>
      </c>
      <c r="AK15" s="16" t="s">
        <v>45</v>
      </c>
      <c r="AL15" s="11" t="s">
        <v>50</v>
      </c>
      <c r="AM15" s="28" t="s">
        <v>60</v>
      </c>
      <c r="AN15" s="29">
        <f t="shared" si="13"/>
        <v>44508</v>
      </c>
      <c r="AO15">
        <v>0</v>
      </c>
    </row>
    <row r="16" spans="1:43" ht="15.75" customHeight="1" thickBot="1" x14ac:dyDescent="0.5">
      <c r="A16" s="8">
        <f t="shared" si="0"/>
        <v>44417</v>
      </c>
      <c r="B16" s="36" t="str">
        <f t="shared" si="14"/>
        <v/>
      </c>
      <c r="C16" s="8">
        <f t="shared" si="2"/>
        <v>44448</v>
      </c>
      <c r="D16" s="36" t="str">
        <f t="shared" si="14"/>
        <v/>
      </c>
      <c r="E16" s="40">
        <f t="shared" si="3"/>
        <v>44478</v>
      </c>
      <c r="F16" s="36" t="str">
        <f t="shared" si="14"/>
        <v/>
      </c>
      <c r="G16" s="8">
        <f t="shared" si="4"/>
        <v>44509</v>
      </c>
      <c r="H16" s="36" t="str">
        <f t="shared" si="14"/>
        <v/>
      </c>
      <c r="I16" s="40">
        <f t="shared" si="5"/>
        <v>44539</v>
      </c>
      <c r="J16" s="36" t="str">
        <f t="shared" si="14"/>
        <v/>
      </c>
      <c r="K16" s="8">
        <f t="shared" si="6"/>
        <v>44570</v>
      </c>
      <c r="L16" s="36" t="s">
        <v>99</v>
      </c>
      <c r="M16" s="40">
        <f t="shared" si="7"/>
        <v>44601</v>
      </c>
      <c r="N16" s="36" t="str">
        <f t="shared" si="14"/>
        <v/>
      </c>
      <c r="O16" s="8">
        <f t="shared" si="8"/>
        <v>44629</v>
      </c>
      <c r="P16" s="36" t="str">
        <f t="shared" si="14"/>
        <v/>
      </c>
      <c r="Q16" s="40">
        <f t="shared" si="9"/>
        <v>44660</v>
      </c>
      <c r="R16" s="36" t="str">
        <f t="shared" si="14"/>
        <v/>
      </c>
      <c r="S16" s="8">
        <f t="shared" si="10"/>
        <v>44690</v>
      </c>
      <c r="T16" s="36" t="str">
        <f t="shared" si="15"/>
        <v/>
      </c>
      <c r="U16" s="40">
        <f t="shared" si="11"/>
        <v>44721</v>
      </c>
      <c r="V16" s="36" t="str">
        <f t="shared" si="17"/>
        <v/>
      </c>
      <c r="W16" s="8">
        <f t="shared" si="12"/>
        <v>44751</v>
      </c>
      <c r="X16" s="36" t="str">
        <f t="shared" si="16"/>
        <v/>
      </c>
      <c r="Y16" t="s">
        <v>50</v>
      </c>
      <c r="Z16" s="14" t="s">
        <v>11</v>
      </c>
      <c r="AA16" s="24">
        <f>DATE($C$2+1,5,8)</f>
        <v>44689</v>
      </c>
      <c r="AB16" s="16" t="s">
        <v>11</v>
      </c>
      <c r="AC16" s="11" t="s">
        <v>50</v>
      </c>
      <c r="AD16" s="63"/>
      <c r="AE16" s="64"/>
      <c r="AF16" s="15"/>
      <c r="AG16" s="17"/>
      <c r="AH16" s="11" t="s">
        <v>50</v>
      </c>
      <c r="AI16" s="14" t="s">
        <v>46</v>
      </c>
      <c r="AJ16" s="24"/>
      <c r="AK16" s="16" t="s">
        <v>47</v>
      </c>
      <c r="AL16" s="11" t="s">
        <v>50</v>
      </c>
      <c r="AM16" s="28" t="s">
        <v>61</v>
      </c>
      <c r="AN16" s="29">
        <f t="shared" si="13"/>
        <v>44515</v>
      </c>
      <c r="AO16">
        <v>0</v>
      </c>
    </row>
    <row r="17" spans="1:41" ht="15.75" customHeight="1" thickBot="1" x14ac:dyDescent="0.5">
      <c r="A17" s="8">
        <f t="shared" si="0"/>
        <v>44418</v>
      </c>
      <c r="B17" s="36" t="str">
        <f t="shared" si="14"/>
        <v/>
      </c>
      <c r="C17" s="8">
        <f t="shared" si="2"/>
        <v>44449</v>
      </c>
      <c r="D17" s="36" t="str">
        <f t="shared" si="14"/>
        <v/>
      </c>
      <c r="E17" s="40">
        <f t="shared" si="3"/>
        <v>44479</v>
      </c>
      <c r="F17" s="36" t="s">
        <v>97</v>
      </c>
      <c r="G17" s="8">
        <f t="shared" si="4"/>
        <v>44510</v>
      </c>
      <c r="H17" s="36" t="str">
        <f t="shared" si="14"/>
        <v/>
      </c>
      <c r="I17" s="40">
        <f t="shared" si="5"/>
        <v>44540</v>
      </c>
      <c r="J17" s="36" t="str">
        <f t="shared" si="14"/>
        <v/>
      </c>
      <c r="K17" s="8">
        <f t="shared" si="6"/>
        <v>44571</v>
      </c>
      <c r="L17" s="36" t="str">
        <f t="shared" si="14"/>
        <v/>
      </c>
      <c r="M17" s="40">
        <f t="shared" si="7"/>
        <v>44602</v>
      </c>
      <c r="N17" s="36" t="str">
        <f t="shared" si="14"/>
        <v/>
      </c>
      <c r="O17" s="8">
        <f t="shared" si="8"/>
        <v>44630</v>
      </c>
      <c r="P17" s="36" t="str">
        <f t="shared" si="14"/>
        <v/>
      </c>
      <c r="Q17" s="40">
        <f t="shared" si="9"/>
        <v>44661</v>
      </c>
      <c r="R17" s="36"/>
      <c r="S17" s="8">
        <f t="shared" si="10"/>
        <v>44691</v>
      </c>
      <c r="T17" s="36" t="str">
        <f t="shared" si="15"/>
        <v/>
      </c>
      <c r="U17" s="40">
        <f t="shared" si="11"/>
        <v>44722</v>
      </c>
      <c r="V17" s="36" t="str">
        <f t="shared" si="17"/>
        <v/>
      </c>
      <c r="W17" s="8">
        <f t="shared" si="12"/>
        <v>44752</v>
      </c>
      <c r="X17" s="36" t="str">
        <f t="shared" si="16"/>
        <v/>
      </c>
      <c r="Y17" t="s">
        <v>50</v>
      </c>
      <c r="Z17" s="14" t="s">
        <v>12</v>
      </c>
      <c r="AA17" s="24">
        <f>AA13+39</f>
        <v>44707</v>
      </c>
      <c r="AB17" s="16" t="s">
        <v>12</v>
      </c>
      <c r="AC17" s="11" t="s">
        <v>50</v>
      </c>
      <c r="AD17" s="65"/>
      <c r="AE17" s="65"/>
      <c r="AF17" s="39"/>
      <c r="AG17" s="39"/>
      <c r="AH17" s="11" t="s">
        <v>50</v>
      </c>
      <c r="AI17" s="14" t="s">
        <v>48</v>
      </c>
      <c r="AJ17" s="24"/>
      <c r="AK17" s="16" t="s">
        <v>93</v>
      </c>
      <c r="AL17" s="11" t="s">
        <v>50</v>
      </c>
      <c r="AM17" s="28" t="s">
        <v>62</v>
      </c>
      <c r="AN17" s="29">
        <f t="shared" si="13"/>
        <v>44522</v>
      </c>
      <c r="AO17">
        <v>0</v>
      </c>
    </row>
    <row r="18" spans="1:41" ht="15.75" customHeight="1" x14ac:dyDescent="0.45">
      <c r="A18" s="8">
        <f t="shared" si="0"/>
        <v>44419</v>
      </c>
      <c r="B18" s="36" t="str">
        <f t="shared" si="14"/>
        <v/>
      </c>
      <c r="C18" s="8">
        <f t="shared" si="2"/>
        <v>44450</v>
      </c>
      <c r="D18" s="36" t="str">
        <f t="shared" si="14"/>
        <v/>
      </c>
      <c r="E18" s="40">
        <f t="shared" si="3"/>
        <v>44480</v>
      </c>
      <c r="F18" s="36" t="str">
        <f t="shared" si="14"/>
        <v/>
      </c>
      <c r="G18" s="8">
        <f t="shared" si="4"/>
        <v>44511</v>
      </c>
      <c r="H18" s="36" t="str">
        <f t="shared" si="14"/>
        <v>Armistice</v>
      </c>
      <c r="I18" s="40">
        <f t="shared" si="5"/>
        <v>44541</v>
      </c>
      <c r="J18" s="36" t="str">
        <f t="shared" si="14"/>
        <v/>
      </c>
      <c r="K18" s="8">
        <f t="shared" si="6"/>
        <v>44572</v>
      </c>
      <c r="L18" s="36" t="str">
        <f t="shared" si="14"/>
        <v/>
      </c>
      <c r="M18" s="40">
        <f t="shared" si="7"/>
        <v>44603</v>
      </c>
      <c r="N18" s="36" t="str">
        <f t="shared" si="14"/>
        <v/>
      </c>
      <c r="O18" s="8">
        <f t="shared" si="8"/>
        <v>44631</v>
      </c>
      <c r="P18" s="36" t="str">
        <f t="shared" si="14"/>
        <v/>
      </c>
      <c r="Q18" s="40">
        <f t="shared" si="9"/>
        <v>44662</v>
      </c>
      <c r="R18" s="36" t="str">
        <f t="shared" si="14"/>
        <v/>
      </c>
      <c r="S18" s="8">
        <f t="shared" si="10"/>
        <v>44692</v>
      </c>
      <c r="T18" s="36" t="str">
        <f t="shared" si="15"/>
        <v/>
      </c>
      <c r="U18" s="40">
        <f t="shared" si="11"/>
        <v>44723</v>
      </c>
      <c r="V18" s="36" t="str">
        <f t="shared" si="17"/>
        <v/>
      </c>
      <c r="W18" s="8">
        <f t="shared" si="12"/>
        <v>44753</v>
      </c>
      <c r="X18" s="36" t="str">
        <f t="shared" si="16"/>
        <v/>
      </c>
      <c r="Y18" t="s">
        <v>50</v>
      </c>
      <c r="Z18" s="14" t="s">
        <v>13</v>
      </c>
      <c r="AA18" s="24">
        <f>AA13+49</f>
        <v>44717</v>
      </c>
      <c r="AB18" s="16" t="s">
        <v>13</v>
      </c>
      <c r="AC18" s="11" t="s">
        <v>50</v>
      </c>
      <c r="AD18" s="92" t="s">
        <v>26</v>
      </c>
      <c r="AE18" s="93"/>
      <c r="AF18" s="93"/>
      <c r="AG18" s="94"/>
      <c r="AH18" s="11" t="s">
        <v>50</v>
      </c>
      <c r="AI18" s="14" t="s">
        <v>46</v>
      </c>
      <c r="AJ18" s="24"/>
      <c r="AK18" s="16" t="s">
        <v>47</v>
      </c>
      <c r="AL18" s="11" t="s">
        <v>50</v>
      </c>
      <c r="AM18" s="28" t="s">
        <v>63</v>
      </c>
      <c r="AN18" s="29">
        <f t="shared" si="13"/>
        <v>44529</v>
      </c>
      <c r="AO18">
        <v>0</v>
      </c>
    </row>
    <row r="19" spans="1:41" ht="15.75" customHeight="1" x14ac:dyDescent="0.45">
      <c r="A19" s="8">
        <f t="shared" si="0"/>
        <v>44420</v>
      </c>
      <c r="B19" s="36" t="str">
        <f t="shared" si="14"/>
        <v/>
      </c>
      <c r="C19" s="8">
        <f t="shared" si="2"/>
        <v>44451</v>
      </c>
      <c r="D19" s="36" t="str">
        <f t="shared" si="14"/>
        <v/>
      </c>
      <c r="E19" s="40">
        <f t="shared" si="3"/>
        <v>44481</v>
      </c>
      <c r="F19" s="36" t="str">
        <f t="shared" si="14"/>
        <v/>
      </c>
      <c r="G19" s="8">
        <f t="shared" si="4"/>
        <v>44512</v>
      </c>
      <c r="H19" s="36" t="str">
        <f t="shared" si="14"/>
        <v/>
      </c>
      <c r="I19" s="40">
        <f t="shared" si="5"/>
        <v>44542</v>
      </c>
      <c r="J19" s="36" t="s">
        <v>96</v>
      </c>
      <c r="K19" s="8">
        <f t="shared" si="6"/>
        <v>44573</v>
      </c>
      <c r="L19" s="36" t="str">
        <f t="shared" si="14"/>
        <v/>
      </c>
      <c r="M19" s="40">
        <f t="shared" si="7"/>
        <v>44604</v>
      </c>
      <c r="N19" s="36" t="str">
        <f t="shared" si="14"/>
        <v/>
      </c>
      <c r="O19" s="8">
        <f t="shared" si="8"/>
        <v>44632</v>
      </c>
      <c r="P19" s="36" t="str">
        <f t="shared" si="14"/>
        <v/>
      </c>
      <c r="Q19" s="40">
        <f t="shared" si="9"/>
        <v>44663</v>
      </c>
      <c r="R19" s="36" t="str">
        <f t="shared" si="14"/>
        <v/>
      </c>
      <c r="S19" s="8">
        <f t="shared" si="10"/>
        <v>44693</v>
      </c>
      <c r="T19" s="36" t="str">
        <f t="shared" si="15"/>
        <v/>
      </c>
      <c r="U19" s="40">
        <f t="shared" si="11"/>
        <v>44724</v>
      </c>
      <c r="V19" s="36" t="s">
        <v>99</v>
      </c>
      <c r="W19" s="8">
        <f t="shared" si="12"/>
        <v>44754</v>
      </c>
      <c r="X19" s="36" t="str">
        <f t="shared" si="16"/>
        <v/>
      </c>
      <c r="Y19" t="s">
        <v>50</v>
      </c>
      <c r="Z19" s="14" t="s">
        <v>14</v>
      </c>
      <c r="AA19" s="24">
        <f>AA13+50</f>
        <v>44718</v>
      </c>
      <c r="AB19" s="16" t="s">
        <v>13</v>
      </c>
      <c r="AC19" s="11" t="s">
        <v>50</v>
      </c>
      <c r="AD19" s="95"/>
      <c r="AE19" s="96"/>
      <c r="AF19" s="96"/>
      <c r="AG19" s="97"/>
      <c r="AH19" s="11" t="s">
        <v>50</v>
      </c>
      <c r="AI19" s="14"/>
      <c r="AJ19" s="24"/>
      <c r="AK19" s="16"/>
      <c r="AL19" s="11" t="s">
        <v>50</v>
      </c>
      <c r="AM19" s="28" t="s">
        <v>64</v>
      </c>
      <c r="AN19" s="29">
        <f t="shared" si="13"/>
        <v>44536</v>
      </c>
      <c r="AO19">
        <v>0</v>
      </c>
    </row>
    <row r="20" spans="1:41" ht="15.75" customHeight="1" x14ac:dyDescent="0.45">
      <c r="A20" s="8">
        <f t="shared" si="0"/>
        <v>44421</v>
      </c>
      <c r="B20" s="36" t="str">
        <f t="shared" si="14"/>
        <v/>
      </c>
      <c r="C20" s="8">
        <f t="shared" si="2"/>
        <v>44452</v>
      </c>
      <c r="D20" s="36" t="str">
        <f t="shared" si="14"/>
        <v/>
      </c>
      <c r="E20" s="40">
        <f t="shared" si="3"/>
        <v>44482</v>
      </c>
      <c r="F20" s="36" t="str">
        <f t="shared" si="14"/>
        <v/>
      </c>
      <c r="G20" s="8">
        <f t="shared" si="4"/>
        <v>44513</v>
      </c>
      <c r="H20" s="36" t="str">
        <f t="shared" si="14"/>
        <v/>
      </c>
      <c r="I20" s="40">
        <f t="shared" si="5"/>
        <v>44543</v>
      </c>
      <c r="J20" s="36" t="str">
        <f t="shared" si="14"/>
        <v>CC1 17h</v>
      </c>
      <c r="K20" s="8">
        <f t="shared" si="6"/>
        <v>44574</v>
      </c>
      <c r="L20" s="36" t="str">
        <f t="shared" si="14"/>
        <v/>
      </c>
      <c r="M20" s="40">
        <f t="shared" si="7"/>
        <v>44605</v>
      </c>
      <c r="N20" s="36" t="s">
        <v>97</v>
      </c>
      <c r="O20" s="8">
        <f t="shared" si="8"/>
        <v>44633</v>
      </c>
      <c r="P20" s="36" t="s">
        <v>98</v>
      </c>
      <c r="Q20" s="40">
        <f t="shared" si="9"/>
        <v>44664</v>
      </c>
      <c r="R20" s="36" t="str">
        <f t="shared" si="14"/>
        <v/>
      </c>
      <c r="S20" s="8">
        <f t="shared" si="10"/>
        <v>44694</v>
      </c>
      <c r="T20" s="36" t="str">
        <f t="shared" si="15"/>
        <v/>
      </c>
      <c r="U20" s="40">
        <f t="shared" si="11"/>
        <v>44725</v>
      </c>
      <c r="V20" s="36" t="str">
        <f t="shared" si="17"/>
        <v/>
      </c>
      <c r="W20" s="8">
        <f t="shared" si="12"/>
        <v>44755</v>
      </c>
      <c r="X20" s="36" t="str">
        <f t="shared" si="16"/>
        <v/>
      </c>
      <c r="Y20" t="s">
        <v>50</v>
      </c>
      <c r="Z20" s="14" t="s">
        <v>15</v>
      </c>
      <c r="AA20" s="24">
        <f>DATE($C$2+1,7,14)</f>
        <v>44756</v>
      </c>
      <c r="AB20" s="16" t="s">
        <v>15</v>
      </c>
      <c r="AC20" s="11" t="s">
        <v>50</v>
      </c>
      <c r="AD20" s="61" t="s">
        <v>22</v>
      </c>
      <c r="AE20" s="62"/>
      <c r="AF20" s="11" t="s">
        <v>16</v>
      </c>
      <c r="AG20" s="13" t="s">
        <v>17</v>
      </c>
      <c r="AH20" s="11" t="s">
        <v>50</v>
      </c>
      <c r="AI20" s="14"/>
      <c r="AJ20" s="24"/>
      <c r="AK20" s="16"/>
      <c r="AL20" s="11" t="s">
        <v>50</v>
      </c>
      <c r="AM20" s="28" t="s">
        <v>65</v>
      </c>
      <c r="AN20" s="29">
        <f t="shared" si="13"/>
        <v>44543</v>
      </c>
      <c r="AO20">
        <v>0</v>
      </c>
    </row>
    <row r="21" spans="1:41" ht="15.75" customHeight="1" x14ac:dyDescent="0.45">
      <c r="A21" s="8">
        <f t="shared" si="0"/>
        <v>44422</v>
      </c>
      <c r="B21" s="36" t="str">
        <f t="shared" si="14"/>
        <v/>
      </c>
      <c r="C21" s="8">
        <f t="shared" si="2"/>
        <v>44453</v>
      </c>
      <c r="D21" s="36" t="str">
        <f t="shared" si="14"/>
        <v/>
      </c>
      <c r="E21" s="40">
        <f t="shared" si="3"/>
        <v>44483</v>
      </c>
      <c r="F21" s="36" t="str">
        <f t="shared" si="14"/>
        <v/>
      </c>
      <c r="G21" s="8">
        <f t="shared" si="4"/>
        <v>44514</v>
      </c>
      <c r="H21" s="36" t="s">
        <v>99</v>
      </c>
      <c r="I21" s="40">
        <f t="shared" si="5"/>
        <v>44544</v>
      </c>
      <c r="J21" s="36" t="str">
        <f t="shared" si="14"/>
        <v/>
      </c>
      <c r="K21" s="8">
        <f t="shared" si="6"/>
        <v>44575</v>
      </c>
      <c r="L21" s="36" t="str">
        <f t="shared" si="14"/>
        <v/>
      </c>
      <c r="M21" s="40">
        <f t="shared" si="7"/>
        <v>44606</v>
      </c>
      <c r="N21" s="36" t="str">
        <f t="shared" si="14"/>
        <v/>
      </c>
      <c r="O21" s="8">
        <f t="shared" si="8"/>
        <v>44634</v>
      </c>
      <c r="P21" s="36" t="str">
        <f t="shared" si="14"/>
        <v/>
      </c>
      <c r="Q21" s="40">
        <f t="shared" si="9"/>
        <v>44665</v>
      </c>
      <c r="R21" s="36" t="str">
        <f t="shared" si="14"/>
        <v/>
      </c>
      <c r="S21" s="8">
        <f t="shared" si="10"/>
        <v>44695</v>
      </c>
      <c r="T21" s="36" t="str">
        <f t="shared" si="15"/>
        <v/>
      </c>
      <c r="U21" s="40">
        <f t="shared" si="11"/>
        <v>44726</v>
      </c>
      <c r="V21" s="36" t="str">
        <f t="shared" si="17"/>
        <v/>
      </c>
      <c r="W21" s="8">
        <f t="shared" si="12"/>
        <v>44756</v>
      </c>
      <c r="X21" s="36" t="str">
        <f t="shared" si="16"/>
        <v>Fête nationale</v>
      </c>
      <c r="Y21" t="s">
        <v>50</v>
      </c>
      <c r="Z21" s="18"/>
      <c r="AA21" s="24"/>
      <c r="AB21" s="16"/>
      <c r="AC21" s="11" t="s">
        <v>50</v>
      </c>
      <c r="AD21" s="63" t="s">
        <v>87</v>
      </c>
      <c r="AE21" s="84"/>
      <c r="AF21" s="38"/>
      <c r="AG21" s="17"/>
      <c r="AH21" s="11" t="s">
        <v>50</v>
      </c>
      <c r="AI21" s="18"/>
      <c r="AJ21" s="24"/>
      <c r="AK21" s="16"/>
      <c r="AL21" s="11" t="s">
        <v>50</v>
      </c>
      <c r="AM21" s="28" t="s">
        <v>66</v>
      </c>
      <c r="AN21" s="29">
        <f t="shared" si="13"/>
        <v>44564</v>
      </c>
      <c r="AO21">
        <v>0</v>
      </c>
    </row>
    <row r="22" spans="1:41" ht="15.75" customHeight="1" thickBot="1" x14ac:dyDescent="0.5">
      <c r="A22" s="8">
        <f t="shared" si="0"/>
        <v>44423</v>
      </c>
      <c r="B22" s="36" t="str">
        <f t="shared" si="14"/>
        <v>Assomption</v>
      </c>
      <c r="C22" s="8">
        <f t="shared" si="2"/>
        <v>44454</v>
      </c>
      <c r="D22" s="36" t="str">
        <f t="shared" si="14"/>
        <v/>
      </c>
      <c r="E22" s="40">
        <f t="shared" si="3"/>
        <v>44484</v>
      </c>
      <c r="F22" s="36" t="str">
        <f t="shared" si="14"/>
        <v/>
      </c>
      <c r="G22" s="8">
        <f t="shared" si="4"/>
        <v>44515</v>
      </c>
      <c r="H22" s="36" t="str">
        <f t="shared" si="14"/>
        <v/>
      </c>
      <c r="I22" s="40">
        <f t="shared" si="5"/>
        <v>44545</v>
      </c>
      <c r="J22" s="36" t="str">
        <f t="shared" si="14"/>
        <v/>
      </c>
      <c r="K22" s="8">
        <f t="shared" si="6"/>
        <v>44576</v>
      </c>
      <c r="L22" s="36" t="str">
        <f t="shared" si="14"/>
        <v/>
      </c>
      <c r="M22" s="40">
        <f t="shared" si="7"/>
        <v>44607</v>
      </c>
      <c r="N22" s="36" t="str">
        <f t="shared" si="14"/>
        <v/>
      </c>
      <c r="O22" s="8">
        <f t="shared" si="8"/>
        <v>44635</v>
      </c>
      <c r="P22" s="36" t="str">
        <f t="shared" si="14"/>
        <v/>
      </c>
      <c r="Q22" s="40">
        <f t="shared" si="9"/>
        <v>44666</v>
      </c>
      <c r="R22" s="36" t="str">
        <f t="shared" si="14"/>
        <v/>
      </c>
      <c r="S22" s="8">
        <f t="shared" si="10"/>
        <v>44696</v>
      </c>
      <c r="T22" s="36" t="str">
        <f t="shared" si="15"/>
        <v/>
      </c>
      <c r="U22" s="40">
        <f t="shared" si="11"/>
        <v>44727</v>
      </c>
      <c r="V22" s="36" t="str">
        <f t="shared" si="17"/>
        <v/>
      </c>
      <c r="W22" s="8">
        <f t="shared" si="12"/>
        <v>44757</v>
      </c>
      <c r="X22" s="36" t="str">
        <f t="shared" si="16"/>
        <v/>
      </c>
      <c r="Y22" t="s">
        <v>50</v>
      </c>
      <c r="Z22" s="18"/>
      <c r="AA22" s="24"/>
      <c r="AB22" s="16"/>
      <c r="AC22" s="11" t="s">
        <v>50</v>
      </c>
      <c r="AD22" s="82" t="s">
        <v>88</v>
      </c>
      <c r="AE22" s="83"/>
      <c r="AF22" s="19"/>
      <c r="AG22" s="20"/>
      <c r="AH22" s="11" t="s">
        <v>50</v>
      </c>
      <c r="AI22" s="18"/>
      <c r="AJ22" s="24"/>
      <c r="AK22" s="16"/>
      <c r="AL22" s="11" t="s">
        <v>50</v>
      </c>
      <c r="AM22" s="28" t="s">
        <v>67</v>
      </c>
      <c r="AN22" s="29">
        <f t="shared" si="13"/>
        <v>44571</v>
      </c>
      <c r="AO22">
        <v>0</v>
      </c>
    </row>
    <row r="23" spans="1:41" ht="15.75" customHeight="1" thickBot="1" x14ac:dyDescent="0.5">
      <c r="A23" s="8">
        <f t="shared" si="0"/>
        <v>44424</v>
      </c>
      <c r="B23" s="36" t="str">
        <f t="shared" si="14"/>
        <v/>
      </c>
      <c r="C23" s="8">
        <f t="shared" si="2"/>
        <v>44455</v>
      </c>
      <c r="D23" s="36" t="str">
        <f t="shared" si="14"/>
        <v/>
      </c>
      <c r="E23" s="40">
        <f t="shared" si="3"/>
        <v>44485</v>
      </c>
      <c r="F23" s="36" t="str">
        <f t="shared" si="14"/>
        <v/>
      </c>
      <c r="G23" s="8">
        <f t="shared" si="4"/>
        <v>44516</v>
      </c>
      <c r="H23" s="36" t="str">
        <f t="shared" si="14"/>
        <v/>
      </c>
      <c r="I23" s="40">
        <f t="shared" si="5"/>
        <v>44546</v>
      </c>
      <c r="J23" s="36" t="str">
        <f t="shared" si="14"/>
        <v/>
      </c>
      <c r="K23" s="8">
        <f t="shared" si="6"/>
        <v>44577</v>
      </c>
      <c r="L23" s="36" t="s">
        <v>97</v>
      </c>
      <c r="M23" s="40">
        <f t="shared" si="7"/>
        <v>44608</v>
      </c>
      <c r="N23" s="36" t="str">
        <f t="shared" si="14"/>
        <v/>
      </c>
      <c r="O23" s="8">
        <f t="shared" si="8"/>
        <v>44636</v>
      </c>
      <c r="P23" s="36" t="str">
        <f t="shared" si="14"/>
        <v/>
      </c>
      <c r="Q23" s="40">
        <f t="shared" si="9"/>
        <v>44667</v>
      </c>
      <c r="R23" s="36" t="str">
        <f t="shared" si="14"/>
        <v/>
      </c>
      <c r="S23" s="8">
        <f t="shared" si="10"/>
        <v>44697</v>
      </c>
      <c r="T23" s="36" t="str">
        <f t="shared" si="15"/>
        <v/>
      </c>
      <c r="U23" s="40">
        <f t="shared" si="11"/>
        <v>44728</v>
      </c>
      <c r="V23" s="36" t="str">
        <f t="shared" si="17"/>
        <v/>
      </c>
      <c r="W23" s="8">
        <f t="shared" si="12"/>
        <v>44758</v>
      </c>
      <c r="X23" s="36" t="str">
        <f t="shared" si="16"/>
        <v/>
      </c>
      <c r="Y23" t="s">
        <v>50</v>
      </c>
      <c r="Z23" s="18"/>
      <c r="AA23" s="24"/>
      <c r="AB23" s="16"/>
      <c r="AC23" s="11" t="s">
        <v>50</v>
      </c>
      <c r="AD23" s="21"/>
      <c r="AE23" s="21"/>
      <c r="AF23" s="21"/>
      <c r="AG23" s="21"/>
      <c r="AH23" s="11" t="s">
        <v>50</v>
      </c>
      <c r="AI23" s="18"/>
      <c r="AJ23" s="24"/>
      <c r="AK23" s="16"/>
      <c r="AL23" s="11" t="s">
        <v>50</v>
      </c>
      <c r="AM23" s="28" t="s">
        <v>68</v>
      </c>
      <c r="AN23" s="29">
        <f t="shared" si="13"/>
        <v>44578</v>
      </c>
      <c r="AO23">
        <v>0</v>
      </c>
    </row>
    <row r="24" spans="1:41" ht="15.75" customHeight="1" x14ac:dyDescent="0.45">
      <c r="A24" s="8">
        <f t="shared" si="0"/>
        <v>44425</v>
      </c>
      <c r="B24" s="36" t="str">
        <f t="shared" si="14"/>
        <v/>
      </c>
      <c r="C24" s="8">
        <f t="shared" si="2"/>
        <v>44456</v>
      </c>
      <c r="D24" s="36" t="str">
        <f t="shared" si="14"/>
        <v>Intégration</v>
      </c>
      <c r="E24" s="40">
        <f t="shared" si="3"/>
        <v>44486</v>
      </c>
      <c r="F24" s="36" t="str">
        <f t="shared" si="14"/>
        <v/>
      </c>
      <c r="G24" s="8">
        <f t="shared" si="4"/>
        <v>44517</v>
      </c>
      <c r="H24" s="36" t="str">
        <f t="shared" si="14"/>
        <v/>
      </c>
      <c r="I24" s="40">
        <f t="shared" si="5"/>
        <v>44547</v>
      </c>
      <c r="J24" s="36" t="str">
        <f t="shared" si="14"/>
        <v/>
      </c>
      <c r="K24" s="8">
        <f t="shared" si="6"/>
        <v>44578</v>
      </c>
      <c r="L24" s="36" t="str">
        <f t="shared" si="14"/>
        <v/>
      </c>
      <c r="M24" s="40">
        <f t="shared" si="7"/>
        <v>44609</v>
      </c>
      <c r="N24" s="36" t="str">
        <f t="shared" si="14"/>
        <v/>
      </c>
      <c r="O24" s="8">
        <f t="shared" si="8"/>
        <v>44637</v>
      </c>
      <c r="P24" s="36" t="str">
        <f t="shared" si="14"/>
        <v/>
      </c>
      <c r="Q24" s="40">
        <f t="shared" si="9"/>
        <v>44668</v>
      </c>
      <c r="R24" s="36" t="s">
        <v>99</v>
      </c>
      <c r="S24" s="8">
        <f t="shared" si="10"/>
        <v>44698</v>
      </c>
      <c r="T24" s="36" t="str">
        <f t="shared" si="15"/>
        <v/>
      </c>
      <c r="U24" s="40">
        <f t="shared" si="11"/>
        <v>44729</v>
      </c>
      <c r="V24" s="36" t="str">
        <f t="shared" si="17"/>
        <v/>
      </c>
      <c r="W24" s="8">
        <f t="shared" si="12"/>
        <v>44759</v>
      </c>
      <c r="X24" s="36" t="str">
        <f t="shared" si="16"/>
        <v/>
      </c>
      <c r="Y24" t="s">
        <v>50</v>
      </c>
      <c r="Z24" s="18"/>
      <c r="AA24" s="24"/>
      <c r="AB24" s="16"/>
      <c r="AC24" s="11" t="s">
        <v>50</v>
      </c>
      <c r="AD24" s="86" t="s">
        <v>27</v>
      </c>
      <c r="AE24" s="87"/>
      <c r="AF24" s="87"/>
      <c r="AG24" s="88"/>
      <c r="AH24" s="11" t="s">
        <v>50</v>
      </c>
      <c r="AI24" s="18"/>
      <c r="AJ24" s="24"/>
      <c r="AK24" s="16"/>
      <c r="AL24" s="11" t="s">
        <v>50</v>
      </c>
      <c r="AM24" s="28" t="s">
        <v>69</v>
      </c>
      <c r="AN24" s="29">
        <f t="shared" si="13"/>
        <v>44585</v>
      </c>
      <c r="AO24">
        <v>0</v>
      </c>
    </row>
    <row r="25" spans="1:41" ht="15.75" customHeight="1" x14ac:dyDescent="0.45">
      <c r="A25" s="8">
        <f t="shared" si="0"/>
        <v>44426</v>
      </c>
      <c r="B25" s="36" t="str">
        <f t="shared" si="14"/>
        <v/>
      </c>
      <c r="C25" s="8">
        <f t="shared" si="2"/>
        <v>44457</v>
      </c>
      <c r="D25" s="36" t="str">
        <f t="shared" si="14"/>
        <v/>
      </c>
      <c r="E25" s="40">
        <f t="shared" si="3"/>
        <v>44487</v>
      </c>
      <c r="F25" s="36" t="str">
        <f t="shared" si="14"/>
        <v/>
      </c>
      <c r="G25" s="8">
        <f t="shared" si="4"/>
        <v>44518</v>
      </c>
      <c r="H25" s="36" t="str">
        <f t="shared" si="14"/>
        <v/>
      </c>
      <c r="I25" s="40">
        <f t="shared" si="5"/>
        <v>44548</v>
      </c>
      <c r="J25" s="36" t="str">
        <f t="shared" si="14"/>
        <v/>
      </c>
      <c r="K25" s="8">
        <f t="shared" si="6"/>
        <v>44579</v>
      </c>
      <c r="L25" s="36" t="str">
        <f t="shared" si="14"/>
        <v/>
      </c>
      <c r="M25" s="40">
        <f t="shared" si="7"/>
        <v>44610</v>
      </c>
      <c r="N25" s="36" t="str">
        <f t="shared" si="14"/>
        <v/>
      </c>
      <c r="O25" s="8">
        <f t="shared" si="8"/>
        <v>44638</v>
      </c>
      <c r="P25" s="36" t="str">
        <f t="shared" si="14"/>
        <v/>
      </c>
      <c r="Q25" s="40">
        <f t="shared" si="9"/>
        <v>44669</v>
      </c>
      <c r="R25" s="36" t="str">
        <f t="shared" ref="R25:R38" si="18">IF(Q25="","",
IFERROR(VLOOKUP(Q25,$AJ$7:$AK$27,2,FALSE),
IF(AND(Q25&gt;=$AF$27,Q25&lt;=$AG$27),$AD$27,
IFERROR(VLOOKUP(Q25,$AA$8:$AB$38,2,FALSE),
IF(WEEKDAY(Q25)=1,"",
IF(COUNTIF($AF$8:$AF$17,"&lt;="&amp;Q25)&gt;COUNTIF($AG$8:$AG$17,"&lt;"&amp;Q25),"",
IF(AND(Q25&gt;=$AF$22,Q25&lt;=$AG$22),$AD$22,IF(AND(Q25&gt;=$AF$21,Q25&lt;=$AG$21),$AD$21,""
)
)))))))</f>
        <v>Pâques</v>
      </c>
      <c r="S25" s="8">
        <f t="shared" si="10"/>
        <v>44699</v>
      </c>
      <c r="T25" s="36" t="str">
        <f t="shared" si="15"/>
        <v/>
      </c>
      <c r="U25" s="40">
        <f t="shared" si="11"/>
        <v>44730</v>
      </c>
      <c r="V25" s="36" t="str">
        <f t="shared" si="17"/>
        <v/>
      </c>
      <c r="W25" s="8">
        <f t="shared" si="12"/>
        <v>44760</v>
      </c>
      <c r="X25" s="36" t="str">
        <f t="shared" si="16"/>
        <v/>
      </c>
      <c r="Y25" t="s">
        <v>50</v>
      </c>
      <c r="Z25" s="18"/>
      <c r="AA25" s="24"/>
      <c r="AB25" s="16"/>
      <c r="AC25" s="11" t="s">
        <v>50</v>
      </c>
      <c r="AD25" s="89"/>
      <c r="AE25" s="90"/>
      <c r="AF25" s="90"/>
      <c r="AG25" s="91"/>
      <c r="AH25" s="11" t="s">
        <v>50</v>
      </c>
      <c r="AI25" s="18"/>
      <c r="AJ25" s="24"/>
      <c r="AK25" s="16"/>
      <c r="AL25" s="11" t="s">
        <v>50</v>
      </c>
      <c r="AM25" s="28" t="s">
        <v>70</v>
      </c>
      <c r="AN25" s="29">
        <f t="shared" si="13"/>
        <v>44592</v>
      </c>
      <c r="AO25">
        <v>0</v>
      </c>
    </row>
    <row r="26" spans="1:41" ht="15.75" customHeight="1" x14ac:dyDescent="0.45">
      <c r="A26" s="8">
        <f t="shared" si="0"/>
        <v>44427</v>
      </c>
      <c r="B26" s="36" t="str">
        <f t="shared" si="14"/>
        <v/>
      </c>
      <c r="C26" s="8">
        <f t="shared" si="2"/>
        <v>44458</v>
      </c>
      <c r="D26" s="36" t="s">
        <v>97</v>
      </c>
      <c r="E26" s="40">
        <f t="shared" si="3"/>
        <v>44488</v>
      </c>
      <c r="F26" s="36" t="str">
        <f t="shared" si="14"/>
        <v/>
      </c>
      <c r="G26" s="8">
        <f t="shared" si="4"/>
        <v>44519</v>
      </c>
      <c r="H26" s="36" t="str">
        <f t="shared" si="14"/>
        <v/>
      </c>
      <c r="I26" s="40">
        <f t="shared" si="5"/>
        <v>44549</v>
      </c>
      <c r="J26" s="36" t="str">
        <f t="shared" si="14"/>
        <v/>
      </c>
      <c r="K26" s="8">
        <f t="shared" si="6"/>
        <v>44580</v>
      </c>
      <c r="L26" s="36" t="str">
        <f t="shared" si="14"/>
        <v/>
      </c>
      <c r="M26" s="40">
        <f t="shared" si="7"/>
        <v>44611</v>
      </c>
      <c r="N26" s="36" t="str">
        <f t="shared" si="14"/>
        <v/>
      </c>
      <c r="O26" s="8">
        <f t="shared" si="8"/>
        <v>44639</v>
      </c>
      <c r="P26" s="36" t="str">
        <f t="shared" si="14"/>
        <v/>
      </c>
      <c r="Q26" s="40">
        <f t="shared" si="9"/>
        <v>44670</v>
      </c>
      <c r="R26" s="36" t="str">
        <f t="shared" si="18"/>
        <v/>
      </c>
      <c r="S26" s="8">
        <f t="shared" si="10"/>
        <v>44700</v>
      </c>
      <c r="T26" s="36" t="str">
        <f t="shared" si="15"/>
        <v/>
      </c>
      <c r="U26" s="40">
        <f t="shared" si="11"/>
        <v>44731</v>
      </c>
      <c r="V26" s="36" t="str">
        <f t="shared" si="17"/>
        <v/>
      </c>
      <c r="W26" s="8">
        <f t="shared" si="12"/>
        <v>44761</v>
      </c>
      <c r="X26" s="36" t="str">
        <f t="shared" si="16"/>
        <v/>
      </c>
      <c r="Y26" t="s">
        <v>50</v>
      </c>
      <c r="Z26" s="18"/>
      <c r="AA26" s="24"/>
      <c r="AB26" s="16"/>
      <c r="AC26" s="11" t="s">
        <v>50</v>
      </c>
      <c r="AD26" s="61" t="s">
        <v>22</v>
      </c>
      <c r="AE26" s="62"/>
      <c r="AF26" s="11" t="s">
        <v>16</v>
      </c>
      <c r="AG26" s="13" t="s">
        <v>17</v>
      </c>
      <c r="AH26" s="11" t="s">
        <v>50</v>
      </c>
      <c r="AI26" s="18"/>
      <c r="AJ26" s="24"/>
      <c r="AK26" s="16"/>
      <c r="AL26" s="11" t="s">
        <v>50</v>
      </c>
      <c r="AM26" s="28" t="s">
        <v>71</v>
      </c>
      <c r="AN26" s="29">
        <f t="shared" si="13"/>
        <v>44613</v>
      </c>
      <c r="AO26">
        <v>0</v>
      </c>
    </row>
    <row r="27" spans="1:41" ht="15.75" customHeight="1" thickBot="1" x14ac:dyDescent="0.5">
      <c r="A27" s="8">
        <f t="shared" si="0"/>
        <v>44428</v>
      </c>
      <c r="B27" s="36" t="str">
        <f t="shared" si="14"/>
        <v/>
      </c>
      <c r="C27" s="8">
        <f t="shared" si="2"/>
        <v>44459</v>
      </c>
      <c r="D27" s="36" t="str">
        <f t="shared" si="14"/>
        <v/>
      </c>
      <c r="E27" s="40">
        <f t="shared" si="3"/>
        <v>44489</v>
      </c>
      <c r="F27" s="36" t="str">
        <f t="shared" si="14"/>
        <v/>
      </c>
      <c r="G27" s="8">
        <f t="shared" si="4"/>
        <v>44520</v>
      </c>
      <c r="H27" s="36" t="str">
        <f t="shared" si="14"/>
        <v/>
      </c>
      <c r="I27" s="40">
        <f t="shared" si="5"/>
        <v>44550</v>
      </c>
      <c r="J27" s="36" t="str">
        <f t="shared" si="14"/>
        <v/>
      </c>
      <c r="K27" s="8">
        <f t="shared" si="6"/>
        <v>44581</v>
      </c>
      <c r="L27" s="36" t="str">
        <f t="shared" si="14"/>
        <v/>
      </c>
      <c r="M27" s="40">
        <f t="shared" si="7"/>
        <v>44612</v>
      </c>
      <c r="N27" s="36" t="str">
        <f t="shared" si="14"/>
        <v/>
      </c>
      <c r="O27" s="8">
        <f t="shared" si="8"/>
        <v>44640</v>
      </c>
      <c r="P27" s="36" t="s">
        <v>99</v>
      </c>
      <c r="Q27" s="40">
        <f t="shared" si="9"/>
        <v>44671</v>
      </c>
      <c r="R27" s="36" t="str">
        <f t="shared" si="18"/>
        <v/>
      </c>
      <c r="S27" s="8">
        <f t="shared" si="10"/>
        <v>44701</v>
      </c>
      <c r="T27" s="36" t="str">
        <f t="shared" si="15"/>
        <v/>
      </c>
      <c r="U27" s="40">
        <f t="shared" si="11"/>
        <v>44732</v>
      </c>
      <c r="V27" s="36" t="str">
        <f t="shared" si="17"/>
        <v/>
      </c>
      <c r="W27" s="8">
        <f t="shared" si="12"/>
        <v>44762</v>
      </c>
      <c r="X27" s="36" t="str">
        <f t="shared" si="16"/>
        <v/>
      </c>
      <c r="Y27" t="s">
        <v>50</v>
      </c>
      <c r="Z27" s="18"/>
      <c r="AA27" s="24"/>
      <c r="AB27" s="16"/>
      <c r="AC27" s="11" t="s">
        <v>50</v>
      </c>
      <c r="AD27" s="82" t="s">
        <v>27</v>
      </c>
      <c r="AE27" s="83"/>
      <c r="AF27" s="19"/>
      <c r="AG27" s="20"/>
      <c r="AH27" s="11" t="s">
        <v>50</v>
      </c>
      <c r="AI27" s="22"/>
      <c r="AJ27" s="25"/>
      <c r="AK27" s="26"/>
      <c r="AL27" s="11" t="s">
        <v>50</v>
      </c>
      <c r="AM27" s="28" t="s">
        <v>72</v>
      </c>
      <c r="AN27" s="29">
        <f t="shared" si="13"/>
        <v>44620</v>
      </c>
      <c r="AO27">
        <v>0</v>
      </c>
    </row>
    <row r="28" spans="1:41" ht="15.75" customHeight="1" thickBot="1" x14ac:dyDescent="0.5">
      <c r="A28" s="8">
        <f t="shared" si="0"/>
        <v>44429</v>
      </c>
      <c r="B28" s="36" t="str">
        <f t="shared" si="14"/>
        <v/>
      </c>
      <c r="C28" s="8">
        <f t="shared" si="2"/>
        <v>44460</v>
      </c>
      <c r="D28" s="36" t="str">
        <f t="shared" si="14"/>
        <v/>
      </c>
      <c r="E28" s="40">
        <f t="shared" si="3"/>
        <v>44490</v>
      </c>
      <c r="F28" s="36" t="str">
        <f t="shared" si="14"/>
        <v/>
      </c>
      <c r="G28" s="8">
        <f t="shared" si="4"/>
        <v>44521</v>
      </c>
      <c r="H28" s="36" t="s">
        <v>97</v>
      </c>
      <c r="I28" s="40">
        <f t="shared" si="5"/>
        <v>44551</v>
      </c>
      <c r="J28" s="36" t="str">
        <f t="shared" si="14"/>
        <v/>
      </c>
      <c r="K28" s="8">
        <f t="shared" si="6"/>
        <v>44582</v>
      </c>
      <c r="L28" s="36" t="str">
        <f t="shared" si="14"/>
        <v/>
      </c>
      <c r="M28" s="40">
        <f t="shared" si="7"/>
        <v>44613</v>
      </c>
      <c r="N28" s="36" t="str">
        <f t="shared" si="14"/>
        <v/>
      </c>
      <c r="O28" s="8">
        <f t="shared" si="8"/>
        <v>44641</v>
      </c>
      <c r="P28" s="36" t="str">
        <f t="shared" si="14"/>
        <v/>
      </c>
      <c r="Q28" s="40">
        <f t="shared" si="9"/>
        <v>44672</v>
      </c>
      <c r="R28" s="36" t="str">
        <f t="shared" si="18"/>
        <v/>
      </c>
      <c r="S28" s="8">
        <f t="shared" si="10"/>
        <v>44702</v>
      </c>
      <c r="T28" s="36" t="str">
        <f t="shared" si="15"/>
        <v/>
      </c>
      <c r="U28" s="40">
        <f t="shared" si="11"/>
        <v>44733</v>
      </c>
      <c r="V28" s="36" t="str">
        <f t="shared" si="17"/>
        <v/>
      </c>
      <c r="W28" s="8">
        <f t="shared" si="12"/>
        <v>44763</v>
      </c>
      <c r="X28" s="36" t="str">
        <f t="shared" si="16"/>
        <v/>
      </c>
      <c r="Y28" t="s">
        <v>50</v>
      </c>
      <c r="Z28" s="18"/>
      <c r="AA28" s="24"/>
      <c r="AB28" s="16"/>
      <c r="AC28" s="11" t="s">
        <v>50</v>
      </c>
      <c r="AD28" s="21"/>
      <c r="AE28" s="21"/>
      <c r="AF28" s="21"/>
      <c r="AG28" s="21"/>
      <c r="AH28" s="21"/>
      <c r="AI28" s="21"/>
      <c r="AJ28" s="21"/>
      <c r="AK28" s="21"/>
      <c r="AL28" s="11" t="s">
        <v>50</v>
      </c>
      <c r="AM28" s="28" t="s">
        <v>73</v>
      </c>
      <c r="AN28" s="29">
        <f t="shared" si="13"/>
        <v>44627</v>
      </c>
      <c r="AO28">
        <v>0</v>
      </c>
    </row>
    <row r="29" spans="1:41" ht="15.75" customHeight="1" x14ac:dyDescent="0.45">
      <c r="A29" s="8">
        <f t="shared" si="0"/>
        <v>44430</v>
      </c>
      <c r="B29" s="36" t="str">
        <f t="shared" si="14"/>
        <v/>
      </c>
      <c r="C29" s="8">
        <f t="shared" si="2"/>
        <v>44461</v>
      </c>
      <c r="D29" s="36" t="str">
        <f t="shared" si="14"/>
        <v/>
      </c>
      <c r="E29" s="40">
        <f t="shared" si="3"/>
        <v>44491</v>
      </c>
      <c r="F29" s="36" t="str">
        <f t="shared" si="14"/>
        <v/>
      </c>
      <c r="G29" s="8">
        <f t="shared" si="4"/>
        <v>44522</v>
      </c>
      <c r="H29" s="36" t="str">
        <f t="shared" si="14"/>
        <v/>
      </c>
      <c r="I29" s="40">
        <f t="shared" si="5"/>
        <v>44552</v>
      </c>
      <c r="J29" s="36" t="str">
        <f t="shared" si="14"/>
        <v/>
      </c>
      <c r="K29" s="8">
        <f t="shared" si="6"/>
        <v>44583</v>
      </c>
      <c r="L29" s="36" t="str">
        <f t="shared" si="14"/>
        <v/>
      </c>
      <c r="M29" s="40">
        <f t="shared" si="7"/>
        <v>44614</v>
      </c>
      <c r="N29" s="36" t="str">
        <f t="shared" si="14"/>
        <v/>
      </c>
      <c r="O29" s="8">
        <f t="shared" si="8"/>
        <v>44642</v>
      </c>
      <c r="P29" s="36" t="str">
        <f t="shared" si="14"/>
        <v/>
      </c>
      <c r="Q29" s="40">
        <f t="shared" si="9"/>
        <v>44673</v>
      </c>
      <c r="R29" s="36" t="str">
        <f t="shared" si="18"/>
        <v/>
      </c>
      <c r="S29" s="8">
        <f t="shared" si="10"/>
        <v>44703</v>
      </c>
      <c r="T29" s="36" t="s">
        <v>98</v>
      </c>
      <c r="U29" s="40">
        <f t="shared" si="11"/>
        <v>44734</v>
      </c>
      <c r="V29" s="36" t="str">
        <f t="shared" si="17"/>
        <v/>
      </c>
      <c r="W29" s="8">
        <f t="shared" si="12"/>
        <v>44764</v>
      </c>
      <c r="X29" s="36" t="str">
        <f t="shared" si="16"/>
        <v/>
      </c>
      <c r="Y29" t="s">
        <v>50</v>
      </c>
      <c r="Z29" s="18"/>
      <c r="AA29" s="24"/>
      <c r="AB29" s="16"/>
      <c r="AC29" s="11" t="s">
        <v>50</v>
      </c>
      <c r="AD29" s="46" t="s">
        <v>29</v>
      </c>
      <c r="AE29" s="85"/>
      <c r="AF29" s="85"/>
      <c r="AG29" s="67"/>
      <c r="AH29" s="67"/>
      <c r="AI29" s="67"/>
      <c r="AJ29" s="67"/>
      <c r="AK29" s="68"/>
      <c r="AL29" s="11" t="s">
        <v>50</v>
      </c>
      <c r="AM29" s="28" t="s">
        <v>74</v>
      </c>
      <c r="AN29" s="29">
        <f t="shared" si="13"/>
        <v>44634</v>
      </c>
      <c r="AO29">
        <v>0</v>
      </c>
    </row>
    <row r="30" spans="1:41" ht="15.75" customHeight="1" x14ac:dyDescent="0.45">
      <c r="A30" s="8">
        <f t="shared" si="0"/>
        <v>44431</v>
      </c>
      <c r="B30" s="36" t="str">
        <f t="shared" si="14"/>
        <v/>
      </c>
      <c r="C30" s="8">
        <f t="shared" si="2"/>
        <v>44462</v>
      </c>
      <c r="D30" s="36" t="str">
        <f t="shared" si="14"/>
        <v/>
      </c>
      <c r="E30" s="40">
        <f t="shared" si="3"/>
        <v>44492</v>
      </c>
      <c r="F30" s="36" t="str">
        <f t="shared" si="14"/>
        <v/>
      </c>
      <c r="G30" s="8">
        <f t="shared" si="4"/>
        <v>44523</v>
      </c>
      <c r="H30" s="36" t="str">
        <f t="shared" si="14"/>
        <v/>
      </c>
      <c r="I30" s="40">
        <f t="shared" si="5"/>
        <v>44553</v>
      </c>
      <c r="J30" s="36" t="str">
        <f t="shared" si="14"/>
        <v/>
      </c>
      <c r="K30" s="8">
        <f t="shared" si="6"/>
        <v>44584</v>
      </c>
      <c r="L30" s="36" t="s">
        <v>98</v>
      </c>
      <c r="M30" s="40">
        <f t="shared" si="7"/>
        <v>44615</v>
      </c>
      <c r="N30" s="36" t="str">
        <f t="shared" si="14"/>
        <v/>
      </c>
      <c r="O30" s="8">
        <f t="shared" si="8"/>
        <v>44643</v>
      </c>
      <c r="P30" s="36" t="str">
        <f t="shared" si="14"/>
        <v/>
      </c>
      <c r="Q30" s="40">
        <f t="shared" si="9"/>
        <v>44674</v>
      </c>
      <c r="R30" s="36" t="str">
        <f t="shared" si="18"/>
        <v/>
      </c>
      <c r="S30" s="8">
        <f t="shared" si="10"/>
        <v>44704</v>
      </c>
      <c r="T30" s="36" t="str">
        <f t="shared" si="15"/>
        <v/>
      </c>
      <c r="U30" s="40">
        <f t="shared" si="11"/>
        <v>44735</v>
      </c>
      <c r="V30" s="36" t="str">
        <f t="shared" si="17"/>
        <v/>
      </c>
      <c r="W30" s="8">
        <f t="shared" si="12"/>
        <v>44765</v>
      </c>
      <c r="X30" s="36" t="str">
        <f t="shared" si="16"/>
        <v/>
      </c>
      <c r="Y30" t="s">
        <v>50</v>
      </c>
      <c r="Z30" s="18"/>
      <c r="AA30" s="24"/>
      <c r="AB30" s="16"/>
      <c r="AC30" s="11" t="s">
        <v>50</v>
      </c>
      <c r="AD30" s="47"/>
      <c r="AE30" s="69"/>
      <c r="AF30" s="69"/>
      <c r="AG30" s="70"/>
      <c r="AH30" s="70"/>
      <c r="AI30" s="70"/>
      <c r="AJ30" s="70"/>
      <c r="AK30" s="71"/>
      <c r="AL30" s="11" t="s">
        <v>50</v>
      </c>
      <c r="AM30" s="28" t="s">
        <v>75</v>
      </c>
      <c r="AN30" s="29" t="str">
        <f t="shared" si="13"/>
        <v/>
      </c>
      <c r="AO30" t="s">
        <v>95</v>
      </c>
    </row>
    <row r="31" spans="1:41" ht="15.75" customHeight="1" x14ac:dyDescent="0.45">
      <c r="A31" s="8">
        <f t="shared" si="0"/>
        <v>44432</v>
      </c>
      <c r="B31" s="36" t="str">
        <f t="shared" si="14"/>
        <v/>
      </c>
      <c r="C31" s="8">
        <f t="shared" si="2"/>
        <v>44463</v>
      </c>
      <c r="D31" s="36" t="str">
        <f t="shared" si="14"/>
        <v/>
      </c>
      <c r="E31" s="40">
        <f t="shared" si="3"/>
        <v>44493</v>
      </c>
      <c r="F31" s="36" t="str">
        <f t="shared" si="14"/>
        <v/>
      </c>
      <c r="G31" s="8">
        <f t="shared" si="4"/>
        <v>44524</v>
      </c>
      <c r="H31" s="36" t="str">
        <f t="shared" si="14"/>
        <v/>
      </c>
      <c r="I31" s="40">
        <f t="shared" si="5"/>
        <v>44554</v>
      </c>
      <c r="J31" s="36" t="str">
        <f t="shared" si="14"/>
        <v/>
      </c>
      <c r="K31" s="8">
        <f t="shared" si="6"/>
        <v>44585</v>
      </c>
      <c r="L31" s="36" t="str">
        <f t="shared" si="14"/>
        <v/>
      </c>
      <c r="M31" s="40">
        <f t="shared" si="7"/>
        <v>44616</v>
      </c>
      <c r="N31" s="36" t="str">
        <f t="shared" si="14"/>
        <v/>
      </c>
      <c r="O31" s="8">
        <f t="shared" si="8"/>
        <v>44644</v>
      </c>
      <c r="P31" s="36" t="str">
        <f t="shared" si="14"/>
        <v/>
      </c>
      <c r="Q31" s="40">
        <f t="shared" si="9"/>
        <v>44675</v>
      </c>
      <c r="R31" s="36" t="str">
        <f t="shared" si="18"/>
        <v/>
      </c>
      <c r="S31" s="8">
        <f t="shared" si="10"/>
        <v>44705</v>
      </c>
      <c r="T31" s="36" t="str">
        <f t="shared" si="15"/>
        <v/>
      </c>
      <c r="U31" s="40">
        <f t="shared" si="11"/>
        <v>44736</v>
      </c>
      <c r="V31" s="36" t="str">
        <f t="shared" si="17"/>
        <v/>
      </c>
      <c r="W31" s="8">
        <f t="shared" si="12"/>
        <v>44766</v>
      </c>
      <c r="X31" s="36" t="str">
        <f t="shared" si="16"/>
        <v/>
      </c>
      <c r="Y31" t="s">
        <v>50</v>
      </c>
      <c r="Z31" s="18"/>
      <c r="AA31" s="24"/>
      <c r="AB31" s="16"/>
      <c r="AC31" s="11" t="s">
        <v>50</v>
      </c>
      <c r="AD31" s="47"/>
      <c r="AE31" s="69"/>
      <c r="AF31" s="69"/>
      <c r="AG31" s="70"/>
      <c r="AH31" s="70"/>
      <c r="AI31" s="70"/>
      <c r="AJ31" s="70"/>
      <c r="AK31" s="71"/>
      <c r="AL31" s="11" t="s">
        <v>50</v>
      </c>
      <c r="AM31" s="28" t="s">
        <v>76</v>
      </c>
      <c r="AN31" s="29" t="str">
        <f t="shared" si="13"/>
        <v/>
      </c>
      <c r="AO31" t="s">
        <v>95</v>
      </c>
    </row>
    <row r="32" spans="1:41" ht="15.75" customHeight="1" x14ac:dyDescent="0.45">
      <c r="A32" s="8">
        <f t="shared" si="0"/>
        <v>44433</v>
      </c>
      <c r="B32" s="36" t="str">
        <f t="shared" si="14"/>
        <v/>
      </c>
      <c r="C32" s="8">
        <f t="shared" si="2"/>
        <v>44464</v>
      </c>
      <c r="D32" s="36" t="str">
        <f t="shared" si="14"/>
        <v/>
      </c>
      <c r="E32" s="40">
        <f t="shared" si="3"/>
        <v>44494</v>
      </c>
      <c r="F32" s="36" t="str">
        <f t="shared" si="14"/>
        <v/>
      </c>
      <c r="G32" s="8">
        <f t="shared" si="4"/>
        <v>44525</v>
      </c>
      <c r="H32" s="36" t="str">
        <f t="shared" si="14"/>
        <v/>
      </c>
      <c r="I32" s="40">
        <f t="shared" si="5"/>
        <v>44555</v>
      </c>
      <c r="J32" s="36" t="str">
        <f t="shared" si="14"/>
        <v>Noël</v>
      </c>
      <c r="K32" s="8">
        <f t="shared" si="6"/>
        <v>44586</v>
      </c>
      <c r="L32" s="36" t="str">
        <f t="shared" si="14"/>
        <v/>
      </c>
      <c r="M32" s="40">
        <f t="shared" si="7"/>
        <v>44617</v>
      </c>
      <c r="N32" s="36" t="str">
        <f t="shared" si="14"/>
        <v/>
      </c>
      <c r="O32" s="8">
        <f t="shared" si="8"/>
        <v>44645</v>
      </c>
      <c r="P32" s="36" t="str">
        <f t="shared" si="14"/>
        <v/>
      </c>
      <c r="Q32" s="40">
        <f t="shared" si="9"/>
        <v>44676</v>
      </c>
      <c r="R32" s="36" t="str">
        <f t="shared" si="18"/>
        <v/>
      </c>
      <c r="S32" s="8">
        <f t="shared" si="10"/>
        <v>44706</v>
      </c>
      <c r="T32" s="36" t="str">
        <f t="shared" si="15"/>
        <v/>
      </c>
      <c r="U32" s="40">
        <f t="shared" si="11"/>
        <v>44737</v>
      </c>
      <c r="V32" s="36" t="str">
        <f t="shared" si="17"/>
        <v/>
      </c>
      <c r="W32" s="8">
        <f t="shared" si="12"/>
        <v>44767</v>
      </c>
      <c r="X32" s="36" t="str">
        <f t="shared" si="16"/>
        <v/>
      </c>
      <c r="Y32" t="s">
        <v>50</v>
      </c>
      <c r="Z32" s="18"/>
      <c r="AA32" s="24"/>
      <c r="AB32" s="16"/>
      <c r="AC32" s="11" t="s">
        <v>50</v>
      </c>
      <c r="AD32" s="47"/>
      <c r="AE32" s="69"/>
      <c r="AF32" s="69"/>
      <c r="AG32" s="70"/>
      <c r="AH32" s="70"/>
      <c r="AI32" s="70"/>
      <c r="AJ32" s="70"/>
      <c r="AK32" s="71"/>
      <c r="AL32" s="11" t="s">
        <v>50</v>
      </c>
      <c r="AM32" s="28" t="s">
        <v>77</v>
      </c>
      <c r="AN32" s="29" t="str">
        <f>IF(AO32="N","",AN31+7+14*(COUNTIF($AF$8:$AF$17,"&lt;"&amp;AN31+7+AO32*7)-COUNTIF($AF$8:$AF$17,"&lt;"&amp;AN31+AO32*7))+AO32*7)</f>
        <v/>
      </c>
      <c r="AO32" t="s">
        <v>95</v>
      </c>
    </row>
    <row r="33" spans="1:41" ht="15.75" customHeight="1" x14ac:dyDescent="0.45">
      <c r="A33" s="8">
        <f t="shared" si="0"/>
        <v>44434</v>
      </c>
      <c r="B33" s="36" t="str">
        <f t="shared" si="14"/>
        <v/>
      </c>
      <c r="C33" s="8">
        <f t="shared" si="2"/>
        <v>44465</v>
      </c>
      <c r="D33" s="36" t="s">
        <v>98</v>
      </c>
      <c r="E33" s="40">
        <f t="shared" si="3"/>
        <v>44495</v>
      </c>
      <c r="F33" s="36" t="str">
        <f t="shared" si="14"/>
        <v/>
      </c>
      <c r="G33" s="8">
        <f t="shared" si="4"/>
        <v>44526</v>
      </c>
      <c r="H33" s="36" t="str">
        <f t="shared" si="14"/>
        <v/>
      </c>
      <c r="I33" s="40">
        <f t="shared" si="5"/>
        <v>44556</v>
      </c>
      <c r="J33" s="36" t="str">
        <f t="shared" si="14"/>
        <v/>
      </c>
      <c r="K33" s="8">
        <f t="shared" si="6"/>
        <v>44587</v>
      </c>
      <c r="L33" s="36" t="str">
        <f t="shared" si="14"/>
        <v/>
      </c>
      <c r="M33" s="40">
        <f t="shared" si="7"/>
        <v>44618</v>
      </c>
      <c r="N33" s="36" t="str">
        <f t="shared" si="14"/>
        <v/>
      </c>
      <c r="O33" s="8">
        <f t="shared" si="8"/>
        <v>44646</v>
      </c>
      <c r="P33" s="36" t="str">
        <f t="shared" si="14"/>
        <v/>
      </c>
      <c r="Q33" s="40">
        <f t="shared" si="9"/>
        <v>44677</v>
      </c>
      <c r="R33" s="36" t="str">
        <f t="shared" si="18"/>
        <v/>
      </c>
      <c r="S33" s="8">
        <f t="shared" si="10"/>
        <v>44707</v>
      </c>
      <c r="T33" s="36" t="str">
        <f t="shared" si="15"/>
        <v>Ascension</v>
      </c>
      <c r="U33" s="40">
        <f t="shared" si="11"/>
        <v>44738</v>
      </c>
      <c r="V33" s="36" t="str">
        <f t="shared" si="17"/>
        <v/>
      </c>
      <c r="W33" s="8">
        <f t="shared" si="12"/>
        <v>44768</v>
      </c>
      <c r="X33" s="36" t="str">
        <f t="shared" si="16"/>
        <v/>
      </c>
      <c r="Y33" t="s">
        <v>50</v>
      </c>
      <c r="Z33" s="18"/>
      <c r="AA33" s="24"/>
      <c r="AB33" s="16"/>
      <c r="AC33" s="11" t="s">
        <v>50</v>
      </c>
      <c r="AD33" s="47"/>
      <c r="AE33" s="69"/>
      <c r="AF33" s="69"/>
      <c r="AG33" s="70"/>
      <c r="AH33" s="70"/>
      <c r="AI33" s="70"/>
      <c r="AJ33" s="70"/>
      <c r="AK33" s="71"/>
      <c r="AL33" s="11" t="s">
        <v>50</v>
      </c>
      <c r="AM33" s="28" t="s">
        <v>78</v>
      </c>
      <c r="AN33" s="29" t="str">
        <f t="shared" si="13"/>
        <v/>
      </c>
      <c r="AO33" t="s">
        <v>95</v>
      </c>
    </row>
    <row r="34" spans="1:41" ht="15.75" customHeight="1" x14ac:dyDescent="0.45">
      <c r="A34" s="8">
        <f t="shared" si="0"/>
        <v>44435</v>
      </c>
      <c r="B34" s="36" t="str">
        <f t="shared" si="14"/>
        <v/>
      </c>
      <c r="C34" s="8">
        <f t="shared" si="2"/>
        <v>44466</v>
      </c>
      <c r="D34" s="36" t="str">
        <f t="shared" si="14"/>
        <v/>
      </c>
      <c r="E34" s="40">
        <f t="shared" si="3"/>
        <v>44496</v>
      </c>
      <c r="F34" s="36" t="str">
        <f t="shared" si="14"/>
        <v/>
      </c>
      <c r="G34" s="8">
        <f t="shared" si="4"/>
        <v>44527</v>
      </c>
      <c r="H34" s="36" t="str">
        <f t="shared" si="14"/>
        <v/>
      </c>
      <c r="I34" s="40">
        <f t="shared" si="5"/>
        <v>44557</v>
      </c>
      <c r="J34" s="36" t="str">
        <f t="shared" si="14"/>
        <v/>
      </c>
      <c r="K34" s="8">
        <f t="shared" si="6"/>
        <v>44588</v>
      </c>
      <c r="L34" s="36" t="str">
        <f t="shared" si="14"/>
        <v/>
      </c>
      <c r="M34" s="40">
        <f t="shared" si="7"/>
        <v>44619</v>
      </c>
      <c r="N34" s="36" t="str">
        <f t="shared" si="14"/>
        <v/>
      </c>
      <c r="O34" s="8">
        <f t="shared" si="8"/>
        <v>44647</v>
      </c>
      <c r="P34" s="36" t="s">
        <v>97</v>
      </c>
      <c r="Q34" s="40">
        <f t="shared" si="9"/>
        <v>44678</v>
      </c>
      <c r="R34" s="36" t="str">
        <f t="shared" si="18"/>
        <v/>
      </c>
      <c r="S34" s="8">
        <f t="shared" si="10"/>
        <v>44708</v>
      </c>
      <c r="T34" s="36" t="str">
        <f t="shared" si="15"/>
        <v/>
      </c>
      <c r="U34" s="40">
        <f t="shared" si="11"/>
        <v>44739</v>
      </c>
      <c r="V34" s="36" t="str">
        <f t="shared" si="17"/>
        <v/>
      </c>
      <c r="W34" s="8">
        <f t="shared" si="12"/>
        <v>44769</v>
      </c>
      <c r="X34" s="36" t="str">
        <f t="shared" si="16"/>
        <v/>
      </c>
      <c r="Y34" t="s">
        <v>50</v>
      </c>
      <c r="Z34" s="18"/>
      <c r="AA34" s="24"/>
      <c r="AB34" s="16"/>
      <c r="AC34" s="11" t="s">
        <v>50</v>
      </c>
      <c r="AD34" s="47"/>
      <c r="AE34" s="69"/>
      <c r="AF34" s="69"/>
      <c r="AG34" s="70"/>
      <c r="AH34" s="70"/>
      <c r="AI34" s="70"/>
      <c r="AJ34" s="70"/>
      <c r="AK34" s="71"/>
      <c r="AL34" s="11" t="s">
        <v>50</v>
      </c>
      <c r="AM34" s="28" t="s">
        <v>79</v>
      </c>
      <c r="AN34" s="29" t="str">
        <f t="shared" si="13"/>
        <v/>
      </c>
      <c r="AO34" t="s">
        <v>95</v>
      </c>
    </row>
    <row r="35" spans="1:41" ht="15.75" customHeight="1" x14ac:dyDescent="0.45">
      <c r="A35" s="8">
        <f t="shared" si="0"/>
        <v>44436</v>
      </c>
      <c r="B35" s="36" t="str">
        <f t="shared" si="14"/>
        <v/>
      </c>
      <c r="C35" s="8">
        <f t="shared" si="2"/>
        <v>44467</v>
      </c>
      <c r="D35" s="36" t="str">
        <f t="shared" si="14"/>
        <v/>
      </c>
      <c r="E35" s="40">
        <f t="shared" si="3"/>
        <v>44497</v>
      </c>
      <c r="F35" s="36" t="str">
        <f t="shared" si="14"/>
        <v/>
      </c>
      <c r="G35" s="8">
        <f t="shared" si="4"/>
        <v>44528</v>
      </c>
      <c r="H35" s="36" t="s">
        <v>98</v>
      </c>
      <c r="I35" s="40">
        <f t="shared" si="5"/>
        <v>44558</v>
      </c>
      <c r="J35" s="36" t="str">
        <f t="shared" si="14"/>
        <v/>
      </c>
      <c r="K35" s="8">
        <f t="shared" si="6"/>
        <v>44589</v>
      </c>
      <c r="L35" s="36" t="str">
        <f t="shared" si="14"/>
        <v/>
      </c>
      <c r="M35" s="40">
        <f t="shared" si="7"/>
        <v>44620</v>
      </c>
      <c r="N35" s="36" t="str">
        <f t="shared" si="14"/>
        <v/>
      </c>
      <c r="O35" s="8">
        <f t="shared" si="8"/>
        <v>44648</v>
      </c>
      <c r="P35" s="36" t="str">
        <f t="shared" si="14"/>
        <v/>
      </c>
      <c r="Q35" s="40">
        <f t="shared" si="9"/>
        <v>44679</v>
      </c>
      <c r="R35" s="36" t="str">
        <f t="shared" si="18"/>
        <v/>
      </c>
      <c r="S35" s="8">
        <f t="shared" si="10"/>
        <v>44709</v>
      </c>
      <c r="T35" s="36" t="str">
        <f t="shared" si="15"/>
        <v/>
      </c>
      <c r="U35" s="40">
        <f t="shared" si="11"/>
        <v>44740</v>
      </c>
      <c r="V35" s="36" t="str">
        <f t="shared" si="17"/>
        <v/>
      </c>
      <c r="W35" s="8">
        <f t="shared" si="12"/>
        <v>44770</v>
      </c>
      <c r="X35" s="36" t="str">
        <f t="shared" si="16"/>
        <v/>
      </c>
      <c r="Y35" t="s">
        <v>50</v>
      </c>
      <c r="Z35" s="18"/>
      <c r="AA35" s="24"/>
      <c r="AB35" s="16"/>
      <c r="AC35" s="11" t="s">
        <v>50</v>
      </c>
      <c r="AD35" s="47"/>
      <c r="AE35" s="69"/>
      <c r="AF35" s="69"/>
      <c r="AG35" s="70"/>
      <c r="AH35" s="70"/>
      <c r="AI35" s="70"/>
      <c r="AJ35" s="70"/>
      <c r="AK35" s="71"/>
      <c r="AL35" s="11" t="s">
        <v>50</v>
      </c>
      <c r="AM35" s="28" t="s">
        <v>80</v>
      </c>
      <c r="AN35" s="29" t="str">
        <f t="shared" si="13"/>
        <v/>
      </c>
      <c r="AO35" t="s">
        <v>95</v>
      </c>
    </row>
    <row r="36" spans="1:41" ht="15.75" customHeight="1" x14ac:dyDescent="0.45">
      <c r="A36" s="8">
        <f t="shared" si="0"/>
        <v>44437</v>
      </c>
      <c r="B36" s="36" t="str">
        <f t="shared" si="14"/>
        <v/>
      </c>
      <c r="C36" s="8">
        <f t="shared" si="2"/>
        <v>44468</v>
      </c>
      <c r="D36" s="36" t="str">
        <f t="shared" si="14"/>
        <v/>
      </c>
      <c r="E36" s="40">
        <f t="shared" si="3"/>
        <v>44498</v>
      </c>
      <c r="F36" s="36" t="str">
        <f t="shared" si="14"/>
        <v/>
      </c>
      <c r="G36" s="8">
        <f t="shared" si="4"/>
        <v>44529</v>
      </c>
      <c r="H36" s="36" t="str">
        <f t="shared" si="14"/>
        <v/>
      </c>
      <c r="I36" s="40">
        <f t="shared" si="5"/>
        <v>44559</v>
      </c>
      <c r="J36" s="36" t="str">
        <f t="shared" si="14"/>
        <v/>
      </c>
      <c r="K36" s="8">
        <f t="shared" si="6"/>
        <v>44590</v>
      </c>
      <c r="L36" s="36" t="str">
        <f t="shared" si="14"/>
        <v>Portes ouvertes</v>
      </c>
      <c r="M36" s="40" t="str">
        <f t="shared" si="7"/>
        <v/>
      </c>
      <c r="N36" s="36" t="str">
        <f t="shared" si="14"/>
        <v/>
      </c>
      <c r="O36" s="8">
        <f t="shared" si="8"/>
        <v>44649</v>
      </c>
      <c r="P36" s="36" t="str">
        <f t="shared" si="14"/>
        <v/>
      </c>
      <c r="Q36" s="40">
        <f t="shared" si="9"/>
        <v>44680</v>
      </c>
      <c r="R36" s="36" t="str">
        <f t="shared" si="18"/>
        <v/>
      </c>
      <c r="S36" s="8">
        <f t="shared" si="10"/>
        <v>44710</v>
      </c>
      <c r="T36" s="36" t="s">
        <v>97</v>
      </c>
      <c r="U36" s="40">
        <f t="shared" si="11"/>
        <v>44741</v>
      </c>
      <c r="V36" s="36" t="str">
        <f t="shared" si="17"/>
        <v/>
      </c>
      <c r="W36" s="8">
        <f t="shared" si="12"/>
        <v>44771</v>
      </c>
      <c r="X36" s="36" t="str">
        <f t="shared" si="16"/>
        <v/>
      </c>
      <c r="Y36" t="s">
        <v>50</v>
      </c>
      <c r="Z36" s="18"/>
      <c r="AA36" s="24"/>
      <c r="AB36" s="16"/>
      <c r="AC36" s="11" t="s">
        <v>50</v>
      </c>
      <c r="AD36" s="47"/>
      <c r="AE36" s="69"/>
      <c r="AF36" s="69"/>
      <c r="AG36" s="70"/>
      <c r="AH36" s="70"/>
      <c r="AI36" s="70"/>
      <c r="AJ36" s="70"/>
      <c r="AK36" s="71"/>
      <c r="AL36" s="11" t="s">
        <v>50</v>
      </c>
      <c r="AM36" s="28" t="s">
        <v>81</v>
      </c>
      <c r="AN36" s="29" t="str">
        <f>IF(AO36="N","",AN35+7+14*(COUNTIF($AF$8:$AF$17,"&lt;"&amp;AN35+7)-COUNTIF($AF$8:$AF$17,"&lt;"&amp;AN35))+AO36*7)</f>
        <v/>
      </c>
      <c r="AO36" t="s">
        <v>95</v>
      </c>
    </row>
    <row r="37" spans="1:41" ht="15.75" customHeight="1" thickBot="1" x14ac:dyDescent="0.5">
      <c r="A37" s="8">
        <f t="shared" si="0"/>
        <v>44438</v>
      </c>
      <c r="B37" s="36" t="str">
        <f t="shared" si="14"/>
        <v/>
      </c>
      <c r="C37" s="8">
        <f t="shared" si="2"/>
        <v>44469</v>
      </c>
      <c r="D37" s="36" t="str">
        <f t="shared" si="14"/>
        <v/>
      </c>
      <c r="E37" s="40">
        <f t="shared" si="3"/>
        <v>44499</v>
      </c>
      <c r="F37" s="36" t="str">
        <f t="shared" si="14"/>
        <v/>
      </c>
      <c r="G37" s="8">
        <f t="shared" si="4"/>
        <v>44530</v>
      </c>
      <c r="H37" s="36" t="str">
        <f t="shared" si="14"/>
        <v/>
      </c>
      <c r="I37" s="40">
        <f t="shared" si="5"/>
        <v>44560</v>
      </c>
      <c r="J37" s="36" t="str">
        <f t="shared" si="14"/>
        <v/>
      </c>
      <c r="K37" s="8">
        <f t="shared" si="6"/>
        <v>44591</v>
      </c>
      <c r="L37" s="36" t="str">
        <f t="shared" si="14"/>
        <v/>
      </c>
      <c r="M37" s="40" t="str">
        <f t="shared" si="7"/>
        <v/>
      </c>
      <c r="N37" s="36" t="str">
        <f t="shared" si="14"/>
        <v/>
      </c>
      <c r="O37" s="8">
        <f t="shared" si="8"/>
        <v>44650</v>
      </c>
      <c r="P37" s="36" t="str">
        <f t="shared" si="14"/>
        <v/>
      </c>
      <c r="Q37" s="40">
        <f t="shared" si="9"/>
        <v>44681</v>
      </c>
      <c r="R37" s="36" t="str">
        <f t="shared" si="18"/>
        <v/>
      </c>
      <c r="S37" s="8">
        <f t="shared" si="10"/>
        <v>44711</v>
      </c>
      <c r="T37" s="36" t="str">
        <f t="shared" si="15"/>
        <v/>
      </c>
      <c r="U37" s="40">
        <f t="shared" si="11"/>
        <v>44742</v>
      </c>
      <c r="V37" s="36" t="str">
        <f t="shared" si="17"/>
        <v/>
      </c>
      <c r="W37" s="8">
        <f t="shared" si="12"/>
        <v>44772</v>
      </c>
      <c r="X37" s="36" t="str">
        <f t="shared" si="16"/>
        <v/>
      </c>
      <c r="Y37" t="s">
        <v>50</v>
      </c>
      <c r="Z37" s="18"/>
      <c r="AA37" s="24"/>
      <c r="AB37" s="16"/>
      <c r="AC37" s="11" t="s">
        <v>50</v>
      </c>
      <c r="AD37" s="47"/>
      <c r="AE37" s="69"/>
      <c r="AF37" s="69"/>
      <c r="AG37" s="70"/>
      <c r="AH37" s="70"/>
      <c r="AI37" s="70"/>
      <c r="AJ37" s="70"/>
      <c r="AK37" s="71"/>
      <c r="AL37" s="11" t="s">
        <v>50</v>
      </c>
      <c r="AM37" s="28" t="s">
        <v>82</v>
      </c>
      <c r="AN37" s="29" t="str">
        <f>IF(AO37="N","",AN36+7+14*(COUNTIF($AF$8:$AF$17,"&lt;"&amp;AN36+7)-COUNTIF($AF$8:$AF$17,"&lt;"&amp;AN36))+AO37*7)</f>
        <v/>
      </c>
      <c r="AO37" t="s">
        <v>95</v>
      </c>
    </row>
    <row r="38" spans="1:41" ht="15.75" customHeight="1" thickBot="1" x14ac:dyDescent="0.5">
      <c r="A38" s="9">
        <f t="shared" si="0"/>
        <v>44439</v>
      </c>
      <c r="B38" s="37" t="str">
        <f t="shared" si="14"/>
        <v/>
      </c>
      <c r="C38" s="9" t="str">
        <f t="shared" si="2"/>
        <v/>
      </c>
      <c r="D38" s="37" t="str">
        <f t="shared" si="14"/>
        <v/>
      </c>
      <c r="E38" s="10">
        <f t="shared" si="3"/>
        <v>44500</v>
      </c>
      <c r="F38" s="37" t="str">
        <f t="shared" si="14"/>
        <v/>
      </c>
      <c r="G38" s="9" t="str">
        <f t="shared" si="4"/>
        <v/>
      </c>
      <c r="H38" s="37" t="str">
        <f t="shared" si="14"/>
        <v/>
      </c>
      <c r="I38" s="10">
        <f t="shared" si="5"/>
        <v>44561</v>
      </c>
      <c r="J38" s="37" t="str">
        <f t="shared" si="14"/>
        <v/>
      </c>
      <c r="K38" s="9">
        <f t="shared" si="6"/>
        <v>44592</v>
      </c>
      <c r="L38" s="37" t="str">
        <f t="shared" si="14"/>
        <v/>
      </c>
      <c r="M38" s="10" t="str">
        <f t="shared" si="7"/>
        <v/>
      </c>
      <c r="N38" s="37" t="str">
        <f t="shared" si="14"/>
        <v/>
      </c>
      <c r="O38" s="9">
        <f t="shared" si="8"/>
        <v>44651</v>
      </c>
      <c r="P38" s="37" t="str">
        <f t="shared" si="14"/>
        <v/>
      </c>
      <c r="Q38" s="10" t="str">
        <f t="shared" si="9"/>
        <v/>
      </c>
      <c r="R38" s="37" t="str">
        <f t="shared" si="18"/>
        <v/>
      </c>
      <c r="S38" s="9">
        <f t="shared" si="10"/>
        <v>44712</v>
      </c>
      <c r="T38" s="37" t="str">
        <f t="shared" si="15"/>
        <v/>
      </c>
      <c r="U38" s="10" t="str">
        <f t="shared" si="11"/>
        <v/>
      </c>
      <c r="V38" s="37" t="str">
        <f t="shared" si="17"/>
        <v/>
      </c>
      <c r="W38" s="9">
        <f t="shared" si="12"/>
        <v>44773</v>
      </c>
      <c r="X38" s="37" t="str">
        <f t="shared" si="16"/>
        <v/>
      </c>
      <c r="Y38" t="s">
        <v>50</v>
      </c>
      <c r="Z38" s="22"/>
      <c r="AA38" s="25"/>
      <c r="AB38" s="26"/>
      <c r="AC38" s="11" t="s">
        <v>50</v>
      </c>
      <c r="AD38" s="48"/>
      <c r="AE38" s="73"/>
      <c r="AF38" s="73"/>
      <c r="AG38" s="74"/>
      <c r="AH38" s="74"/>
      <c r="AI38" s="74"/>
      <c r="AJ38" s="74"/>
      <c r="AK38" s="75"/>
      <c r="AM38" s="31"/>
      <c r="AN38" s="32"/>
    </row>
    <row r="39" spans="1:41" ht="4.25" customHeight="1" x14ac:dyDescent="0.45">
      <c r="Z39" s="1"/>
      <c r="AA39" s="1"/>
      <c r="AF39" s="72"/>
      <c r="AG39" s="72"/>
      <c r="AH39" s="64"/>
      <c r="AI39" s="64"/>
      <c r="AJ39" s="64"/>
      <c r="AK39" s="64"/>
      <c r="AL39" s="64"/>
      <c r="AM39" s="11" t="s">
        <v>50</v>
      </c>
    </row>
    <row r="40" spans="1:41" ht="15.75" customHeight="1" x14ac:dyDescent="0.45">
      <c r="A40" s="76" t="s">
        <v>28</v>
      </c>
      <c r="B40" s="76"/>
      <c r="C40" s="76"/>
      <c r="D40" s="76"/>
      <c r="E40" s="80" t="s">
        <v>25</v>
      </c>
      <c r="F40" s="80"/>
      <c r="G40" s="80"/>
      <c r="H40" s="80"/>
      <c r="I40" s="81" t="s">
        <v>37</v>
      </c>
      <c r="J40" s="81"/>
      <c r="K40" s="81"/>
      <c r="L40" s="81"/>
      <c r="M40" s="78" t="s">
        <v>85</v>
      </c>
      <c r="N40" s="78"/>
      <c r="O40" s="78"/>
      <c r="P40" s="78"/>
      <c r="Q40" s="77" t="s">
        <v>26</v>
      </c>
      <c r="R40" s="77"/>
      <c r="S40" s="77"/>
      <c r="T40" s="77"/>
      <c r="U40" s="79" t="s">
        <v>27</v>
      </c>
      <c r="V40" s="79"/>
      <c r="W40" s="79"/>
      <c r="X40" s="79"/>
      <c r="Z40" s="1"/>
      <c r="AA40" s="1"/>
      <c r="AF40" s="30"/>
      <c r="AG40" s="30"/>
      <c r="AH40" s="30"/>
      <c r="AI40" s="30"/>
      <c r="AJ40" s="30"/>
      <c r="AK40" s="30"/>
      <c r="AL40" s="30"/>
      <c r="AM40" s="30"/>
      <c r="AN40" s="30"/>
    </row>
    <row r="41" spans="1:41" ht="15.75" customHeight="1" x14ac:dyDescent="0.45">
      <c r="Z41" s="1"/>
      <c r="AA41" s="1"/>
    </row>
    <row r="46" spans="1:41" x14ac:dyDescent="0.45">
      <c r="AJ46" s="4"/>
    </row>
    <row r="47" spans="1:41" x14ac:dyDescent="0.45">
      <c r="AJ47" s="5"/>
    </row>
    <row r="48" spans="1:41" x14ac:dyDescent="0.45">
      <c r="AJ48" s="5"/>
    </row>
    <row r="52" spans="36:36" x14ac:dyDescent="0.45">
      <c r="AJ52" s="5"/>
    </row>
    <row r="53" spans="36:36" x14ac:dyDescent="0.45">
      <c r="AJ53" s="5"/>
    </row>
    <row r="54" spans="36:36" x14ac:dyDescent="0.45">
      <c r="AJ54" s="5"/>
    </row>
    <row r="55" spans="36:36" x14ac:dyDescent="0.45">
      <c r="AJ55" s="5"/>
    </row>
    <row r="56" spans="36:36" x14ac:dyDescent="0.45">
      <c r="AJ56" s="5"/>
    </row>
    <row r="57" spans="36:36" x14ac:dyDescent="0.45">
      <c r="AJ57" s="5"/>
    </row>
  </sheetData>
  <mergeCells count="72">
    <mergeCell ref="AP11:AQ12"/>
    <mergeCell ref="A1:C1"/>
    <mergeCell ref="Z5:AB6"/>
    <mergeCell ref="I7:J7"/>
    <mergeCell ref="K7:L7"/>
    <mergeCell ref="M7:N7"/>
    <mergeCell ref="O7:P7"/>
    <mergeCell ref="Q7:R7"/>
    <mergeCell ref="A2:B2"/>
    <mergeCell ref="A3:B3"/>
    <mergeCell ref="A5:H6"/>
    <mergeCell ref="I5:P6"/>
    <mergeCell ref="Q5:X6"/>
    <mergeCell ref="S7:T7"/>
    <mergeCell ref="U7:V7"/>
    <mergeCell ref="W7:X7"/>
    <mergeCell ref="A7:B7"/>
    <mergeCell ref="C7:D7"/>
    <mergeCell ref="E7:F7"/>
    <mergeCell ref="G7:H7"/>
    <mergeCell ref="AD11:AE11"/>
    <mergeCell ref="AD22:AE22"/>
    <mergeCell ref="AE32:AF32"/>
    <mergeCell ref="AD12:AE12"/>
    <mergeCell ref="AD13:AE13"/>
    <mergeCell ref="AD14:AE14"/>
    <mergeCell ref="AD15:AE15"/>
    <mergeCell ref="AD21:AE21"/>
    <mergeCell ref="AE29:AF29"/>
    <mergeCell ref="AD24:AG25"/>
    <mergeCell ref="AD26:AE26"/>
    <mergeCell ref="AD27:AE27"/>
    <mergeCell ref="AD20:AE20"/>
    <mergeCell ref="AD18:AG19"/>
    <mergeCell ref="A40:D40"/>
    <mergeCell ref="Q40:T40"/>
    <mergeCell ref="M40:P40"/>
    <mergeCell ref="U40:X40"/>
    <mergeCell ref="E40:H40"/>
    <mergeCell ref="I40:L40"/>
    <mergeCell ref="AH39:AL39"/>
    <mergeCell ref="AG30:AK30"/>
    <mergeCell ref="AG31:AK31"/>
    <mergeCell ref="AG32:AK32"/>
    <mergeCell ref="AG33:AK33"/>
    <mergeCell ref="AG34:AK34"/>
    <mergeCell ref="AG35:AK35"/>
    <mergeCell ref="AG36:AK36"/>
    <mergeCell ref="AG37:AK37"/>
    <mergeCell ref="AF39:AG39"/>
    <mergeCell ref="AE30:AF30"/>
    <mergeCell ref="AE31:AF31"/>
    <mergeCell ref="AE38:AF38"/>
    <mergeCell ref="AG38:AK38"/>
    <mergeCell ref="AE36:AF36"/>
    <mergeCell ref="AE35:AF35"/>
    <mergeCell ref="AP5:AQ9"/>
    <mergeCell ref="AM5:AN6"/>
    <mergeCell ref="AD29:AD38"/>
    <mergeCell ref="AI5:AK6"/>
    <mergeCell ref="AD5:AG6"/>
    <mergeCell ref="AD7:AE7"/>
    <mergeCell ref="AD8:AE8"/>
    <mergeCell ref="AD9:AE9"/>
    <mergeCell ref="AD10:AE10"/>
    <mergeCell ref="AD16:AE16"/>
    <mergeCell ref="AD17:AE17"/>
    <mergeCell ref="AO5:AO7"/>
    <mergeCell ref="AG29:AK29"/>
    <mergeCell ref="AE34:AF34"/>
    <mergeCell ref="AE37:AF37"/>
    <mergeCell ref="AE33:AF33"/>
  </mergeCells>
  <conditionalFormatting sqref="A8:X38">
    <cfRule type="expression" dxfId="17" priority="9" stopIfTrue="1">
      <formula>CELL("contenu",OFFSET(A8,0,MOD(COLUMN(A8),2)-1))=""</formula>
    </cfRule>
  </conditionalFormatting>
  <conditionalFormatting sqref="A8:X38">
    <cfRule type="expression" dxfId="16" priority="22" stopIfTrue="1">
      <formula>COUNTIF($AA$8:$AA$38,CELL("contenu",OFFSET(A8,0,MOD(COLUMN(A8),2)-1)))&gt;0</formula>
    </cfRule>
  </conditionalFormatting>
  <conditionalFormatting sqref="A8:X38">
    <cfRule type="expression" dxfId="15" priority="23" stopIfTrue="1">
      <formula>COUNTIF($AF$8:$AF$16,"&lt;="&amp;CELL("contenu",OFFSET(A8,0,MOD(COLUMN(A8),2)-1)))&gt;COUNTIF($AG$8:$AG$16,"&lt;"&amp;CELL("contenu",OFFSET(A8,0,MOD(COLUMN(A8),2)-1)))</formula>
    </cfRule>
  </conditionalFormatting>
  <conditionalFormatting sqref="B8:B38 D8:D38 F8:F38 H8:H38 J8:J38 L8:L38 N8:N38 P8:P38 R8:R38 T8:T38 V8:V38 X8:X38">
    <cfRule type="expression" dxfId="14" priority="13" stopIfTrue="1">
      <formula>COUNTIF($AJ$8:$AJ$27,CELL("contenu",OFFSET(A8,0,MOD(COLUMN(A8),2)-1)))&gt;0</formula>
    </cfRule>
    <cfRule type="expression" dxfId="13" priority="15" stopIfTrue="1">
      <formula>AND(A8&gt;=$AF$27,A8&lt;=$AG$27)</formula>
    </cfRule>
    <cfRule type="expression" dxfId="12" priority="32" stopIfTrue="1">
      <formula>OR(AND(A8&gt;=$AF$21,A8&lt;=$AG$21),AND(A8&gt;=$AF$22,A8&lt;=$AG$22))</formula>
    </cfRule>
  </conditionalFormatting>
  <conditionalFormatting sqref="B8:B38 D8:D38 F8:F38 H8:H38 J8:J38 L8:L38 N8:N38 P8:P38 R8:R38 T8:T38 V8:V38 X8:X38">
    <cfRule type="expression" dxfId="11" priority="12" stopIfTrue="1">
      <formula>COUNTIF($AE$29:$AF$38,CELL("contenu",OFFSET(A8,0,MOD(COLUMN(A8),2)-1)))&gt;0</formula>
    </cfRule>
  </conditionalFormatting>
  <conditionalFormatting sqref="AO8:AO37">
    <cfRule type="cellIs" dxfId="10" priority="10" operator="greaterThan">
      <formula>0</formula>
    </cfRule>
  </conditionalFormatting>
  <conditionalFormatting sqref="B8:B38 D8:D38 F8:F38 H8:H38 J8:J38 L8:L38 N8:N38 P8:P38 R8:R38 T8:T38 V8:V38 X8:X38">
    <cfRule type="expression" dxfId="9" priority="33" stopIfTrue="1">
      <formula>COUNTIF($AN$8:$AN$37,A8-WEEKDAY(A8)+2-IF(COUNTIF($AF$8:$AF$17,"&lt;="&amp;(A8-WEEKDAY(A8)+2))&gt;COUNTIF($AG$8:$AG$17,"&lt;"&amp;(A8-WEEKDAY(A8)+2)),14,0))&gt;0</formula>
    </cfRule>
  </conditionalFormatting>
  <conditionalFormatting sqref="A8:X38">
    <cfRule type="expression" dxfId="8" priority="16" stopIfTrue="1">
      <formula>WEEKDAY(DATE($C$2,$C$3+QUOTIENT(COLUMN(A8)-COLUMN($A8),2),ROW(A8)-ROW(A$7)))=1</formula>
    </cfRule>
  </conditionalFormatting>
  <conditionalFormatting sqref="AF8:AG17 AJ8:AJ27 AF22:AG22 AF27:AG27 AA8:AA38 AE29:AF29 AF39:AG39 AE36:AF37 AN8:AN37">
    <cfRule type="cellIs" dxfId="7" priority="34" operator="notBetween">
      <formula>DATE($C$2,$C$3,1)</formula>
      <formula>DATE($C$2+1,$C$3-1,31)</formula>
    </cfRule>
  </conditionalFormatting>
  <conditionalFormatting sqref="AF21:AG21">
    <cfRule type="cellIs" dxfId="6" priority="8" operator="notBetween">
      <formula>DATE($C$2,$C$3,1)</formula>
      <formula>DATE($C$2+1,$C$3-1,31)</formula>
    </cfRule>
  </conditionalFormatting>
  <conditionalFormatting sqref="AE35:AF35">
    <cfRule type="cellIs" dxfId="5" priority="7" operator="notBetween">
      <formula>DATE($C$2,$C$3,1)</formula>
      <formula>DATE($C$2+1,$C$3-1,31)</formula>
    </cfRule>
  </conditionalFormatting>
  <conditionalFormatting sqref="AE32:AF32">
    <cfRule type="cellIs" dxfId="4" priority="6" operator="notBetween">
      <formula>DATE($C$2,$C$3,1)</formula>
      <formula>DATE($C$2+1,$C$3-1,31)</formula>
    </cfRule>
  </conditionalFormatting>
  <conditionalFormatting sqref="AE34:AF34">
    <cfRule type="cellIs" dxfId="3" priority="4" operator="notBetween">
      <formula>DATE($C$2,$C$3,1)</formula>
      <formula>DATE($C$2+1,$C$3-1,31)</formula>
    </cfRule>
  </conditionalFormatting>
  <conditionalFormatting sqref="AE33:AF33">
    <cfRule type="cellIs" dxfId="2" priority="3" operator="notBetween">
      <formula>DATE($C$2,$C$3,1)</formula>
      <formula>DATE($C$2+1,$C$3-1,31)</formula>
    </cfRule>
  </conditionalFormatting>
  <conditionalFormatting sqref="AE30:AF30">
    <cfRule type="cellIs" dxfId="1" priority="2" operator="notBetween">
      <formula>DATE($C$2,$C$3,1)</formula>
      <formula>DATE($C$2+1,$C$3-1,31)</formula>
    </cfRule>
  </conditionalFormatting>
  <conditionalFormatting sqref="AE31:AF31">
    <cfRule type="cellIs" dxfId="0" priority="1" operator="notBetween">
      <formula>DATE($C$2,$C$3,1)</formula>
      <formula>DATE($C$2+1,$C$3-1,31)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CROIZIER</dc:creator>
  <cp:lastModifiedBy>Vincent CROIZIER</cp:lastModifiedBy>
  <cp:lastPrinted>2021-04-05T15:39:54Z</cp:lastPrinted>
  <dcterms:created xsi:type="dcterms:W3CDTF">2017-06-03T08:44:23Z</dcterms:created>
  <dcterms:modified xsi:type="dcterms:W3CDTF">2021-08-27T08:20:30Z</dcterms:modified>
</cp:coreProperties>
</file>