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snow_\Downloads\"/>
    </mc:Choice>
  </mc:AlternateContent>
  <xr:revisionPtr revIDLastSave="0" documentId="8_{264D7EE9-F5CD-49B1-ABDE-F5719A6CF499}" xr6:coauthVersionLast="47" xr6:coauthVersionMax="47" xr10:uidLastSave="{00000000-0000-0000-0000-000000000000}"/>
  <bookViews>
    <workbookView xWindow="945" yWindow="990" windowWidth="22170" windowHeight="13290" xr2:uid="{00000000-000D-0000-FFFF-FFFF00000000}"/>
  </bookViews>
  <sheets>
    <sheet name="BASES PROTECCION" sheetId="1" r:id="rId1"/>
  </sheets>
  <definedNames>
    <definedName name="_xlnm._FilterDatabase" localSheetId="0" hidden="1">'BASES PROTECCION'!#REF!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8" i="1" l="1"/>
  <c r="S35" i="1"/>
  <c r="R35" i="1"/>
  <c r="P35" i="1"/>
  <c r="E35" i="1"/>
  <c r="D35" i="1"/>
  <c r="S34" i="1"/>
  <c r="T34" i="1" s="1"/>
  <c r="R34" i="1"/>
  <c r="P34" i="1"/>
  <c r="E34" i="1"/>
  <c r="D34" i="1"/>
  <c r="S33" i="1"/>
  <c r="T33" i="1" s="1"/>
  <c r="R33" i="1"/>
  <c r="P33" i="1"/>
  <c r="E33" i="1"/>
  <c r="D33" i="1"/>
  <c r="S32" i="1"/>
  <c r="R32" i="1"/>
  <c r="P32" i="1"/>
  <c r="E32" i="1"/>
  <c r="D32" i="1"/>
  <c r="S31" i="1"/>
  <c r="R31" i="1"/>
  <c r="P31" i="1"/>
  <c r="E31" i="1"/>
  <c r="D31" i="1"/>
  <c r="S30" i="1"/>
  <c r="R30" i="1"/>
  <c r="P30" i="1"/>
  <c r="E30" i="1"/>
  <c r="D30" i="1"/>
  <c r="S29" i="1"/>
  <c r="R29" i="1"/>
  <c r="P29" i="1"/>
  <c r="E29" i="1"/>
  <c r="D29" i="1"/>
  <c r="S28" i="1"/>
  <c r="R28" i="1"/>
  <c r="P28" i="1"/>
  <c r="E28" i="1"/>
  <c r="D28" i="1"/>
  <c r="S27" i="1"/>
  <c r="R27" i="1"/>
  <c r="P27" i="1"/>
  <c r="E27" i="1"/>
  <c r="D27" i="1"/>
  <c r="S26" i="1"/>
  <c r="R26" i="1"/>
  <c r="P26" i="1"/>
  <c r="E26" i="1"/>
  <c r="D26" i="1"/>
  <c r="S25" i="1"/>
  <c r="R25" i="1"/>
  <c r="P25" i="1"/>
  <c r="E25" i="1"/>
  <c r="D25" i="1"/>
  <c r="S24" i="1"/>
  <c r="R24" i="1"/>
  <c r="P24" i="1"/>
  <c r="E24" i="1"/>
  <c r="D24" i="1"/>
  <c r="S23" i="1"/>
  <c r="R23" i="1"/>
  <c r="P23" i="1"/>
  <c r="E23" i="1"/>
  <c r="D23" i="1"/>
  <c r="S22" i="1"/>
  <c r="R22" i="1"/>
  <c r="P22" i="1"/>
  <c r="E22" i="1"/>
  <c r="D22" i="1"/>
  <c r="S21" i="1"/>
  <c r="R21" i="1"/>
  <c r="P21" i="1"/>
  <c r="E21" i="1"/>
  <c r="D21" i="1"/>
  <c r="S20" i="1"/>
  <c r="R20" i="1"/>
  <c r="P20" i="1"/>
  <c r="E20" i="1"/>
  <c r="D20" i="1"/>
  <c r="S19" i="1"/>
  <c r="R19" i="1"/>
  <c r="P19" i="1"/>
  <c r="E19" i="1"/>
  <c r="D19" i="1"/>
  <c r="S18" i="1"/>
  <c r="R18" i="1"/>
  <c r="P18" i="1"/>
  <c r="E18" i="1"/>
  <c r="D18" i="1"/>
  <c r="S17" i="1"/>
  <c r="T17" i="1" s="1"/>
  <c r="R17" i="1"/>
  <c r="P17" i="1"/>
  <c r="E17" i="1"/>
  <c r="D17" i="1"/>
  <c r="S16" i="1"/>
  <c r="R16" i="1"/>
  <c r="P16" i="1"/>
  <c r="E16" i="1"/>
  <c r="D16" i="1"/>
  <c r="S15" i="1"/>
  <c r="R15" i="1"/>
  <c r="P15" i="1"/>
  <c r="E15" i="1"/>
  <c r="D15" i="1"/>
  <c r="S14" i="1"/>
  <c r="R14" i="1"/>
  <c r="P14" i="1"/>
  <c r="E14" i="1"/>
  <c r="D14" i="1"/>
  <c r="S13" i="1"/>
  <c r="R13" i="1"/>
  <c r="P13" i="1"/>
  <c r="E13" i="1"/>
  <c r="D13" i="1"/>
  <c r="S12" i="1"/>
  <c r="R12" i="1"/>
  <c r="P12" i="1"/>
  <c r="E12" i="1"/>
  <c r="D12" i="1"/>
  <c r="S11" i="1"/>
  <c r="R11" i="1"/>
  <c r="P11" i="1"/>
  <c r="E11" i="1"/>
  <c r="D11" i="1"/>
  <c r="S10" i="1"/>
  <c r="R10" i="1"/>
  <c r="P10" i="1"/>
  <c r="E10" i="1"/>
  <c r="D10" i="1"/>
  <c r="S9" i="1"/>
  <c r="R9" i="1"/>
  <c r="P9" i="1"/>
  <c r="E9" i="1"/>
  <c r="D9" i="1"/>
  <c r="S8" i="1"/>
  <c r="R8" i="1"/>
  <c r="P8" i="1"/>
  <c r="E8" i="1"/>
  <c r="D8" i="1"/>
  <c r="S7" i="1"/>
  <c r="R7" i="1"/>
  <c r="P7" i="1"/>
  <c r="E7" i="1"/>
  <c r="D7" i="1"/>
  <c r="S6" i="1"/>
  <c r="R6" i="1"/>
  <c r="P6" i="1"/>
  <c r="E6" i="1"/>
  <c r="D6" i="1"/>
  <c r="S5" i="1"/>
  <c r="R5" i="1"/>
  <c r="P5" i="1"/>
  <c r="E5" i="1"/>
  <c r="D5" i="1"/>
  <c r="O3" i="1"/>
  <c r="N3" i="1"/>
  <c r="N1" i="1" s="1"/>
  <c r="M3" i="1"/>
  <c r="M1" i="1" s="1"/>
  <c r="L3" i="1"/>
  <c r="L1" i="1" s="1"/>
  <c r="K3" i="1"/>
  <c r="K1" i="1" s="1"/>
  <c r="J3" i="1"/>
  <c r="J1" i="1" s="1"/>
  <c r="I3" i="1"/>
  <c r="I1" i="1" s="1"/>
  <c r="H3" i="1"/>
  <c r="H1" i="1" s="1"/>
  <c r="G3" i="1"/>
  <c r="F3" i="1"/>
  <c r="F1" i="1" s="1"/>
  <c r="O1" i="1"/>
  <c r="G1" i="1"/>
  <c r="T14" i="1" l="1"/>
  <c r="T22" i="1"/>
  <c r="T8" i="1"/>
  <c r="T16" i="1"/>
  <c r="T32" i="1"/>
  <c r="T26" i="1"/>
  <c r="T12" i="1"/>
  <c r="T28" i="1"/>
  <c r="T18" i="1"/>
  <c r="T10" i="1"/>
  <c r="T6" i="1"/>
  <c r="T19" i="1"/>
  <c r="T35" i="1"/>
  <c r="T29" i="1"/>
  <c r="T23" i="1"/>
  <c r="T20" i="1"/>
  <c r="T11" i="1"/>
  <c r="T27" i="1"/>
  <c r="T5" i="1"/>
  <c r="T25" i="1"/>
  <c r="T31" i="1"/>
  <c r="T24" i="1"/>
  <c r="T30" i="1"/>
  <c r="T7" i="1"/>
  <c r="T13" i="1"/>
  <c r="T9" i="1"/>
  <c r="T15" i="1"/>
  <c r="T21" i="1"/>
  <c r="P1" i="1"/>
</calcChain>
</file>

<file path=xl/sharedStrings.xml><?xml version="1.0" encoding="utf-8"?>
<sst xmlns="http://schemas.openxmlformats.org/spreadsheetml/2006/main" count="182" uniqueCount="72">
  <si>
    <t>Equivalencia Fuerza Combate (EFC) :</t>
  </si>
  <si>
    <t>Puntaje EFC :</t>
  </si>
  <si>
    <t>Cantidad de Recursos :</t>
  </si>
  <si>
    <t>X_utm</t>
  </si>
  <si>
    <t>Y_utm</t>
  </si>
  <si>
    <t>Brigadas (Fuerza Combate)</t>
  </si>
  <si>
    <t>Total general</t>
  </si>
  <si>
    <t>Tipo Base</t>
  </si>
  <si>
    <t>EFC Terrestre</t>
  </si>
  <si>
    <t>EFC Base</t>
  </si>
  <si>
    <t>Zona Alerta</t>
  </si>
  <si>
    <t>Metropolitana</t>
  </si>
  <si>
    <t>Terrestre</t>
  </si>
  <si>
    <t>Talca</t>
  </si>
  <si>
    <t>Valle</t>
  </si>
  <si>
    <t>NO</t>
  </si>
  <si>
    <t>Panguilemo</t>
  </si>
  <si>
    <t>SI</t>
  </si>
  <si>
    <t>Pencahue</t>
  </si>
  <si>
    <t>Las Cañas</t>
  </si>
  <si>
    <t>Costa</t>
  </si>
  <si>
    <t>Mingre</t>
  </si>
  <si>
    <t>Empedrado</t>
  </si>
  <si>
    <t>Pan de Azúcar</t>
  </si>
  <si>
    <t>Mixta</t>
  </si>
  <si>
    <t>Cauquenes</t>
  </si>
  <si>
    <t>Pinares</t>
  </si>
  <si>
    <t>Laja</t>
  </si>
  <si>
    <t>Trilahue</t>
  </si>
  <si>
    <t>Yumbel</t>
  </si>
  <si>
    <t>Talcamavida</t>
  </si>
  <si>
    <t>Cholguan</t>
  </si>
  <si>
    <t>María Dolores</t>
  </si>
  <si>
    <t>Millantu</t>
  </si>
  <si>
    <t>Tralpenes</t>
  </si>
  <si>
    <t>Nacimiento</t>
  </si>
  <si>
    <t>Villa La Suerte</t>
  </si>
  <si>
    <t>Mulchen</t>
  </si>
  <si>
    <t>Tijeral</t>
  </si>
  <si>
    <t>Cañete</t>
  </si>
  <si>
    <t>Junquillar</t>
  </si>
  <si>
    <t>Angol</t>
  </si>
  <si>
    <t>Mininco</t>
  </si>
  <si>
    <t>Collipulli</t>
  </si>
  <si>
    <t>San Antonio</t>
  </si>
  <si>
    <t>Contulmo</t>
  </si>
  <si>
    <t>Victoria</t>
  </si>
  <si>
    <t>Traiguen</t>
  </si>
  <si>
    <t>San Oscar</t>
  </si>
  <si>
    <t>Carahue</t>
  </si>
  <si>
    <t>Tirua</t>
  </si>
  <si>
    <t>Cholchol</t>
  </si>
  <si>
    <t>Nueva Imperial</t>
  </si>
  <si>
    <t>Helicóptero Mediano</t>
  </si>
  <si>
    <t>Helicóptero Pesado</t>
  </si>
  <si>
    <t>Avión Cisterna</t>
  </si>
  <si>
    <t>Brigada Terrestre</t>
  </si>
  <si>
    <t>Brigada Cisterna</t>
  </si>
  <si>
    <t>Brigada Mecanizada</t>
  </si>
  <si>
    <t>Brigada Interfaz</t>
  </si>
  <si>
    <t>Brigada Helitransportada</t>
  </si>
  <si>
    <t>Helicóptero Grande</t>
  </si>
  <si>
    <t>EFC Aérea</t>
  </si>
  <si>
    <t>Área patrimonio Origen</t>
  </si>
  <si>
    <t>Subzona Alerta</t>
  </si>
  <si>
    <t>Carguío Aviones Cisternas</t>
  </si>
  <si>
    <t>Aérea</t>
  </si>
  <si>
    <t>Los Ángeles</t>
  </si>
  <si>
    <t>Villa Mulchen</t>
  </si>
  <si>
    <t>Avión Combate (Cantidad)</t>
  </si>
  <si>
    <t>Avión Coordinación</t>
  </si>
  <si>
    <t>Nombre Base Protección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</si>
</sst>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" fontId="0" fillId="0" borderId="0" xfId="0" applyNumberFormat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/>
    <xf numFmtId="3" fontId="0" fillId="0" borderId="0" xfId="0" applyNumberFormat="1" applyAlignment="1">
      <alignment horizontal="center"/>
    </xf>
    <xf numFmtId="0" fontId="4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left"/>
    </xf>
    <xf numFmtId="0" fontId="2" fillId="0" borderId="0" xfId="0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2" fillId="0" borderId="0" xfId="0" applyFont="1"/>
    <xf numFmtId="0" fontId="7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wrapText="1"/>
    </xf>
    <xf numFmtId="0" fontId="1" fillId="0" borderId="0" xfId="0" applyFont="1" applyFill="1"/>
    <xf numFmtId="1" fontId="0" fillId="0" borderId="0" xfId="0" applyNumberFormat="1" applyFill="1" applyAlignment="1">
      <alignment horizontal="center"/>
    </xf>
    <xf numFmtId="3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2" borderId="0" xfId="0" applyNumberFormat="1" applyFill="1" applyAlignment="1">
      <alignment horizontal="center"/>
    </xf>
  </cellXfs>
  <cellStyles count="1">
    <cellStyle name="Normal" xfId="0" builtinId="0"/>
  </cellStyles>
  <dxfs count="26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4" formatCode="#,##0.0"/>
    </dxf>
    <dxf>
      <numFmt numFmtId="1" formatCode="0"/>
      <alignment horizontal="center" textRotation="0" wrapText="0" indent="0" justifyLastLine="0" shrinkToFit="0" readingOrder="0"/>
    </dxf>
    <dxf>
      <numFmt numFmtId="1" formatCode="0"/>
      <alignment horizontal="center" textRotation="0" wrapText="0" indent="0" justifyLastLine="0" shrinkToFit="0" readingOrder="0"/>
    </dxf>
    <dxf>
      <font>
        <b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ases" displayName="Bases" ref="A4:X35" totalsRowShown="0" headerRowDxfId="25" dataDxfId="24">
  <autoFilter ref="A4:X35" xr:uid="{00000000-0009-0000-0100-000001000000}"/>
  <sortState xmlns:xlrd2="http://schemas.microsoft.com/office/spreadsheetml/2017/richdata2" ref="A5:Y35">
    <sortCondition descending="1" ref="C5:C35"/>
  </sortState>
  <tableColumns count="24">
    <tableColumn id="3" xr3:uid="{00000000-0010-0000-0000-000003000000}" name="Nombre Base Protección" dataDxfId="23"/>
    <tableColumn id="16" xr3:uid="{00000000-0010-0000-0000-000010000000}" name="X_utm" dataDxfId="22"/>
    <tableColumn id="15" xr3:uid="{00000000-0010-0000-0000-00000F000000}" name="Y_utm" dataDxfId="21"/>
    <tableColumn id="1" xr3:uid="{00000000-0010-0000-0000-000001000000}" name="Brigadas (Fuerza Combate)" dataDxfId="20">
      <calculatedColumnFormula>+Bases[[#This Row],[Brigada Terrestre]]*10+Bases[[#This Row],[Brigada Cisterna]]*4+Bases[[#This Row],[Brigada Mecanizada]]*1+Bases[[#This Row],[Brigada Interfaz]]*3+Bases[[#This Row],[Brigada Helitransportada]]*12</calculatedColumnFormula>
    </tableColumn>
    <tableColumn id="2" xr3:uid="{00000000-0010-0000-0000-000002000000}" name="Avión Combate (Cantidad)" dataDxfId="19">
      <calculatedColumnFormula>+Bases[[#This Row],[Avión Cisterna]]</calculatedColumnFormula>
    </tableColumn>
    <tableColumn id="4" xr3:uid="{00000000-0010-0000-0000-000004000000}" name="Helicóptero Mediano" dataDxfId="18"/>
    <tableColumn id="5" xr3:uid="{00000000-0010-0000-0000-000005000000}" name="Helicóptero Grande" dataDxfId="17"/>
    <tableColumn id="6" xr3:uid="{00000000-0010-0000-0000-000006000000}" name="Helicóptero Pesado" dataDxfId="16"/>
    <tableColumn id="7" xr3:uid="{00000000-0010-0000-0000-000007000000}" name="Avión Cisterna" dataDxfId="15"/>
    <tableColumn id="8" xr3:uid="{00000000-0010-0000-0000-000008000000}" name="Avión Coordinación" dataDxfId="14"/>
    <tableColumn id="9" xr3:uid="{00000000-0010-0000-0000-000009000000}" name="Brigada Terrestre" dataDxfId="13"/>
    <tableColumn id="10" xr3:uid="{00000000-0010-0000-0000-00000A000000}" name="Brigada Cisterna" dataDxfId="12"/>
    <tableColumn id="11" xr3:uid="{00000000-0010-0000-0000-00000B000000}" name="Brigada Mecanizada" dataDxfId="11"/>
    <tableColumn id="12" xr3:uid="{00000000-0010-0000-0000-00000C000000}" name="Brigada Interfaz" dataDxfId="10"/>
    <tableColumn id="13" xr3:uid="{00000000-0010-0000-0000-00000D000000}" name="Brigada Helitransportada" dataDxfId="9"/>
    <tableColumn id="14" xr3:uid="{00000000-0010-0000-0000-00000E000000}" name="Total general" dataDxfId="8">
      <calculatedColumnFormula>+SUM(Bases[[#This Row],[Helicóptero Mediano]:[Brigada Helitransportada]])</calculatedColumnFormula>
    </tableColumn>
    <tableColumn id="17" xr3:uid="{00000000-0010-0000-0000-000011000000}" name="Tipo Base" dataDxfId="7"/>
    <tableColumn id="20" xr3:uid="{00000000-0010-0000-0000-000014000000}" name="EFC Aérea" dataDxfId="6">
      <calculatedColumnFormula>+Bases[[#This Row],[Helicóptero Mediano]]*5+Bases[[#This Row],[Helicóptero Grande]]*15+Bases[[#This Row],[Helicóptero Pesado]]*25+Bases[[#This Row],[Avión Cisterna]]*10</calculatedColumnFormula>
    </tableColumn>
    <tableColumn id="19" xr3:uid="{00000000-0010-0000-0000-000013000000}" name="EFC Terrestre" dataDxfId="5">
      <calculatedColumnFormula>+Bases[[#This Row],[Brigada Helitransportada]]*12+Bases[[#This Row],[Brigada Mecanizada]]*30+Bases[[#This Row],[Brigada Cisterna]]*4+Bases[[#This Row],[Brigada Terrestre]]*10</calculatedColumnFormula>
    </tableColumn>
    <tableColumn id="21" xr3:uid="{00000000-0010-0000-0000-000015000000}" name="EFC Base" dataDxfId="4">
      <calculatedColumnFormula>+Bases[[#This Row],[EFC Terrestre]]+Bases[[#This Row],[EFC Aérea]]</calculatedColumnFormula>
    </tableColumn>
    <tableColumn id="23" xr3:uid="{00000000-0010-0000-0000-000017000000}" name="Área patrimonio Origen" dataDxfId="3"/>
    <tableColumn id="22" xr3:uid="{00000000-0010-0000-0000-000016000000}" name="Zona Alerta" dataDxfId="2"/>
    <tableColumn id="24" xr3:uid="{00000000-0010-0000-0000-000018000000}" name="Subzona Alerta" dataDxfId="1"/>
    <tableColumn id="25" xr3:uid="{00000000-0010-0000-0000-000019000000}" name="Carguío Aviones Cisterna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X38"/>
  <sheetViews>
    <sheetView showGridLines="0" tabSelected="1" zoomScale="70" zoomScaleNormal="7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25" sqref="F25"/>
    </sheetView>
  </sheetViews>
  <sheetFormatPr defaultColWidth="11.42578125" defaultRowHeight="15"/>
  <cols>
    <col min="1" max="1" width="25" bestFit="1" customWidth="1"/>
    <col min="2" max="3" width="10.7109375" style="1" bestFit="1" customWidth="1"/>
    <col min="4" max="4" width="11.28515625" customWidth="1"/>
    <col min="5" max="9" width="10.7109375" customWidth="1"/>
    <col min="10" max="10" width="12.42578125" customWidth="1"/>
    <col min="11" max="14" width="10.7109375" customWidth="1"/>
    <col min="15" max="15" width="14.28515625" customWidth="1"/>
    <col min="16" max="16" width="6.5703125" customWidth="1"/>
    <col min="17" max="17" width="12.85546875" bestFit="1" customWidth="1"/>
    <col min="18" max="18" width="5.7109375" style="5" customWidth="1"/>
    <col min="19" max="19" width="8.85546875" style="5" customWidth="1"/>
    <col min="20" max="20" width="7" style="5" customWidth="1"/>
    <col min="21" max="21" width="14.7109375" style="6" customWidth="1"/>
    <col min="22" max="22" width="7.7109375" customWidth="1"/>
    <col min="23" max="23" width="8.140625" bestFit="1" customWidth="1"/>
    <col min="25" max="25" width="9.140625" bestFit="1" customWidth="1"/>
  </cols>
  <sheetData>
    <row r="1" spans="1:24" ht="18.75">
      <c r="C1" s="2"/>
      <c r="D1" s="3"/>
      <c r="E1" s="4" t="s">
        <v>0</v>
      </c>
      <c r="F1" s="21">
        <f t="shared" ref="F1:N1" si="0">+F2*F3</f>
        <v>40</v>
      </c>
      <c r="G1" s="21">
        <f t="shared" si="0"/>
        <v>0</v>
      </c>
      <c r="H1" s="21">
        <f t="shared" si="0"/>
        <v>50</v>
      </c>
      <c r="I1" s="21">
        <f t="shared" si="0"/>
        <v>90</v>
      </c>
      <c r="J1" s="21">
        <f t="shared" si="0"/>
        <v>0</v>
      </c>
      <c r="K1" s="21">
        <f t="shared" si="0"/>
        <v>190</v>
      </c>
      <c r="L1" s="21">
        <f t="shared" si="0"/>
        <v>32</v>
      </c>
      <c r="M1" s="21">
        <f t="shared" si="0"/>
        <v>120</v>
      </c>
      <c r="N1" s="21">
        <f t="shared" si="0"/>
        <v>4</v>
      </c>
      <c r="O1" s="21">
        <f>+O2*O3</f>
        <v>96</v>
      </c>
      <c r="P1" s="21">
        <f>SUM(F1:O1)</f>
        <v>622</v>
      </c>
    </row>
    <row r="2" spans="1:24" ht="18" customHeight="1">
      <c r="E2" s="7" t="s">
        <v>1</v>
      </c>
      <c r="F2" s="22">
        <v>5</v>
      </c>
      <c r="G2" s="22">
        <v>15</v>
      </c>
      <c r="H2" s="22">
        <v>25</v>
      </c>
      <c r="I2" s="22">
        <v>10</v>
      </c>
      <c r="J2" s="22">
        <v>0</v>
      </c>
      <c r="K2" s="22">
        <v>10</v>
      </c>
      <c r="L2" s="22">
        <v>4</v>
      </c>
      <c r="M2" s="22">
        <v>30</v>
      </c>
      <c r="N2" s="22">
        <v>2</v>
      </c>
      <c r="O2" s="22">
        <v>12</v>
      </c>
      <c r="P2" s="23"/>
    </row>
    <row r="3" spans="1:24" ht="18" customHeight="1">
      <c r="E3" s="7" t="s">
        <v>2</v>
      </c>
      <c r="F3" s="22">
        <f t="shared" ref="F3:O3" si="1">+SUM(F5:F35)</f>
        <v>8</v>
      </c>
      <c r="G3" s="22">
        <f t="shared" si="1"/>
        <v>0</v>
      </c>
      <c r="H3" s="22">
        <f t="shared" si="1"/>
        <v>2</v>
      </c>
      <c r="I3" s="22">
        <f t="shared" si="1"/>
        <v>9</v>
      </c>
      <c r="J3" s="22">
        <f t="shared" si="1"/>
        <v>2</v>
      </c>
      <c r="K3" s="22">
        <f t="shared" si="1"/>
        <v>19</v>
      </c>
      <c r="L3" s="22">
        <f t="shared" si="1"/>
        <v>8</v>
      </c>
      <c r="M3" s="22">
        <f t="shared" si="1"/>
        <v>4</v>
      </c>
      <c r="N3" s="22">
        <f t="shared" si="1"/>
        <v>2</v>
      </c>
      <c r="O3" s="22">
        <f t="shared" si="1"/>
        <v>8</v>
      </c>
      <c r="P3" s="23"/>
    </row>
    <row r="4" spans="1:24" s="20" customFormat="1" ht="38.25">
      <c r="A4" s="14" t="s">
        <v>71</v>
      </c>
      <c r="B4" s="15" t="s">
        <v>3</v>
      </c>
      <c r="C4" s="15" t="s">
        <v>4</v>
      </c>
      <c r="D4" s="16" t="s">
        <v>5</v>
      </c>
      <c r="E4" s="16" t="s">
        <v>69</v>
      </c>
      <c r="F4" s="16" t="s">
        <v>53</v>
      </c>
      <c r="G4" s="16" t="s">
        <v>61</v>
      </c>
      <c r="H4" s="16" t="s">
        <v>54</v>
      </c>
      <c r="I4" s="16" t="s">
        <v>55</v>
      </c>
      <c r="J4" s="16" t="s">
        <v>70</v>
      </c>
      <c r="K4" s="16" t="s">
        <v>56</v>
      </c>
      <c r="L4" s="16" t="s">
        <v>57</v>
      </c>
      <c r="M4" s="16" t="s">
        <v>58</v>
      </c>
      <c r="N4" s="16" t="s">
        <v>59</v>
      </c>
      <c r="O4" s="16" t="s">
        <v>60</v>
      </c>
      <c r="P4" s="17" t="s">
        <v>6</v>
      </c>
      <c r="Q4" s="18" t="s">
        <v>7</v>
      </c>
      <c r="R4" s="16" t="s">
        <v>62</v>
      </c>
      <c r="S4" s="16" t="s">
        <v>8</v>
      </c>
      <c r="T4" s="16" t="s">
        <v>9</v>
      </c>
      <c r="U4" s="19" t="s">
        <v>63</v>
      </c>
      <c r="V4" s="16" t="s">
        <v>10</v>
      </c>
      <c r="W4" s="16" t="s">
        <v>64</v>
      </c>
      <c r="X4" s="16" t="s">
        <v>65</v>
      </c>
    </row>
    <row r="5" spans="1:24" ht="15.75">
      <c r="A5" s="8" t="s">
        <v>11</v>
      </c>
      <c r="B5" s="1">
        <v>911438</v>
      </c>
      <c r="C5" s="1">
        <v>6229421</v>
      </c>
      <c r="D5" s="9">
        <f>+Bases[[#This Row],[Brigada Terrestre]]*10+Bases[[#This Row],[Brigada Cisterna]]*4+Bases[[#This Row],[Brigada Mecanizada]]*1+Bases[[#This Row],[Brigada Interfaz]]*3+Bases[[#This Row],[Brigada Helitransportada]]*12</f>
        <v>10</v>
      </c>
      <c r="E5" s="9">
        <f>+Bases[[#This Row],[Avión Cisterna]]</f>
        <v>0</v>
      </c>
      <c r="F5" s="10"/>
      <c r="G5" s="10"/>
      <c r="H5" s="10"/>
      <c r="I5" s="10"/>
      <c r="J5" s="10"/>
      <c r="K5" s="11">
        <v>1</v>
      </c>
      <c r="L5" s="10"/>
      <c r="M5" s="10"/>
      <c r="N5" s="10"/>
      <c r="O5" s="10"/>
      <c r="P5" s="12">
        <f>+SUM(Bases[[#This Row],[Helicóptero Mediano]:[Brigada Helitransportada]])</f>
        <v>1</v>
      </c>
      <c r="Q5" s="13" t="s">
        <v>12</v>
      </c>
      <c r="R5" s="11">
        <f>+Bases[[#This Row],[Helicóptero Mediano]]*5+Bases[[#This Row],[Helicóptero Grande]]*15+Bases[[#This Row],[Helicóptero Pesado]]*25+Bases[[#This Row],[Avión Cisterna]]*10</f>
        <v>0</v>
      </c>
      <c r="S5" s="11">
        <f>+Bases[[#This Row],[Brigada Helitransportada]]*12+Bases[[#This Row],[Brigada Mecanizada]]*30+Bases[[#This Row],[Brigada Cisterna]]*4+Bases[[#This Row],[Brigada Terrestre]]*10</f>
        <v>10</v>
      </c>
      <c r="T5" s="11">
        <f>+Bases[[#This Row],[EFC Terrestre]]+Bases[[#This Row],[EFC Aérea]]</f>
        <v>10</v>
      </c>
      <c r="U5" s="13" t="s">
        <v>13</v>
      </c>
      <c r="V5" s="11">
        <v>1</v>
      </c>
      <c r="W5" s="11" t="s">
        <v>14</v>
      </c>
      <c r="X5" s="11" t="s">
        <v>15</v>
      </c>
    </row>
    <row r="6" spans="1:24" ht="15.75">
      <c r="A6" s="24" t="s">
        <v>16</v>
      </c>
      <c r="B6" s="25">
        <v>808504.65</v>
      </c>
      <c r="C6" s="25">
        <v>6080505.4500000002</v>
      </c>
      <c r="D6" s="26">
        <f>+Bases[[#This Row],[Brigada Terrestre]]*10+Bases[[#This Row],[Brigada Cisterna]]*4+Bases[[#This Row],[Brigada Mecanizada]]*1+Bases[[#This Row],[Brigada Interfaz]]*3+Bases[[#This Row],[Brigada Helitransportada]]*12</f>
        <v>0</v>
      </c>
      <c r="E6" s="26">
        <f>+Bases[[#This Row],[Avión Cisterna]]</f>
        <v>1</v>
      </c>
      <c r="F6" s="27"/>
      <c r="G6" s="27"/>
      <c r="H6" s="27"/>
      <c r="I6" s="27">
        <v>1</v>
      </c>
      <c r="J6" s="11"/>
      <c r="K6" s="11"/>
      <c r="L6" s="11"/>
      <c r="M6" s="11"/>
      <c r="N6" s="11"/>
      <c r="O6" s="11"/>
      <c r="P6" s="12">
        <f>+SUM(Bases[[#This Row],[Helicóptero Mediano]:[Brigada Helitransportada]])</f>
        <v>1</v>
      </c>
      <c r="Q6" s="13" t="s">
        <v>66</v>
      </c>
      <c r="R6" s="11">
        <f>+Bases[[#This Row],[Helicóptero Mediano]]*5+Bases[[#This Row],[Helicóptero Grande]]*15+Bases[[#This Row],[Helicóptero Pesado]]*25+Bases[[#This Row],[Avión Cisterna]]*10</f>
        <v>10</v>
      </c>
      <c r="S6" s="11">
        <f>+Bases[[#This Row],[Brigada Helitransportada]]*12+Bases[[#This Row],[Brigada Mecanizada]]*30+Bases[[#This Row],[Brigada Cisterna]]*4+Bases[[#This Row],[Brigada Terrestre]]*10</f>
        <v>0</v>
      </c>
      <c r="T6" s="11">
        <f>+Bases[[#This Row],[EFC Terrestre]]+Bases[[#This Row],[EFC Aérea]]</f>
        <v>10</v>
      </c>
      <c r="U6" s="13" t="s">
        <v>13</v>
      </c>
      <c r="V6" s="11">
        <v>1</v>
      </c>
      <c r="W6" s="11" t="s">
        <v>14</v>
      </c>
      <c r="X6" s="11" t="s">
        <v>17</v>
      </c>
    </row>
    <row r="7" spans="1:24" ht="15.75">
      <c r="A7" s="8" t="s">
        <v>18</v>
      </c>
      <c r="B7" s="1">
        <v>790177.71</v>
      </c>
      <c r="C7" s="1">
        <v>6078832.9500000002</v>
      </c>
      <c r="D7" s="9">
        <f>+Bases[[#This Row],[Brigada Terrestre]]*10+Bases[[#This Row],[Brigada Cisterna]]*4+Bases[[#This Row],[Brigada Mecanizada]]*1+Bases[[#This Row],[Brigada Interfaz]]*3+Bases[[#This Row],[Brigada Helitransportada]]*12</f>
        <v>10</v>
      </c>
      <c r="E7" s="9">
        <f>+Bases[[#This Row],[Avión Cisterna]]</f>
        <v>0</v>
      </c>
      <c r="F7" s="11"/>
      <c r="G7" s="11"/>
      <c r="H7" s="11"/>
      <c r="I7" s="11"/>
      <c r="J7" s="11"/>
      <c r="K7" s="11">
        <v>1</v>
      </c>
      <c r="L7" s="11"/>
      <c r="M7" s="11"/>
      <c r="N7" s="11"/>
      <c r="O7" s="11"/>
      <c r="P7" s="12">
        <f>+SUM(Bases[[#This Row],[Helicóptero Mediano]:[Brigada Helitransportada]])</f>
        <v>1</v>
      </c>
      <c r="Q7" s="13" t="s">
        <v>12</v>
      </c>
      <c r="R7" s="11">
        <f>+Bases[[#This Row],[Helicóptero Mediano]]*5+Bases[[#This Row],[Helicóptero Grande]]*15+Bases[[#This Row],[Helicóptero Pesado]]*25+Bases[[#This Row],[Avión Cisterna]]*10</f>
        <v>0</v>
      </c>
      <c r="S7" s="11">
        <f>+Bases[[#This Row],[Brigada Helitransportada]]*12+Bases[[#This Row],[Brigada Mecanizada]]*30+Bases[[#This Row],[Brigada Cisterna]]*4+Bases[[#This Row],[Brigada Terrestre]]*10</f>
        <v>10</v>
      </c>
      <c r="T7" s="11">
        <f>+Bases[[#This Row],[EFC Terrestre]]+Bases[[#This Row],[EFC Aérea]]</f>
        <v>10</v>
      </c>
      <c r="U7" s="13" t="s">
        <v>13</v>
      </c>
      <c r="V7" s="11">
        <v>1</v>
      </c>
      <c r="W7" s="11" t="s">
        <v>14</v>
      </c>
      <c r="X7" s="11" t="s">
        <v>15</v>
      </c>
    </row>
    <row r="8" spans="1:24" ht="15.75">
      <c r="A8" s="8" t="s">
        <v>19</v>
      </c>
      <c r="B8" s="1">
        <v>735884.97</v>
      </c>
      <c r="C8" s="1">
        <v>6070251.9100000001</v>
      </c>
      <c r="D8" s="9">
        <f>+Bases[[#This Row],[Brigada Terrestre]]*10+Bases[[#This Row],[Brigada Cisterna]]*4+Bases[[#This Row],[Brigada Mecanizada]]*1+Bases[[#This Row],[Brigada Interfaz]]*3+Bases[[#This Row],[Brigada Helitransportada]]*12</f>
        <v>10</v>
      </c>
      <c r="E8" s="9">
        <f>+Bases[[#This Row],[Avión Cisterna]]</f>
        <v>0</v>
      </c>
      <c r="F8" s="11"/>
      <c r="G8" s="11"/>
      <c r="H8" s="11"/>
      <c r="I8" s="11"/>
      <c r="J8" s="11"/>
      <c r="K8" s="11">
        <v>1</v>
      </c>
      <c r="L8" s="11"/>
      <c r="M8" s="11"/>
      <c r="N8" s="11"/>
      <c r="O8" s="11"/>
      <c r="P8" s="12">
        <f>+SUM(Bases[[#This Row],[Helicóptero Mediano]:[Brigada Helitransportada]])</f>
        <v>1</v>
      </c>
      <c r="Q8" s="13" t="s">
        <v>12</v>
      </c>
      <c r="R8" s="11">
        <f>+Bases[[#This Row],[Helicóptero Mediano]]*5+Bases[[#This Row],[Helicóptero Grande]]*15+Bases[[#This Row],[Helicóptero Pesado]]*25+Bases[[#This Row],[Avión Cisterna]]*10</f>
        <v>0</v>
      </c>
      <c r="S8" s="11">
        <f>+Bases[[#This Row],[Brigada Helitransportada]]*12+Bases[[#This Row],[Brigada Mecanizada]]*30+Bases[[#This Row],[Brigada Cisterna]]*4+Bases[[#This Row],[Brigada Terrestre]]*10</f>
        <v>10</v>
      </c>
      <c r="T8" s="11">
        <f>+Bases[[#This Row],[EFC Terrestre]]+Bases[[#This Row],[EFC Aérea]]</f>
        <v>10</v>
      </c>
      <c r="U8" s="13" t="s">
        <v>13</v>
      </c>
      <c r="V8" s="11">
        <v>1</v>
      </c>
      <c r="W8" s="11" t="s">
        <v>20</v>
      </c>
      <c r="X8" s="11" t="s">
        <v>15</v>
      </c>
    </row>
    <row r="9" spans="1:24" ht="15.75">
      <c r="A9" s="8" t="s">
        <v>21</v>
      </c>
      <c r="B9" s="1">
        <v>771503</v>
      </c>
      <c r="C9" s="1">
        <v>6059519</v>
      </c>
      <c r="D9" s="9">
        <f>+Bases[[#This Row],[Brigada Terrestre]]*10+Bases[[#This Row],[Brigada Cisterna]]*4+Bases[[#This Row],[Brigada Mecanizada]]*1+Bases[[#This Row],[Brigada Interfaz]]*3+Bases[[#This Row],[Brigada Helitransportada]]*12</f>
        <v>0</v>
      </c>
      <c r="E9" s="9">
        <f>+Bases[[#This Row],[Avión Cisterna]]</f>
        <v>0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2">
        <f>+SUM(Bases[[#This Row],[Helicóptero Mediano]:[Brigada Helitransportada]])</f>
        <v>0</v>
      </c>
      <c r="Q9" s="13" t="s">
        <v>66</v>
      </c>
      <c r="R9" s="11">
        <f>+Bases[[#This Row],[Helicóptero Mediano]]*5+Bases[[#This Row],[Helicóptero Grande]]*15+Bases[[#This Row],[Helicóptero Pesado]]*25+Bases[[#This Row],[Avión Cisterna]]*10</f>
        <v>0</v>
      </c>
      <c r="S9" s="11">
        <f>+Bases[[#This Row],[Brigada Helitransportada]]*12+Bases[[#This Row],[Brigada Mecanizada]]*30+Bases[[#This Row],[Brigada Cisterna]]*4+Bases[[#This Row],[Brigada Terrestre]]*10</f>
        <v>0</v>
      </c>
      <c r="T9" s="11">
        <f>+Bases[[#This Row],[EFC Terrestre]]+Bases[[#This Row],[EFC Aérea]]</f>
        <v>0</v>
      </c>
      <c r="U9" s="13" t="s">
        <v>13</v>
      </c>
      <c r="V9" s="11">
        <v>1</v>
      </c>
      <c r="W9" s="11" t="s">
        <v>14</v>
      </c>
      <c r="X9" s="11" t="s">
        <v>17</v>
      </c>
    </row>
    <row r="10" spans="1:24" ht="15.75">
      <c r="A10" s="8" t="s">
        <v>22</v>
      </c>
      <c r="B10" s="1">
        <v>746575</v>
      </c>
      <c r="C10" s="1">
        <v>6058048</v>
      </c>
      <c r="D10" s="9">
        <f>+Bases[[#This Row],[Brigada Terrestre]]*10+Bases[[#This Row],[Brigada Cisterna]]*4+Bases[[#This Row],[Brigada Mecanizada]]*1+Bases[[#This Row],[Brigada Interfaz]]*3+Bases[[#This Row],[Brigada Helitransportada]]*12</f>
        <v>10</v>
      </c>
      <c r="E10" s="9">
        <f>+Bases[[#This Row],[Avión Cisterna]]</f>
        <v>0</v>
      </c>
      <c r="F10" s="11"/>
      <c r="G10" s="11"/>
      <c r="H10" s="11"/>
      <c r="I10" s="11"/>
      <c r="J10" s="11"/>
      <c r="K10" s="11">
        <v>1</v>
      </c>
      <c r="L10" s="11"/>
      <c r="M10" s="11"/>
      <c r="N10" s="11"/>
      <c r="O10" s="11"/>
      <c r="P10" s="12">
        <f>+SUM(Bases[[#This Row],[Helicóptero Mediano]:[Brigada Helitransportada]])</f>
        <v>1</v>
      </c>
      <c r="Q10" s="13" t="s">
        <v>12</v>
      </c>
      <c r="R10" s="11">
        <f>+Bases[[#This Row],[Helicóptero Mediano]]*5+Bases[[#This Row],[Helicóptero Grande]]*15+Bases[[#This Row],[Helicóptero Pesado]]*25+Bases[[#This Row],[Avión Cisterna]]*10</f>
        <v>0</v>
      </c>
      <c r="S10" s="11">
        <f>+Bases[[#This Row],[Brigada Helitransportada]]*12+Bases[[#This Row],[Brigada Mecanizada]]*30+Bases[[#This Row],[Brigada Cisterna]]*4+Bases[[#This Row],[Brigada Terrestre]]*10</f>
        <v>10</v>
      </c>
      <c r="T10" s="11">
        <f>+Bases[[#This Row],[EFC Terrestre]]+Bases[[#This Row],[EFC Aérea]]</f>
        <v>10</v>
      </c>
      <c r="U10" s="13" t="s">
        <v>13</v>
      </c>
      <c r="V10" s="11">
        <v>1</v>
      </c>
      <c r="W10" s="11" t="s">
        <v>20</v>
      </c>
      <c r="X10" s="11" t="s">
        <v>15</v>
      </c>
    </row>
    <row r="11" spans="1:24" ht="15.75">
      <c r="A11" s="24" t="s">
        <v>23</v>
      </c>
      <c r="B11" s="25">
        <v>773438.46</v>
      </c>
      <c r="C11" s="25">
        <v>6053598.7699999996</v>
      </c>
      <c r="D11" s="26">
        <f>+Bases[[#This Row],[Brigada Terrestre]]*10+Bases[[#This Row],[Brigada Cisterna]]*4+Bases[[#This Row],[Brigada Mecanizada]]*1+Bases[[#This Row],[Brigada Interfaz]]*3+Bases[[#This Row],[Brigada Helitransportada]]*12</f>
        <v>17</v>
      </c>
      <c r="E11" s="26">
        <f>+Bases[[#This Row],[Avión Cisterna]]</f>
        <v>0</v>
      </c>
      <c r="F11" s="27">
        <v>1</v>
      </c>
      <c r="G11" s="27"/>
      <c r="H11" s="27"/>
      <c r="I11" s="27"/>
      <c r="J11" s="27"/>
      <c r="K11" s="27"/>
      <c r="L11" s="27">
        <v>1</v>
      </c>
      <c r="M11" s="27">
        <v>1</v>
      </c>
      <c r="N11" s="27"/>
      <c r="O11" s="27">
        <v>1</v>
      </c>
      <c r="P11" s="12">
        <f>+SUM(Bases[[#This Row],[Helicóptero Mediano]:[Brigada Helitransportada]])</f>
        <v>4</v>
      </c>
      <c r="Q11" s="13" t="s">
        <v>24</v>
      </c>
      <c r="R11" s="11">
        <f>+Bases[[#This Row],[Helicóptero Mediano]]*5+Bases[[#This Row],[Helicóptero Grande]]*15+Bases[[#This Row],[Helicóptero Pesado]]*25+Bases[[#This Row],[Avión Cisterna]]*10</f>
        <v>5</v>
      </c>
      <c r="S11" s="11">
        <f>+Bases[[#This Row],[Brigada Helitransportada]]*12+Bases[[#This Row],[Brigada Mecanizada]]*30+Bases[[#This Row],[Brigada Cisterna]]*4+Bases[[#This Row],[Brigada Terrestre]]*10</f>
        <v>46</v>
      </c>
      <c r="T11" s="11">
        <f>+Bases[[#This Row],[EFC Terrestre]]+Bases[[#This Row],[EFC Aérea]]</f>
        <v>51</v>
      </c>
      <c r="U11" s="13" t="s">
        <v>13</v>
      </c>
      <c r="V11" s="11">
        <v>1</v>
      </c>
      <c r="W11" s="11" t="s">
        <v>14</v>
      </c>
      <c r="X11" s="11" t="s">
        <v>15</v>
      </c>
    </row>
    <row r="12" spans="1:24" ht="15.75">
      <c r="A12" s="24" t="s">
        <v>25</v>
      </c>
      <c r="B12" s="25">
        <v>741368.79</v>
      </c>
      <c r="C12" s="25">
        <v>6026459.8799999999</v>
      </c>
      <c r="D12" s="26">
        <f>+Bases[[#This Row],[Brigada Terrestre]]*10+Bases[[#This Row],[Brigada Cisterna]]*4+Bases[[#This Row],[Brigada Mecanizada]]*1+Bases[[#This Row],[Brigada Interfaz]]*3+Bases[[#This Row],[Brigada Helitransportada]]*12</f>
        <v>0</v>
      </c>
      <c r="E12" s="26">
        <f>+Bases[[#This Row],[Avión Cisterna]]</f>
        <v>1</v>
      </c>
      <c r="F12" s="27"/>
      <c r="G12" s="27"/>
      <c r="H12" s="27"/>
      <c r="I12" s="27">
        <v>1</v>
      </c>
      <c r="J12" s="27"/>
      <c r="K12" s="11"/>
      <c r="L12" s="11"/>
      <c r="M12" s="11"/>
      <c r="N12" s="11"/>
      <c r="O12" s="11"/>
      <c r="P12" s="12">
        <f>+SUM(Bases[[#This Row],[Helicóptero Mediano]:[Brigada Helitransportada]])</f>
        <v>1</v>
      </c>
      <c r="Q12" s="13" t="s">
        <v>66</v>
      </c>
      <c r="R12" s="11">
        <f>+Bases[[#This Row],[Helicóptero Mediano]]*5+Bases[[#This Row],[Helicóptero Grande]]*15+Bases[[#This Row],[Helicóptero Pesado]]*25+Bases[[#This Row],[Avión Cisterna]]*10</f>
        <v>10</v>
      </c>
      <c r="S12" s="11">
        <f>+Bases[[#This Row],[Brigada Helitransportada]]*12+Bases[[#This Row],[Brigada Mecanizada]]*30+Bases[[#This Row],[Brigada Cisterna]]*4+Bases[[#This Row],[Brigada Terrestre]]*10</f>
        <v>0</v>
      </c>
      <c r="T12" s="11">
        <f>+Bases[[#This Row],[EFC Terrestre]]+Bases[[#This Row],[EFC Aérea]]</f>
        <v>10</v>
      </c>
      <c r="U12" s="13" t="s">
        <v>13</v>
      </c>
      <c r="V12" s="11">
        <v>1</v>
      </c>
      <c r="W12" s="11" t="s">
        <v>20</v>
      </c>
      <c r="X12" s="11" t="s">
        <v>17</v>
      </c>
    </row>
    <row r="13" spans="1:24" ht="15.75">
      <c r="A13" s="24" t="s">
        <v>26</v>
      </c>
      <c r="B13" s="25">
        <v>673159.13</v>
      </c>
      <c r="C13" s="25">
        <v>5913902.1799999997</v>
      </c>
      <c r="D13" s="26">
        <f>+Bases[[#This Row],[Brigada Terrestre]]*10+Bases[[#This Row],[Brigada Cisterna]]*4+Bases[[#This Row],[Brigada Mecanizada]]*1+Bases[[#This Row],[Brigada Interfaz]]*3+Bases[[#This Row],[Brigada Helitransportada]]*12</f>
        <v>10</v>
      </c>
      <c r="E13" s="26">
        <f>+Bases[[#This Row],[Avión Cisterna]]</f>
        <v>0</v>
      </c>
      <c r="F13" s="27"/>
      <c r="G13" s="27"/>
      <c r="H13" s="27"/>
      <c r="I13" s="27"/>
      <c r="J13" s="27"/>
      <c r="K13" s="11">
        <v>1</v>
      </c>
      <c r="L13" s="11"/>
      <c r="M13" s="11"/>
      <c r="N13" s="11"/>
      <c r="O13" s="11"/>
      <c r="P13" s="12">
        <f>+SUM(Bases[[#This Row],[Helicóptero Mediano]:[Brigada Helitransportada]])</f>
        <v>1</v>
      </c>
      <c r="Q13" s="13" t="s">
        <v>12</v>
      </c>
      <c r="R13" s="11">
        <f>+Bases[[#This Row],[Helicóptero Mediano]]*5+Bases[[#This Row],[Helicóptero Grande]]*15+Bases[[#This Row],[Helicóptero Pesado]]*25+Bases[[#This Row],[Avión Cisterna]]*10</f>
        <v>0</v>
      </c>
      <c r="S13" s="11">
        <f>+Bases[[#This Row],[Brigada Helitransportada]]*12+Bases[[#This Row],[Brigada Mecanizada]]*30+Bases[[#This Row],[Brigada Cisterna]]*4+Bases[[#This Row],[Brigada Terrestre]]*10</f>
        <v>10</v>
      </c>
      <c r="T13" s="11">
        <f>+Bases[[#This Row],[EFC Terrestre]]+Bases[[#This Row],[EFC Aérea]]</f>
        <v>10</v>
      </c>
      <c r="U13" s="13" t="s">
        <v>27</v>
      </c>
      <c r="V13" s="11">
        <v>3</v>
      </c>
      <c r="W13" s="11" t="s">
        <v>20</v>
      </c>
      <c r="X13" s="11" t="s">
        <v>15</v>
      </c>
    </row>
    <row r="14" spans="1:24" ht="15.75">
      <c r="A14" s="24" t="s">
        <v>28</v>
      </c>
      <c r="B14" s="25">
        <v>729729.64</v>
      </c>
      <c r="C14" s="25">
        <v>5886619.1600000001</v>
      </c>
      <c r="D14" s="26">
        <f>+Bases[[#This Row],[Brigada Terrestre]]*10+Bases[[#This Row],[Brigada Cisterna]]*4+Bases[[#This Row],[Brigada Mecanizada]]*1+Bases[[#This Row],[Brigada Interfaz]]*3+Bases[[#This Row],[Brigada Helitransportada]]*12</f>
        <v>17</v>
      </c>
      <c r="E14" s="26">
        <f>+Bases[[#This Row],[Avión Cisterna]]</f>
        <v>2</v>
      </c>
      <c r="F14" s="27">
        <v>1</v>
      </c>
      <c r="G14" s="27"/>
      <c r="H14" s="27">
        <v>1</v>
      </c>
      <c r="I14" s="27">
        <v>2</v>
      </c>
      <c r="J14" s="27">
        <v>1</v>
      </c>
      <c r="K14" s="27"/>
      <c r="L14" s="27">
        <v>1</v>
      </c>
      <c r="M14" s="27">
        <v>1</v>
      </c>
      <c r="N14" s="27"/>
      <c r="O14" s="27">
        <v>1</v>
      </c>
      <c r="P14" s="12">
        <f>+SUM(Bases[[#This Row],[Helicóptero Mediano]:[Brigada Helitransportada]])</f>
        <v>8</v>
      </c>
      <c r="Q14" s="13" t="s">
        <v>24</v>
      </c>
      <c r="R14" s="11">
        <f>+Bases[[#This Row],[Helicóptero Mediano]]*5+Bases[[#This Row],[Helicóptero Grande]]*15+Bases[[#This Row],[Helicóptero Pesado]]*25+Bases[[#This Row],[Avión Cisterna]]*10</f>
        <v>50</v>
      </c>
      <c r="S14" s="11">
        <f>+Bases[[#This Row],[Brigada Helitransportada]]*12+Bases[[#This Row],[Brigada Mecanizada]]*30+Bases[[#This Row],[Brigada Cisterna]]*4+Bases[[#This Row],[Brigada Terrestre]]*10</f>
        <v>46</v>
      </c>
      <c r="T14" s="11">
        <f>+Bases[[#This Row],[EFC Terrestre]]+Bases[[#This Row],[EFC Aérea]]</f>
        <v>96</v>
      </c>
      <c r="U14" s="13" t="s">
        <v>67</v>
      </c>
      <c r="V14" s="11">
        <v>2</v>
      </c>
      <c r="W14" s="11" t="s">
        <v>14</v>
      </c>
      <c r="X14" s="11" t="s">
        <v>17</v>
      </c>
    </row>
    <row r="15" spans="1:24" ht="15.75">
      <c r="A15" s="24" t="s">
        <v>29</v>
      </c>
      <c r="B15" s="25">
        <v>722302.33</v>
      </c>
      <c r="C15" s="25">
        <v>5885544.29</v>
      </c>
      <c r="D15" s="26">
        <f>+Bases[[#This Row],[Brigada Terrestre]]*10+Bases[[#This Row],[Brigada Cisterna]]*4+Bases[[#This Row],[Brigada Mecanizada]]*1+Bases[[#This Row],[Brigada Interfaz]]*3+Bases[[#This Row],[Brigada Helitransportada]]*12</f>
        <v>10</v>
      </c>
      <c r="E15" s="26">
        <f>+Bases[[#This Row],[Avión Cisterna]]</f>
        <v>0</v>
      </c>
      <c r="F15" s="27"/>
      <c r="G15" s="27"/>
      <c r="H15" s="27"/>
      <c r="I15" s="27"/>
      <c r="J15" s="27"/>
      <c r="K15" s="11">
        <v>1</v>
      </c>
      <c r="L15" s="11"/>
      <c r="M15" s="11"/>
      <c r="N15" s="11"/>
      <c r="O15" s="11"/>
      <c r="P15" s="12">
        <f>+SUM(Bases[[#This Row],[Helicóptero Mediano]:[Brigada Helitransportada]])</f>
        <v>1</v>
      </c>
      <c r="Q15" s="13" t="s">
        <v>12</v>
      </c>
      <c r="R15" s="11">
        <f>+Bases[[#This Row],[Helicóptero Mediano]]*5+Bases[[#This Row],[Helicóptero Grande]]*15+Bases[[#This Row],[Helicóptero Pesado]]*25+Bases[[#This Row],[Avión Cisterna]]*10</f>
        <v>0</v>
      </c>
      <c r="S15" s="11">
        <f>+Bases[[#This Row],[Brigada Helitransportada]]*12+Bases[[#This Row],[Brigada Mecanizada]]*30+Bases[[#This Row],[Brigada Cisterna]]*4+Bases[[#This Row],[Brigada Terrestre]]*10</f>
        <v>10</v>
      </c>
      <c r="T15" s="11">
        <f>+Bases[[#This Row],[EFC Terrestre]]+Bases[[#This Row],[EFC Aérea]]</f>
        <v>10</v>
      </c>
      <c r="U15" s="13" t="s">
        <v>27</v>
      </c>
      <c r="V15" s="11">
        <v>2</v>
      </c>
      <c r="W15" s="11" t="s">
        <v>14</v>
      </c>
      <c r="X15" s="11" t="s">
        <v>15</v>
      </c>
    </row>
    <row r="16" spans="1:24" ht="15.75">
      <c r="A16" s="24" t="s">
        <v>30</v>
      </c>
      <c r="B16" s="25">
        <v>685704.14</v>
      </c>
      <c r="C16" s="25">
        <v>5885197.9299999997</v>
      </c>
      <c r="D16" s="26">
        <f>+Bases[[#This Row],[Brigada Terrestre]]*10+Bases[[#This Row],[Brigada Cisterna]]*4+Bases[[#This Row],[Brigada Mecanizada]]*1+Bases[[#This Row],[Brigada Interfaz]]*3+Bases[[#This Row],[Brigada Helitransportada]]*12</f>
        <v>22</v>
      </c>
      <c r="E16" s="26">
        <f>+Bases[[#This Row],[Avión Cisterna]]</f>
        <v>0</v>
      </c>
      <c r="F16" s="28">
        <v>1</v>
      </c>
      <c r="G16" s="27"/>
      <c r="H16" s="27"/>
      <c r="I16" s="27"/>
      <c r="J16" s="27"/>
      <c r="K16" s="27">
        <v>1</v>
      </c>
      <c r="L16" s="27"/>
      <c r="M16" s="27"/>
      <c r="N16" s="27"/>
      <c r="O16" s="27">
        <v>1</v>
      </c>
      <c r="P16" s="12">
        <f>+SUM(Bases[[#This Row],[Helicóptero Mediano]:[Brigada Helitransportada]])</f>
        <v>3</v>
      </c>
      <c r="Q16" s="13" t="s">
        <v>24</v>
      </c>
      <c r="R16" s="11">
        <f>+Bases[[#This Row],[Helicóptero Mediano]]*5+Bases[[#This Row],[Helicóptero Grande]]*15+Bases[[#This Row],[Helicóptero Pesado]]*25+Bases[[#This Row],[Avión Cisterna]]*10</f>
        <v>5</v>
      </c>
      <c r="S16" s="11">
        <f>+Bases[[#This Row],[Brigada Helitransportada]]*12+Bases[[#This Row],[Brigada Mecanizada]]*30+Bases[[#This Row],[Brigada Cisterna]]*4+Bases[[#This Row],[Brigada Terrestre]]*10</f>
        <v>22</v>
      </c>
      <c r="T16" s="11">
        <f>+Bases[[#This Row],[EFC Terrestre]]+Bases[[#This Row],[EFC Aérea]]</f>
        <v>27</v>
      </c>
      <c r="U16" s="13" t="s">
        <v>27</v>
      </c>
      <c r="V16" s="11">
        <v>2</v>
      </c>
      <c r="W16" s="11" t="s">
        <v>20</v>
      </c>
      <c r="X16" s="11" t="s">
        <v>15</v>
      </c>
    </row>
    <row r="17" spans="1:24" ht="15.75">
      <c r="A17" s="8" t="s">
        <v>31</v>
      </c>
      <c r="B17" s="1">
        <v>759953.34</v>
      </c>
      <c r="C17" s="1">
        <v>5882654.5099999998</v>
      </c>
      <c r="D17" s="9">
        <f>+Bases[[#This Row],[Brigada Terrestre]]*10+Bases[[#This Row],[Brigada Cisterna]]*4+Bases[[#This Row],[Brigada Mecanizada]]*1+Bases[[#This Row],[Brigada Interfaz]]*3+Bases[[#This Row],[Brigada Helitransportada]]*12</f>
        <v>10</v>
      </c>
      <c r="E17" s="9">
        <f>+Bases[[#This Row],[Avión Cisterna]]</f>
        <v>0</v>
      </c>
      <c r="F17" s="11"/>
      <c r="G17" s="27"/>
      <c r="H17" s="27"/>
      <c r="I17" s="11"/>
      <c r="J17" s="11"/>
      <c r="K17" s="11">
        <v>1</v>
      </c>
      <c r="L17" s="11"/>
      <c r="M17" s="11"/>
      <c r="N17" s="11"/>
      <c r="O17" s="11"/>
      <c r="P17" s="12">
        <f>+SUM(Bases[[#This Row],[Helicóptero Mediano]:[Brigada Helitransportada]])</f>
        <v>1</v>
      </c>
      <c r="Q17" s="13" t="s">
        <v>12</v>
      </c>
      <c r="R17" s="11">
        <f>+Bases[[#This Row],[Helicóptero Mediano]]*5+Bases[[#This Row],[Helicóptero Grande]]*15+Bases[[#This Row],[Helicóptero Pesado]]*25+Bases[[#This Row],[Avión Cisterna]]*10</f>
        <v>0</v>
      </c>
      <c r="S17" s="11">
        <f>+Bases[[#This Row],[Brigada Helitransportada]]*12+Bases[[#This Row],[Brigada Mecanizada]]*30+Bases[[#This Row],[Brigada Cisterna]]*4+Bases[[#This Row],[Brigada Terrestre]]*10</f>
        <v>10</v>
      </c>
      <c r="T17" s="11">
        <f>+Bases[[#This Row],[EFC Terrestre]]+Bases[[#This Row],[EFC Aérea]]</f>
        <v>10</v>
      </c>
      <c r="U17" s="13" t="s">
        <v>67</v>
      </c>
      <c r="V17" s="11">
        <v>2</v>
      </c>
      <c r="W17" s="11" t="s">
        <v>14</v>
      </c>
      <c r="X17" s="11" t="s">
        <v>15</v>
      </c>
    </row>
    <row r="18" spans="1:24" ht="15.75">
      <c r="A18" s="24" t="s">
        <v>32</v>
      </c>
      <c r="B18" s="25">
        <v>728090.1</v>
      </c>
      <c r="C18" s="25">
        <v>5858502.5300000003</v>
      </c>
      <c r="D18" s="26">
        <f>+Bases[[#This Row],[Brigada Terrestre]]*10+Bases[[#This Row],[Brigada Cisterna]]*4+Bases[[#This Row],[Brigada Mecanizada]]*1+Bases[[#This Row],[Brigada Interfaz]]*3+Bases[[#This Row],[Brigada Helitransportada]]*12</f>
        <v>16</v>
      </c>
      <c r="E18" s="26">
        <f>+Bases[[#This Row],[Avión Cisterna]]</f>
        <v>2</v>
      </c>
      <c r="F18" s="27">
        <v>1</v>
      </c>
      <c r="G18" s="27"/>
      <c r="H18" s="27"/>
      <c r="I18" s="27">
        <v>2</v>
      </c>
      <c r="J18" s="28">
        <v>1</v>
      </c>
      <c r="K18" s="27"/>
      <c r="L18" s="27">
        <v>1</v>
      </c>
      <c r="M18" s="27"/>
      <c r="N18" s="27"/>
      <c r="O18" s="27">
        <v>1</v>
      </c>
      <c r="P18" s="12">
        <f>+SUM(Bases[[#This Row],[Helicóptero Mediano]:[Brigada Helitransportada]])</f>
        <v>6</v>
      </c>
      <c r="Q18" s="13" t="s">
        <v>24</v>
      </c>
      <c r="R18" s="11">
        <f>+Bases[[#This Row],[Helicóptero Mediano]]*5+Bases[[#This Row],[Helicóptero Grande]]*15+Bases[[#This Row],[Helicóptero Pesado]]*25+Bases[[#This Row],[Avión Cisterna]]*10</f>
        <v>25</v>
      </c>
      <c r="S18" s="11">
        <f>+Bases[[#This Row],[Brigada Helitransportada]]*12+Bases[[#This Row],[Brigada Mecanizada]]*30+Bases[[#This Row],[Brigada Cisterna]]*4+Bases[[#This Row],[Brigada Terrestre]]*10</f>
        <v>16</v>
      </c>
      <c r="T18" s="11">
        <f>+Bases[[#This Row],[EFC Terrestre]]+Bases[[#This Row],[EFC Aérea]]</f>
        <v>41</v>
      </c>
      <c r="U18" s="13" t="s">
        <v>67</v>
      </c>
      <c r="V18" s="11">
        <v>2</v>
      </c>
      <c r="W18" s="11" t="s">
        <v>14</v>
      </c>
      <c r="X18" s="11" t="s">
        <v>17</v>
      </c>
    </row>
    <row r="19" spans="1:24" ht="15.75">
      <c r="A19" s="8" t="s">
        <v>33</v>
      </c>
      <c r="B19" s="1">
        <v>711342.26</v>
      </c>
      <c r="C19" s="1">
        <v>5857645.5099999998</v>
      </c>
      <c r="D19" s="9">
        <f>+Bases[[#This Row],[Brigada Terrestre]]*10+Bases[[#This Row],[Brigada Cisterna]]*4+Bases[[#This Row],[Brigada Mecanizada]]*1+Bases[[#This Row],[Brigada Interfaz]]*3+Bases[[#This Row],[Brigada Helitransportada]]*12</f>
        <v>10</v>
      </c>
      <c r="E19" s="9">
        <f>+Bases[[#This Row],[Avión Cisterna]]</f>
        <v>0</v>
      </c>
      <c r="F19" s="11"/>
      <c r="G19" s="27"/>
      <c r="H19" s="27"/>
      <c r="I19" s="11"/>
      <c r="J19" s="11"/>
      <c r="K19" s="11">
        <v>1</v>
      </c>
      <c r="L19" s="11"/>
      <c r="M19" s="11"/>
      <c r="N19" s="11"/>
      <c r="O19" s="11"/>
      <c r="P19" s="12">
        <f>+SUM(Bases[[#This Row],[Helicóptero Mediano]:[Brigada Helitransportada]])</f>
        <v>1</v>
      </c>
      <c r="Q19" s="13" t="s">
        <v>12</v>
      </c>
      <c r="R19" s="11">
        <f>+Bases[[#This Row],[Helicóptero Mediano]]*5+Bases[[#This Row],[Helicóptero Grande]]*15+Bases[[#This Row],[Helicóptero Pesado]]*25+Bases[[#This Row],[Avión Cisterna]]*10</f>
        <v>0</v>
      </c>
      <c r="S19" s="11">
        <f>+Bases[[#This Row],[Brigada Helitransportada]]*12+Bases[[#This Row],[Brigada Mecanizada]]*30+Bases[[#This Row],[Brigada Cisterna]]*4+Bases[[#This Row],[Brigada Terrestre]]*10</f>
        <v>10</v>
      </c>
      <c r="T19" s="11">
        <f>+Bases[[#This Row],[EFC Terrestre]]+Bases[[#This Row],[EFC Aérea]]</f>
        <v>10</v>
      </c>
      <c r="U19" s="13" t="s">
        <v>27</v>
      </c>
      <c r="V19" s="11">
        <v>2</v>
      </c>
      <c r="W19" s="11" t="s">
        <v>14</v>
      </c>
      <c r="X19" s="11" t="s">
        <v>15</v>
      </c>
    </row>
    <row r="20" spans="1:24" ht="15.75">
      <c r="A20" s="24" t="s">
        <v>34</v>
      </c>
      <c r="B20" s="25">
        <v>709935.07</v>
      </c>
      <c r="C20" s="25">
        <v>5845499.3399999999</v>
      </c>
      <c r="D20" s="26">
        <f>+Bases[[#This Row],[Brigada Terrestre]]*10+Bases[[#This Row],[Brigada Cisterna]]*4+Bases[[#This Row],[Brigada Mecanizada]]*1+Bases[[#This Row],[Brigada Interfaz]]*3+Bases[[#This Row],[Brigada Helitransportada]]*12</f>
        <v>17</v>
      </c>
      <c r="E20" s="26">
        <f>+Bases[[#This Row],[Avión Cisterna]]</f>
        <v>0</v>
      </c>
      <c r="F20" s="27">
        <v>1</v>
      </c>
      <c r="G20" s="27"/>
      <c r="H20" s="27"/>
      <c r="I20" s="27"/>
      <c r="J20" s="27"/>
      <c r="K20" s="27"/>
      <c r="L20" s="27">
        <v>1</v>
      </c>
      <c r="M20" s="27">
        <v>1</v>
      </c>
      <c r="N20" s="27"/>
      <c r="O20" s="27">
        <v>1</v>
      </c>
      <c r="P20" s="12">
        <f>+SUM(Bases[[#This Row],[Helicóptero Mediano]:[Brigada Helitransportada]])</f>
        <v>4</v>
      </c>
      <c r="Q20" s="13" t="s">
        <v>24</v>
      </c>
      <c r="R20" s="11">
        <f>+Bases[[#This Row],[Helicóptero Mediano]]*5+Bases[[#This Row],[Helicóptero Grande]]*15+Bases[[#This Row],[Helicóptero Pesado]]*25+Bases[[#This Row],[Avión Cisterna]]*10</f>
        <v>5</v>
      </c>
      <c r="S20" s="11">
        <f>+Bases[[#This Row],[Brigada Helitransportada]]*12+Bases[[#This Row],[Brigada Mecanizada]]*30+Bases[[#This Row],[Brigada Cisterna]]*4+Bases[[#This Row],[Brigada Terrestre]]*10</f>
        <v>46</v>
      </c>
      <c r="T20" s="11">
        <f>+Bases[[#This Row],[EFC Terrestre]]+Bases[[#This Row],[EFC Aérea]]</f>
        <v>51</v>
      </c>
      <c r="U20" s="13" t="s">
        <v>35</v>
      </c>
      <c r="V20" s="11">
        <v>3</v>
      </c>
      <c r="W20" s="11" t="s">
        <v>14</v>
      </c>
      <c r="X20" s="11" t="s">
        <v>15</v>
      </c>
    </row>
    <row r="21" spans="1:24" ht="15.75">
      <c r="A21" s="24" t="s">
        <v>36</v>
      </c>
      <c r="B21" s="25">
        <v>703910</v>
      </c>
      <c r="C21" s="25">
        <v>5844570</v>
      </c>
      <c r="D21" s="26">
        <f>+Bases[[#This Row],[Brigada Terrestre]]*10+Bases[[#This Row],[Brigada Cisterna]]*4+Bases[[#This Row],[Brigada Mecanizada]]*1+Bases[[#This Row],[Brigada Interfaz]]*3+Bases[[#This Row],[Brigada Helitransportada]]*12</f>
        <v>16</v>
      </c>
      <c r="E21" s="26">
        <f>+Bases[[#This Row],[Avión Cisterna]]</f>
        <v>0</v>
      </c>
      <c r="F21" s="27"/>
      <c r="G21" s="27"/>
      <c r="H21" s="27"/>
      <c r="I21" s="27"/>
      <c r="J21" s="27"/>
      <c r="K21" s="27">
        <v>1</v>
      </c>
      <c r="L21" s="27"/>
      <c r="M21" s="27"/>
      <c r="N21" s="27">
        <v>2</v>
      </c>
      <c r="O21" s="27"/>
      <c r="P21" s="12">
        <f>+SUM(Bases[[#This Row],[Helicóptero Mediano]:[Brigada Helitransportada]])</f>
        <v>3</v>
      </c>
      <c r="Q21" s="13" t="s">
        <v>12</v>
      </c>
      <c r="R21" s="11">
        <f>+Bases[[#This Row],[Helicóptero Mediano]]*5+Bases[[#This Row],[Helicóptero Grande]]*15+Bases[[#This Row],[Helicóptero Pesado]]*25+Bases[[#This Row],[Avión Cisterna]]*10</f>
        <v>0</v>
      </c>
      <c r="S21" s="11">
        <f>+Bases[[#This Row],[Brigada Helitransportada]]*12+Bases[[#This Row],[Brigada Mecanizada]]*30+Bases[[#This Row],[Brigada Cisterna]]*4+Bases[[#This Row],[Brigada Terrestre]]*10</f>
        <v>10</v>
      </c>
      <c r="T21" s="11">
        <f>+Bases[[#This Row],[EFC Terrestre]]+Bases[[#This Row],[EFC Aérea]]</f>
        <v>10</v>
      </c>
      <c r="U21" s="13" t="s">
        <v>35</v>
      </c>
      <c r="V21" s="11">
        <v>3</v>
      </c>
      <c r="W21" s="11" t="s">
        <v>14</v>
      </c>
      <c r="X21" s="11" t="s">
        <v>15</v>
      </c>
    </row>
    <row r="22" spans="1:24" ht="15.75">
      <c r="A22" s="24" t="s">
        <v>68</v>
      </c>
      <c r="B22" s="25">
        <v>741026.49</v>
      </c>
      <c r="C22" s="25">
        <v>5820619.4199999999</v>
      </c>
      <c r="D22" s="26">
        <f>+Bases[[#This Row],[Brigada Terrestre]]*10+Bases[[#This Row],[Brigada Cisterna]]*4+Bases[[#This Row],[Brigada Mecanizada]]*1+Bases[[#This Row],[Brigada Interfaz]]*3+Bases[[#This Row],[Brigada Helitransportada]]*12</f>
        <v>10</v>
      </c>
      <c r="E22" s="26">
        <f>+Bases[[#This Row],[Avión Cisterna]]</f>
        <v>0</v>
      </c>
      <c r="F22" s="27"/>
      <c r="G22" s="27"/>
      <c r="H22" s="27"/>
      <c r="I22" s="27"/>
      <c r="J22" s="27"/>
      <c r="K22" s="27">
        <v>1</v>
      </c>
      <c r="L22" s="27"/>
      <c r="M22" s="27"/>
      <c r="N22" s="27"/>
      <c r="O22" s="27"/>
      <c r="P22" s="12">
        <f>+SUM(Bases[[#This Row],[Helicóptero Mediano]:[Brigada Helitransportada]])</f>
        <v>1</v>
      </c>
      <c r="Q22" s="13" t="s">
        <v>12</v>
      </c>
      <c r="R22" s="11">
        <f>+Bases[[#This Row],[Helicóptero Mediano]]*5+Bases[[#This Row],[Helicóptero Grande]]*15+Bases[[#This Row],[Helicóptero Pesado]]*25+Bases[[#This Row],[Avión Cisterna]]*10</f>
        <v>0</v>
      </c>
      <c r="S22" s="11">
        <f>+Bases[[#This Row],[Brigada Helitransportada]]*12+Bases[[#This Row],[Brigada Mecanizada]]*30+Bases[[#This Row],[Brigada Cisterna]]*4+Bases[[#This Row],[Brigada Terrestre]]*10</f>
        <v>10</v>
      </c>
      <c r="T22" s="11">
        <f>+Bases[[#This Row],[EFC Terrestre]]+Bases[[#This Row],[EFC Aérea]]</f>
        <v>10</v>
      </c>
      <c r="U22" s="13" t="s">
        <v>37</v>
      </c>
      <c r="V22" s="11">
        <v>3</v>
      </c>
      <c r="W22" s="11" t="s">
        <v>14</v>
      </c>
      <c r="X22" s="11" t="s">
        <v>15</v>
      </c>
    </row>
    <row r="23" spans="1:24" ht="15.75">
      <c r="A23" s="24" t="s">
        <v>38</v>
      </c>
      <c r="B23" s="25">
        <v>708723.48</v>
      </c>
      <c r="C23" s="25">
        <v>5818261.9299999997</v>
      </c>
      <c r="D23" s="26">
        <f>+Bases[[#This Row],[Brigada Terrestre]]*10+Bases[[#This Row],[Brigada Cisterna]]*4+Bases[[#This Row],[Brigada Mecanizada]]*1+Bases[[#This Row],[Brigada Interfaz]]*3+Bases[[#This Row],[Brigada Helitransportada]]*12</f>
        <v>13</v>
      </c>
      <c r="E23" s="26">
        <f>+Bases[[#This Row],[Avión Cisterna]]</f>
        <v>0</v>
      </c>
      <c r="F23" s="27">
        <v>1</v>
      </c>
      <c r="G23" s="27"/>
      <c r="H23" s="27"/>
      <c r="I23" s="27"/>
      <c r="J23" s="27"/>
      <c r="K23" s="27"/>
      <c r="L23" s="27"/>
      <c r="M23" s="28">
        <v>1</v>
      </c>
      <c r="N23" s="27"/>
      <c r="O23" s="27">
        <v>1</v>
      </c>
      <c r="P23" s="12">
        <f>+SUM(Bases[[#This Row],[Helicóptero Mediano]:[Brigada Helitransportada]])</f>
        <v>3</v>
      </c>
      <c r="Q23" s="13" t="s">
        <v>24</v>
      </c>
      <c r="R23" s="11">
        <f>+Bases[[#This Row],[Helicóptero Mediano]]*5+Bases[[#This Row],[Helicóptero Grande]]*15+Bases[[#This Row],[Helicóptero Pesado]]*25+Bases[[#This Row],[Avión Cisterna]]*10</f>
        <v>5</v>
      </c>
      <c r="S23" s="11">
        <f>+Bases[[#This Row],[Brigada Helitransportada]]*12+Bases[[#This Row],[Brigada Mecanizada]]*30+Bases[[#This Row],[Brigada Cisterna]]*4+Bases[[#This Row],[Brigada Terrestre]]*10</f>
        <v>42</v>
      </c>
      <c r="T23" s="11">
        <f>+Bases[[#This Row],[EFC Terrestre]]+Bases[[#This Row],[EFC Aérea]]</f>
        <v>47</v>
      </c>
      <c r="U23" s="13" t="s">
        <v>35</v>
      </c>
      <c r="V23" s="11">
        <v>3</v>
      </c>
      <c r="W23" s="11" t="s">
        <v>14</v>
      </c>
      <c r="X23" s="11" t="s">
        <v>15</v>
      </c>
    </row>
    <row r="24" spans="1:24" ht="15.75">
      <c r="A24" s="8" t="s">
        <v>39</v>
      </c>
      <c r="B24" s="1">
        <v>641026.36</v>
      </c>
      <c r="C24" s="1">
        <v>5814827.4100000001</v>
      </c>
      <c r="D24" s="9">
        <f>+Bases[[#This Row],[Brigada Terrestre]]*10+Bases[[#This Row],[Brigada Cisterna]]*4+Bases[[#This Row],[Brigada Mecanizada]]*1+Bases[[#This Row],[Brigada Interfaz]]*3+Bases[[#This Row],[Brigada Helitransportada]]*12</f>
        <v>10</v>
      </c>
      <c r="E24" s="9">
        <f>+Bases[[#This Row],[Avión Cisterna]]</f>
        <v>0</v>
      </c>
      <c r="F24" s="11"/>
      <c r="G24" s="27"/>
      <c r="H24" s="27"/>
      <c r="I24" s="11"/>
      <c r="J24" s="11"/>
      <c r="K24" s="11">
        <v>1</v>
      </c>
      <c r="L24" s="11"/>
      <c r="M24" s="11"/>
      <c r="N24" s="11"/>
      <c r="O24" s="11"/>
      <c r="P24" s="12">
        <f>+SUM(Bases[[#This Row],[Helicóptero Mediano]:[Brigada Helitransportada]])</f>
        <v>1</v>
      </c>
      <c r="Q24" s="13" t="s">
        <v>12</v>
      </c>
      <c r="R24" s="11">
        <f>+Bases[[#This Row],[Helicóptero Mediano]]*5+Bases[[#This Row],[Helicóptero Grande]]*15+Bases[[#This Row],[Helicóptero Pesado]]*25+Bases[[#This Row],[Avión Cisterna]]*10</f>
        <v>0</v>
      </c>
      <c r="S24" s="11">
        <f>+Bases[[#This Row],[Brigada Helitransportada]]*12+Bases[[#This Row],[Brigada Mecanizada]]*30+Bases[[#This Row],[Brigada Cisterna]]*4+Bases[[#This Row],[Brigada Terrestre]]*10</f>
        <v>10</v>
      </c>
      <c r="T24" s="11">
        <f>+Bases[[#This Row],[EFC Terrestre]]+Bases[[#This Row],[EFC Aérea]]</f>
        <v>10</v>
      </c>
      <c r="U24" s="13" t="s">
        <v>39</v>
      </c>
      <c r="V24" s="11">
        <v>3</v>
      </c>
      <c r="W24" s="11" t="s">
        <v>20</v>
      </c>
      <c r="X24" s="11" t="s">
        <v>15</v>
      </c>
    </row>
    <row r="25" spans="1:24" ht="15.75">
      <c r="A25" s="24" t="s">
        <v>40</v>
      </c>
      <c r="B25" s="25">
        <v>699115</v>
      </c>
      <c r="C25" s="25">
        <v>5814675</v>
      </c>
      <c r="D25" s="26">
        <f>+Bases[[#This Row],[Brigada Terrestre]]*10+Bases[[#This Row],[Brigada Cisterna]]*4+Bases[[#This Row],[Brigada Mecanizada]]*1+Bases[[#This Row],[Brigada Interfaz]]*3+Bases[[#This Row],[Brigada Helitransportada]]*12</f>
        <v>16</v>
      </c>
      <c r="E25" s="26">
        <f>+Bases[[#This Row],[Avión Cisterna]]</f>
        <v>0</v>
      </c>
      <c r="F25" s="28">
        <v>1</v>
      </c>
      <c r="G25" s="27"/>
      <c r="H25" s="27"/>
      <c r="I25" s="27"/>
      <c r="J25" s="27"/>
      <c r="K25" s="27"/>
      <c r="L25" s="28">
        <v>1</v>
      </c>
      <c r="M25" s="27"/>
      <c r="N25" s="27"/>
      <c r="O25" s="27">
        <v>1</v>
      </c>
      <c r="P25" s="12">
        <f>+SUM(Bases[[#This Row],[Helicóptero Mediano]:[Brigada Helitransportada]])</f>
        <v>3</v>
      </c>
      <c r="Q25" s="13" t="s">
        <v>24</v>
      </c>
      <c r="R25" s="11">
        <f>+Bases[[#This Row],[Helicóptero Mediano]]*5+Bases[[#This Row],[Helicóptero Grande]]*15+Bases[[#This Row],[Helicóptero Pesado]]*25+Bases[[#This Row],[Avión Cisterna]]*10</f>
        <v>5</v>
      </c>
      <c r="S25" s="11">
        <f>+Bases[[#This Row],[Brigada Helitransportada]]*12+Bases[[#This Row],[Brigada Mecanizada]]*30+Bases[[#This Row],[Brigada Cisterna]]*4+Bases[[#This Row],[Brigada Terrestre]]*10</f>
        <v>16</v>
      </c>
      <c r="T25" s="11">
        <f>+Bases[[#This Row],[EFC Terrestre]]+Bases[[#This Row],[EFC Aérea]]</f>
        <v>21</v>
      </c>
      <c r="U25" s="13" t="s">
        <v>35</v>
      </c>
      <c r="V25" s="11">
        <v>3</v>
      </c>
      <c r="W25" s="11" t="s">
        <v>14</v>
      </c>
      <c r="X25" s="11" t="s">
        <v>15</v>
      </c>
    </row>
    <row r="26" spans="1:24" ht="15.75">
      <c r="A26" s="24" t="s">
        <v>41</v>
      </c>
      <c r="B26" s="25">
        <v>703678.66</v>
      </c>
      <c r="C26" s="25">
        <v>5814254.9500000002</v>
      </c>
      <c r="D26" s="26">
        <f>+Bases[[#This Row],[Brigada Terrestre]]*10+Bases[[#This Row],[Brigada Cisterna]]*4+Bases[[#This Row],[Brigada Mecanizada]]*1+Bases[[#This Row],[Brigada Interfaz]]*3+Bases[[#This Row],[Brigada Helitransportada]]*12</f>
        <v>0</v>
      </c>
      <c r="E26" s="26">
        <f>+Bases[[#This Row],[Avión Cisterna]]</f>
        <v>2</v>
      </c>
      <c r="F26" s="27"/>
      <c r="G26" s="27"/>
      <c r="H26" s="27">
        <v>1</v>
      </c>
      <c r="I26" s="27">
        <v>2</v>
      </c>
      <c r="J26" s="11"/>
      <c r="K26" s="11"/>
      <c r="L26" s="11"/>
      <c r="M26" s="11"/>
      <c r="N26" s="11"/>
      <c r="O26" s="11"/>
      <c r="P26" s="12">
        <f>+SUM(Bases[[#This Row],[Helicóptero Mediano]:[Brigada Helitransportada]])</f>
        <v>3</v>
      </c>
      <c r="Q26" s="13" t="s">
        <v>66</v>
      </c>
      <c r="R26" s="11">
        <f>+Bases[[#This Row],[Helicóptero Mediano]]*5+Bases[[#This Row],[Helicóptero Grande]]*15+Bases[[#This Row],[Helicóptero Pesado]]*25+Bases[[#This Row],[Avión Cisterna]]*10</f>
        <v>45</v>
      </c>
      <c r="S26" s="11">
        <f>+Bases[[#This Row],[Brigada Helitransportada]]*12+Bases[[#This Row],[Brigada Mecanizada]]*30+Bases[[#This Row],[Brigada Cisterna]]*4+Bases[[#This Row],[Brigada Terrestre]]*10</f>
        <v>0</v>
      </c>
      <c r="T26" s="11">
        <f>+Bases[[#This Row],[EFC Terrestre]]+Bases[[#This Row],[EFC Aérea]]</f>
        <v>45</v>
      </c>
      <c r="U26" s="13" t="s">
        <v>35</v>
      </c>
      <c r="V26" s="11">
        <v>3</v>
      </c>
      <c r="W26" s="11" t="s">
        <v>14</v>
      </c>
      <c r="X26" s="11" t="s">
        <v>17</v>
      </c>
    </row>
    <row r="27" spans="1:24" ht="15.75">
      <c r="A27" s="24" t="s">
        <v>42</v>
      </c>
      <c r="B27" s="25">
        <v>723267.14</v>
      </c>
      <c r="C27" s="25">
        <v>5808101.0300000003</v>
      </c>
      <c r="D27" s="26">
        <f>+Bases[[#This Row],[Brigada Terrestre]]*10+Bases[[#This Row],[Brigada Cisterna]]*4+Bases[[#This Row],[Brigada Mecanizada]]*1+Bases[[#This Row],[Brigada Interfaz]]*3+Bases[[#This Row],[Brigada Helitransportada]]*12</f>
        <v>0</v>
      </c>
      <c r="E27" s="26">
        <f>+Bases[[#This Row],[Avión Cisterna]]</f>
        <v>1</v>
      </c>
      <c r="F27" s="27"/>
      <c r="G27" s="27"/>
      <c r="H27" s="27"/>
      <c r="I27" s="28">
        <v>1</v>
      </c>
      <c r="J27" s="11"/>
      <c r="K27" s="11"/>
      <c r="L27" s="11"/>
      <c r="M27" s="11"/>
      <c r="N27" s="11"/>
      <c r="O27" s="11"/>
      <c r="P27" s="12">
        <f>+SUM(Bases[[#This Row],[Helicóptero Mediano]:[Brigada Helitransportada]])</f>
        <v>1</v>
      </c>
      <c r="Q27" s="13" t="s">
        <v>66</v>
      </c>
      <c r="R27" s="11">
        <f>+Bases[[#This Row],[Helicóptero Mediano]]*5+Bases[[#This Row],[Helicóptero Grande]]*15+Bases[[#This Row],[Helicóptero Pesado]]*25+Bases[[#This Row],[Avión Cisterna]]*10</f>
        <v>10</v>
      </c>
      <c r="S27" s="11">
        <f>+Bases[[#This Row],[Brigada Helitransportada]]*12+Bases[[#This Row],[Brigada Mecanizada]]*30+Bases[[#This Row],[Brigada Cisterna]]*4+Bases[[#This Row],[Brigada Terrestre]]*10</f>
        <v>0</v>
      </c>
      <c r="T27" s="11">
        <f>+Bases[[#This Row],[EFC Terrestre]]+Bases[[#This Row],[EFC Aérea]]</f>
        <v>10</v>
      </c>
      <c r="U27" s="13" t="s">
        <v>43</v>
      </c>
      <c r="V27" s="11">
        <v>3</v>
      </c>
      <c r="W27" s="11" t="s">
        <v>14</v>
      </c>
      <c r="X27" s="11" t="s">
        <v>17</v>
      </c>
    </row>
    <row r="28" spans="1:24" ht="15.75">
      <c r="A28" s="24" t="s">
        <v>44</v>
      </c>
      <c r="B28" s="25">
        <v>726814.23</v>
      </c>
      <c r="C28" s="25">
        <v>5797585.1799999997</v>
      </c>
      <c r="D28" s="26">
        <f>+Bases[[#This Row],[Brigada Terrestre]]*10+Bases[[#This Row],[Brigada Cisterna]]*4+Bases[[#This Row],[Brigada Mecanizada]]*1+Bases[[#This Row],[Brigada Interfaz]]*3+Bases[[#This Row],[Brigada Helitransportada]]*12</f>
        <v>26</v>
      </c>
      <c r="E28" s="26">
        <f>+Bases[[#This Row],[Avión Cisterna]]</f>
        <v>0</v>
      </c>
      <c r="F28" s="27">
        <v>1</v>
      </c>
      <c r="G28" s="27"/>
      <c r="H28" s="27"/>
      <c r="I28" s="27"/>
      <c r="J28" s="27"/>
      <c r="K28" s="27">
        <v>1</v>
      </c>
      <c r="L28" s="27">
        <v>1</v>
      </c>
      <c r="M28" s="27"/>
      <c r="N28" s="27"/>
      <c r="O28" s="27">
        <v>1</v>
      </c>
      <c r="P28" s="12">
        <f>+SUM(Bases[[#This Row],[Helicóptero Mediano]:[Brigada Helitransportada]])</f>
        <v>4</v>
      </c>
      <c r="Q28" s="13" t="s">
        <v>24</v>
      </c>
      <c r="R28" s="11">
        <f>+Bases[[#This Row],[Helicóptero Mediano]]*5+Bases[[#This Row],[Helicóptero Grande]]*15+Bases[[#This Row],[Helicóptero Pesado]]*25+Bases[[#This Row],[Avión Cisterna]]*10</f>
        <v>5</v>
      </c>
      <c r="S28" s="11">
        <f>+Bases[[#This Row],[Brigada Helitransportada]]*12+Bases[[#This Row],[Brigada Mecanizada]]*30+Bases[[#This Row],[Brigada Cisterna]]*4+Bases[[#This Row],[Brigada Terrestre]]*10</f>
        <v>26</v>
      </c>
      <c r="T28" s="11">
        <f>+Bases[[#This Row],[EFC Terrestre]]+Bases[[#This Row],[EFC Aérea]]</f>
        <v>31</v>
      </c>
      <c r="U28" s="13" t="s">
        <v>43</v>
      </c>
      <c r="V28" s="11">
        <v>3</v>
      </c>
      <c r="W28" s="11" t="s">
        <v>14</v>
      </c>
      <c r="X28" s="11" t="s">
        <v>15</v>
      </c>
    </row>
    <row r="29" spans="1:24" ht="15.75">
      <c r="A29" s="8" t="s">
        <v>45</v>
      </c>
      <c r="B29" s="1">
        <v>655420.02</v>
      </c>
      <c r="C29" s="1">
        <v>5790964.7199999997</v>
      </c>
      <c r="D29" s="9">
        <f>+Bases[[#This Row],[Brigada Terrestre]]*10+Bases[[#This Row],[Brigada Cisterna]]*4+Bases[[#This Row],[Brigada Mecanizada]]*1+Bases[[#This Row],[Brigada Interfaz]]*3+Bases[[#This Row],[Brigada Helitransportada]]*12</f>
        <v>10</v>
      </c>
      <c r="E29" s="9">
        <f>+Bases[[#This Row],[Avión Cisterna]]</f>
        <v>0</v>
      </c>
      <c r="F29" s="11"/>
      <c r="G29" s="11"/>
      <c r="H29" s="11"/>
      <c r="I29" s="11"/>
      <c r="J29" s="11"/>
      <c r="K29" s="11">
        <v>1</v>
      </c>
      <c r="L29" s="11"/>
      <c r="M29" s="11"/>
      <c r="N29" s="11"/>
      <c r="O29" s="11"/>
      <c r="P29" s="12">
        <f>+SUM(Bases[[#This Row],[Helicóptero Mediano]:[Brigada Helitransportada]])</f>
        <v>1</v>
      </c>
      <c r="Q29" s="13" t="s">
        <v>12</v>
      </c>
      <c r="R29" s="11">
        <f>+Bases[[#This Row],[Helicóptero Mediano]]*5+Bases[[#This Row],[Helicóptero Grande]]*15+Bases[[#This Row],[Helicóptero Pesado]]*25+Bases[[#This Row],[Avión Cisterna]]*10</f>
        <v>0</v>
      </c>
      <c r="S29" s="11">
        <f>+Bases[[#This Row],[Brigada Helitransportada]]*12+Bases[[#This Row],[Brigada Mecanizada]]*30+Bases[[#This Row],[Brigada Cisterna]]*4+Bases[[#This Row],[Brigada Terrestre]]*10</f>
        <v>10</v>
      </c>
      <c r="T29" s="11">
        <f>+Bases[[#This Row],[EFC Terrestre]]+Bases[[#This Row],[EFC Aérea]]</f>
        <v>10</v>
      </c>
      <c r="U29" s="13" t="s">
        <v>39</v>
      </c>
      <c r="V29" s="11">
        <v>3</v>
      </c>
      <c r="W29" s="11" t="s">
        <v>20</v>
      </c>
      <c r="X29" s="11" t="s">
        <v>15</v>
      </c>
    </row>
    <row r="30" spans="1:24" ht="15.75">
      <c r="A30" s="8" t="s">
        <v>46</v>
      </c>
      <c r="B30" s="1">
        <v>733543.09</v>
      </c>
      <c r="C30" s="1">
        <v>5765137.8200000003</v>
      </c>
      <c r="D30" s="9">
        <f>+Bases[[#This Row],[Brigada Terrestre]]*10+Bases[[#This Row],[Brigada Cisterna]]*4+Bases[[#This Row],[Brigada Mecanizada]]*1+Bases[[#This Row],[Brigada Interfaz]]*3+Bases[[#This Row],[Brigada Helitransportada]]*12</f>
        <v>10</v>
      </c>
      <c r="E30" s="9">
        <f>+Bases[[#This Row],[Avión Cisterna]]</f>
        <v>0</v>
      </c>
      <c r="F30" s="11"/>
      <c r="G30" s="11"/>
      <c r="H30" s="11"/>
      <c r="I30" s="11"/>
      <c r="J30" s="11"/>
      <c r="K30" s="11">
        <v>1</v>
      </c>
      <c r="L30" s="11"/>
      <c r="M30" s="11"/>
      <c r="N30" s="11"/>
      <c r="O30" s="11"/>
      <c r="P30" s="12">
        <f>+SUM(Bases[[#This Row],[Helicóptero Mediano]:[Brigada Helitransportada]])</f>
        <v>1</v>
      </c>
      <c r="Q30" s="13" t="s">
        <v>12</v>
      </c>
      <c r="R30" s="11">
        <f>+Bases[[#This Row],[Helicóptero Mediano]]*5+Bases[[#This Row],[Helicóptero Grande]]*15+Bases[[#This Row],[Helicóptero Pesado]]*25+Bases[[#This Row],[Avión Cisterna]]*10</f>
        <v>0</v>
      </c>
      <c r="S30" s="11">
        <f>+Bases[[#This Row],[Brigada Helitransportada]]*12+Bases[[#This Row],[Brigada Mecanizada]]*30+Bases[[#This Row],[Brigada Cisterna]]*4+Bases[[#This Row],[Brigada Terrestre]]*10</f>
        <v>10</v>
      </c>
      <c r="T30" s="11">
        <f>+Bases[[#This Row],[EFC Terrestre]]+Bases[[#This Row],[EFC Aérea]]</f>
        <v>10</v>
      </c>
      <c r="U30" s="13" t="s">
        <v>46</v>
      </c>
      <c r="V30" s="11">
        <v>4</v>
      </c>
      <c r="W30" s="11" t="s">
        <v>14</v>
      </c>
      <c r="X30" s="11" t="s">
        <v>15</v>
      </c>
    </row>
    <row r="31" spans="1:24" ht="15.75">
      <c r="A31" s="8" t="s">
        <v>47</v>
      </c>
      <c r="B31" s="1">
        <v>704530</v>
      </c>
      <c r="C31" s="1">
        <v>5761450</v>
      </c>
      <c r="D31" s="9">
        <f>+Bases[[#This Row],[Brigada Terrestre]]*10+Bases[[#This Row],[Brigada Cisterna]]*4+Bases[[#This Row],[Brigada Mecanizada]]*1+Bases[[#This Row],[Brigada Interfaz]]*3+Bases[[#This Row],[Brigada Helitransportada]]*12</f>
        <v>0</v>
      </c>
      <c r="E31" s="9">
        <f>+Bases[[#This Row],[Avión Cisterna]]</f>
        <v>0</v>
      </c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>
        <f>+SUM(Bases[[#This Row],[Helicóptero Mediano]:[Brigada Helitransportada]])</f>
        <v>0</v>
      </c>
      <c r="Q31" s="13" t="s">
        <v>66</v>
      </c>
      <c r="R31" s="11">
        <f>+Bases[[#This Row],[Helicóptero Mediano]]*5+Bases[[#This Row],[Helicóptero Grande]]*15+Bases[[#This Row],[Helicóptero Pesado]]*25+Bases[[#This Row],[Avión Cisterna]]*10</f>
        <v>0</v>
      </c>
      <c r="S31" s="11">
        <f>+Bases[[#This Row],[Brigada Helitransportada]]*12+Bases[[#This Row],[Brigada Mecanizada]]*30+Bases[[#This Row],[Brigada Cisterna]]*4+Bases[[#This Row],[Brigada Terrestre]]*10</f>
        <v>0</v>
      </c>
      <c r="T31" s="11">
        <f>+Bases[[#This Row],[EFC Terrestre]]+Bases[[#This Row],[EFC Aérea]]</f>
        <v>0</v>
      </c>
      <c r="U31" s="13" t="s">
        <v>46</v>
      </c>
      <c r="V31" s="11">
        <v>4</v>
      </c>
      <c r="W31" s="11" t="s">
        <v>14</v>
      </c>
      <c r="X31" s="11" t="s">
        <v>17</v>
      </c>
    </row>
    <row r="32" spans="1:24" ht="15.75">
      <c r="A32" s="8" t="s">
        <v>48</v>
      </c>
      <c r="B32" s="1">
        <v>654741.56000000006</v>
      </c>
      <c r="C32" s="1">
        <v>5759109.0199999996</v>
      </c>
      <c r="D32" s="9">
        <f>+Bases[[#This Row],[Brigada Terrestre]]*10+Bases[[#This Row],[Brigada Cisterna]]*4+Bases[[#This Row],[Brigada Mecanizada]]*1+Bases[[#This Row],[Brigada Interfaz]]*3+Bases[[#This Row],[Brigada Helitransportada]]*12</f>
        <v>24</v>
      </c>
      <c r="E32" s="9">
        <f>+Bases[[#This Row],[Avión Cisterna]]</f>
        <v>0</v>
      </c>
      <c r="F32" s="11"/>
      <c r="G32" s="11"/>
      <c r="H32" s="11"/>
      <c r="I32" s="11"/>
      <c r="J32" s="11"/>
      <c r="K32" s="11">
        <v>2</v>
      </c>
      <c r="L32" s="11">
        <v>1</v>
      </c>
      <c r="M32" s="11"/>
      <c r="N32" s="11"/>
      <c r="O32" s="11"/>
      <c r="P32" s="12">
        <f>+SUM(Bases[[#This Row],[Helicóptero Mediano]:[Brigada Helitransportada]])</f>
        <v>3</v>
      </c>
      <c r="Q32" s="13" t="s">
        <v>24</v>
      </c>
      <c r="R32" s="11">
        <f>+Bases[[#This Row],[Helicóptero Mediano]]*5+Bases[[#This Row],[Helicóptero Grande]]*15+Bases[[#This Row],[Helicóptero Pesado]]*25+Bases[[#This Row],[Avión Cisterna]]*10</f>
        <v>0</v>
      </c>
      <c r="S32" s="11">
        <f>+Bases[[#This Row],[Brigada Helitransportada]]*12+Bases[[#This Row],[Brigada Mecanizada]]*30+Bases[[#This Row],[Brigada Cisterna]]*4+Bases[[#This Row],[Brigada Terrestre]]*10</f>
        <v>24</v>
      </c>
      <c r="T32" s="11">
        <f>+Bases[[#This Row],[EFC Terrestre]]+Bases[[#This Row],[EFC Aérea]]</f>
        <v>24</v>
      </c>
      <c r="U32" s="13" t="s">
        <v>49</v>
      </c>
      <c r="V32" s="11">
        <v>4</v>
      </c>
      <c r="W32" s="11" t="s">
        <v>20</v>
      </c>
      <c r="X32" s="11" t="s">
        <v>15</v>
      </c>
    </row>
    <row r="33" spans="1:24" ht="15.75">
      <c r="A33" s="8" t="s">
        <v>50</v>
      </c>
      <c r="B33" s="1">
        <v>631940</v>
      </c>
      <c r="C33" s="1">
        <v>5752950</v>
      </c>
      <c r="D33" s="9">
        <f>+Bases[[#This Row],[Brigada Terrestre]]*10+Bases[[#This Row],[Brigada Cisterna]]*4+Bases[[#This Row],[Brigada Mecanizada]]*1+Bases[[#This Row],[Brigada Interfaz]]*3+Bases[[#This Row],[Brigada Helitransportada]]*12</f>
        <v>0</v>
      </c>
      <c r="E33" s="9">
        <f>+Bases[[#This Row],[Avión Cisterna]]</f>
        <v>0</v>
      </c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>
        <f>+SUM(Bases[[#This Row],[Helicóptero Mediano]:[Brigada Helitransportada]])</f>
        <v>0</v>
      </c>
      <c r="Q33" s="13" t="s">
        <v>66</v>
      </c>
      <c r="R33" s="11">
        <f>+Bases[[#This Row],[Helicóptero Mediano]]*5+Bases[[#This Row],[Helicóptero Grande]]*15+Bases[[#This Row],[Helicóptero Pesado]]*25+Bases[[#This Row],[Avión Cisterna]]*10</f>
        <v>0</v>
      </c>
      <c r="S33" s="11">
        <f>+Bases[[#This Row],[Brigada Helitransportada]]*12+Bases[[#This Row],[Brigada Mecanizada]]*30+Bases[[#This Row],[Brigada Cisterna]]*4+Bases[[#This Row],[Brigada Terrestre]]*10</f>
        <v>0</v>
      </c>
      <c r="T33" s="11">
        <f>+Bases[[#This Row],[EFC Terrestre]]+Bases[[#This Row],[EFC Aérea]]</f>
        <v>0</v>
      </c>
      <c r="U33" s="13" t="s">
        <v>49</v>
      </c>
      <c r="V33" s="11">
        <v>4</v>
      </c>
      <c r="W33" s="11" t="s">
        <v>20</v>
      </c>
      <c r="X33" s="11" t="s">
        <v>17</v>
      </c>
    </row>
    <row r="34" spans="1:24" ht="15.75">
      <c r="A34" s="8" t="s">
        <v>51</v>
      </c>
      <c r="B34" s="1">
        <v>687407</v>
      </c>
      <c r="C34" s="1">
        <v>5725238</v>
      </c>
      <c r="D34" s="9">
        <f>+Bases[[#This Row],[Brigada Terrestre]]*10+Bases[[#This Row],[Brigada Cisterna]]*4+Bases[[#This Row],[Brigada Mecanizada]]*1+Bases[[#This Row],[Brigada Interfaz]]*3+Bases[[#This Row],[Brigada Helitransportada]]*12</f>
        <v>14</v>
      </c>
      <c r="E34" s="9">
        <f>+Bases[[#This Row],[Avión Cisterna]]</f>
        <v>0</v>
      </c>
      <c r="F34" s="11"/>
      <c r="G34" s="11"/>
      <c r="H34" s="11"/>
      <c r="I34" s="11"/>
      <c r="J34" s="11"/>
      <c r="K34" s="11">
        <v>1</v>
      </c>
      <c r="L34" s="11">
        <v>1</v>
      </c>
      <c r="M34" s="11"/>
      <c r="N34" s="11"/>
      <c r="O34" s="11"/>
      <c r="P34" s="12">
        <f>+SUM(Bases[[#This Row],[Helicóptero Mediano]:[Brigada Helitransportada]])</f>
        <v>2</v>
      </c>
      <c r="Q34" s="13" t="s">
        <v>12</v>
      </c>
      <c r="R34" s="11">
        <f>+Bases[[#This Row],[Helicóptero Mediano]]*5+Bases[[#This Row],[Helicóptero Grande]]*15+Bases[[#This Row],[Helicóptero Pesado]]*25+Bases[[#This Row],[Avión Cisterna]]*10</f>
        <v>0</v>
      </c>
      <c r="S34" s="11">
        <f>+Bases[[#This Row],[Brigada Helitransportada]]*12+Bases[[#This Row],[Brigada Mecanizada]]*30+Bases[[#This Row],[Brigada Cisterna]]*4+Bases[[#This Row],[Brigada Terrestre]]*10</f>
        <v>14</v>
      </c>
      <c r="T34" s="11">
        <f>+Bases[[#This Row],[EFC Terrestre]]+Bases[[#This Row],[EFC Aérea]]</f>
        <v>14</v>
      </c>
      <c r="U34" s="13" t="s">
        <v>49</v>
      </c>
      <c r="V34" s="11">
        <v>4</v>
      </c>
      <c r="W34" s="11" t="s">
        <v>14</v>
      </c>
      <c r="X34" s="11" t="s">
        <v>15</v>
      </c>
    </row>
    <row r="35" spans="1:24" ht="15.75">
      <c r="A35" s="8" t="s">
        <v>52</v>
      </c>
      <c r="B35" s="1">
        <v>678000</v>
      </c>
      <c r="C35" s="1">
        <v>5709500</v>
      </c>
      <c r="D35" s="9">
        <f>+Bases[[#This Row],[Brigada Terrestre]]*10+Bases[[#This Row],[Brigada Cisterna]]*4+Bases[[#This Row],[Brigada Mecanizada]]*1+Bases[[#This Row],[Brigada Interfaz]]*3+Bases[[#This Row],[Brigada Helitransportada]]*12</f>
        <v>10</v>
      </c>
      <c r="E35" s="9">
        <f>+Bases[[#This Row],[Avión Cisterna]]</f>
        <v>0</v>
      </c>
      <c r="F35" s="11"/>
      <c r="G35" s="11"/>
      <c r="H35" s="11"/>
      <c r="I35" s="11"/>
      <c r="J35" s="11"/>
      <c r="K35" s="11">
        <v>1</v>
      </c>
      <c r="L35" s="11"/>
      <c r="M35" s="11"/>
      <c r="N35" s="11"/>
      <c r="O35" s="11"/>
      <c r="P35" s="12">
        <f>+SUM(Bases[[#This Row],[Helicóptero Mediano]:[Brigada Helitransportada]])</f>
        <v>1</v>
      </c>
      <c r="Q35" s="13" t="s">
        <v>12</v>
      </c>
      <c r="R35" s="11">
        <f>+Bases[[#This Row],[Helicóptero Mediano]]*5+Bases[[#This Row],[Helicóptero Grande]]*15+Bases[[#This Row],[Helicóptero Pesado]]*25+Bases[[#This Row],[Avión Cisterna]]*10</f>
        <v>0</v>
      </c>
      <c r="S35" s="11">
        <f>+Bases[[#This Row],[Brigada Helitransportada]]*12+Bases[[#This Row],[Brigada Mecanizada]]*30+Bases[[#This Row],[Brigada Cisterna]]*4+Bases[[#This Row],[Brigada Terrestre]]*10</f>
        <v>10</v>
      </c>
      <c r="T35" s="11">
        <f>+Bases[[#This Row],[EFC Terrestre]]+Bases[[#This Row],[EFC Aérea]]</f>
        <v>10</v>
      </c>
      <c r="U35" s="13" t="s">
        <v>49</v>
      </c>
      <c r="V35" s="11">
        <v>4</v>
      </c>
      <c r="W35" s="11" t="s">
        <v>14</v>
      </c>
      <c r="X35" s="11" t="s">
        <v>15</v>
      </c>
    </row>
    <row r="38" spans="1:24">
      <c r="I38">
        <f>SUM(K5:O35)</f>
        <v>41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BASES PROTECCION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Víctor Barra Hurtado (Forestal LA)</dc:creator>
  <cp:lastModifiedBy>Nacho Osorio</cp:lastModifiedBy>
  <dcterms:created xsi:type="dcterms:W3CDTF">2021-08-16T14:34:18Z</dcterms:created>
  <dcterms:modified xsi:type="dcterms:W3CDTF">2021-08-25T22:26:13Z</dcterms:modified>
</cp:coreProperties>
</file>