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7E2DE765-1975-4EEB-910A-4485DFEDF7FA}" xr6:coauthVersionLast="45" xr6:coauthVersionMax="45" xr10:uidLastSave="{00000000-0000-0000-0000-000000000000}"/>
  <bookViews>
    <workbookView xWindow="-120" yWindow="-120" windowWidth="25440" windowHeight="15390" tabRatio="786" activeTab="5" xr2:uid="{00000000-000D-0000-FFFF-FFFF00000000}"/>
  </bookViews>
  <sheets>
    <sheet name="Tax Sales" sheetId="16" r:id="rId1"/>
    <sheet name="Sch A" sheetId="34" r:id="rId2"/>
    <sheet name="Sch B" sheetId="28" r:id="rId3"/>
    <sheet name="Sch B-1" sheetId="27" r:id="rId4"/>
    <sheet name="Sch C" sheetId="25" r:id="rId5"/>
    <sheet name="Sch D" sheetId="26" r:id="rId6"/>
    <sheet name="Item List" sheetId="5" r:id="rId7"/>
    <sheet name="Retail List" sheetId="15" r:id="rId8"/>
  </sheets>
  <definedNames>
    <definedName name="_Category">'Item List'!$A:$H</definedName>
    <definedName name="_xlnm._FilterDatabase" localSheetId="6" hidden="1">'Item List'!$A$1:$H$50</definedName>
    <definedName name="_xlnm._FilterDatabase" localSheetId="7" hidden="1">'Retail List'!$A$1:$F$1</definedName>
    <definedName name="_xlnm._FilterDatabase" localSheetId="0" hidden="1">'Tax Sales'!$A$1:$O$88</definedName>
    <definedName name="_RetailerList">'Retail List'!$A:$F</definedName>
  </definedNames>
  <calcPr calcId="181029"/>
  <pivotCaches>
    <pivotCache cacheId="1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6" l="1"/>
  <c r="M29" i="16"/>
  <c r="M30" i="16"/>
  <c r="M31" i="16"/>
  <c r="M32" i="16"/>
  <c r="G26" i="5"/>
  <c r="F26" i="5"/>
  <c r="H26" i="5" s="1"/>
  <c r="F50" i="5"/>
  <c r="G50" i="5"/>
  <c r="H50" i="5"/>
  <c r="F2" i="16" l="1"/>
  <c r="G2" i="16"/>
  <c r="H2" i="16"/>
  <c r="I2" i="16"/>
  <c r="J2" i="16"/>
  <c r="K2" i="16"/>
  <c r="L2" i="16"/>
  <c r="O2" i="16" s="1"/>
  <c r="M2" i="16"/>
  <c r="F3" i="16"/>
  <c r="G3" i="16"/>
  <c r="H3" i="16"/>
  <c r="I3" i="16"/>
  <c r="J3" i="16"/>
  <c r="K3" i="16"/>
  <c r="L3" i="16"/>
  <c r="N3" i="16" s="1"/>
  <c r="M3" i="16"/>
  <c r="F4" i="16"/>
  <c r="G4" i="16"/>
  <c r="H4" i="16"/>
  <c r="I4" i="16"/>
  <c r="J4" i="16"/>
  <c r="K4" i="16"/>
  <c r="L4" i="16"/>
  <c r="O4" i="16" s="1"/>
  <c r="M4" i="16"/>
  <c r="F5" i="16"/>
  <c r="G5" i="16"/>
  <c r="H5" i="16"/>
  <c r="I5" i="16"/>
  <c r="J5" i="16"/>
  <c r="K5" i="16"/>
  <c r="L5" i="16"/>
  <c r="N5" i="16" s="1"/>
  <c r="M5" i="16"/>
  <c r="F6" i="16"/>
  <c r="G6" i="16"/>
  <c r="H6" i="16"/>
  <c r="I6" i="16"/>
  <c r="J6" i="16"/>
  <c r="K6" i="16"/>
  <c r="L6" i="16"/>
  <c r="O6" i="16" s="1"/>
  <c r="M6" i="16"/>
  <c r="F7" i="16"/>
  <c r="G7" i="16"/>
  <c r="H7" i="16"/>
  <c r="I7" i="16"/>
  <c r="J7" i="16"/>
  <c r="K7" i="16"/>
  <c r="L7" i="16"/>
  <c r="N7" i="16" s="1"/>
  <c r="M7" i="16"/>
  <c r="F8" i="16"/>
  <c r="G8" i="16"/>
  <c r="H8" i="16"/>
  <c r="I8" i="16"/>
  <c r="J8" i="16"/>
  <c r="K8" i="16"/>
  <c r="L8" i="16"/>
  <c r="O8" i="16" s="1"/>
  <c r="M8" i="16"/>
  <c r="F9" i="16"/>
  <c r="G9" i="16"/>
  <c r="H9" i="16"/>
  <c r="I9" i="16"/>
  <c r="J9" i="16"/>
  <c r="K9" i="16"/>
  <c r="L9" i="16"/>
  <c r="N9" i="16" s="1"/>
  <c r="M9" i="16"/>
  <c r="F10" i="16"/>
  <c r="G10" i="16"/>
  <c r="H10" i="16"/>
  <c r="I10" i="16"/>
  <c r="J10" i="16"/>
  <c r="K10" i="16"/>
  <c r="L10" i="16"/>
  <c r="O10" i="16" s="1"/>
  <c r="M10" i="16"/>
  <c r="F11" i="16"/>
  <c r="G11" i="16"/>
  <c r="H11" i="16"/>
  <c r="I11" i="16"/>
  <c r="J11" i="16"/>
  <c r="K11" i="16"/>
  <c r="L11" i="16"/>
  <c r="N11" i="16" s="1"/>
  <c r="M11" i="16"/>
  <c r="F12" i="16"/>
  <c r="G12" i="16"/>
  <c r="H12" i="16"/>
  <c r="I12" i="16"/>
  <c r="J12" i="16"/>
  <c r="K12" i="16"/>
  <c r="L12" i="16"/>
  <c r="N12" i="16" s="1"/>
  <c r="F13" i="16"/>
  <c r="G13" i="16"/>
  <c r="H13" i="16"/>
  <c r="I13" i="16"/>
  <c r="J13" i="16"/>
  <c r="K13" i="16"/>
  <c r="L13" i="16"/>
  <c r="N13" i="16" s="1"/>
  <c r="M13" i="16"/>
  <c r="F14" i="16"/>
  <c r="G14" i="16"/>
  <c r="H14" i="16"/>
  <c r="I14" i="16"/>
  <c r="J14" i="16"/>
  <c r="K14" i="16"/>
  <c r="L14" i="16"/>
  <c r="O14" i="16" s="1"/>
  <c r="M14" i="16"/>
  <c r="F15" i="16"/>
  <c r="G15" i="16"/>
  <c r="H15" i="16"/>
  <c r="I15" i="16"/>
  <c r="J15" i="16"/>
  <c r="K15" i="16"/>
  <c r="L15" i="16"/>
  <c r="N15" i="16" s="1"/>
  <c r="M15" i="16"/>
  <c r="F16" i="16"/>
  <c r="G16" i="16"/>
  <c r="H16" i="16"/>
  <c r="I16" i="16"/>
  <c r="J16" i="16"/>
  <c r="K16" i="16"/>
  <c r="L16" i="16"/>
  <c r="N16" i="16" s="1"/>
  <c r="M16" i="16"/>
  <c r="F17" i="16"/>
  <c r="G17" i="16"/>
  <c r="H17" i="16"/>
  <c r="I17" i="16"/>
  <c r="J17" i="16"/>
  <c r="K17" i="16"/>
  <c r="L17" i="16"/>
  <c r="N17" i="16" s="1"/>
  <c r="M17" i="16"/>
  <c r="F18" i="16"/>
  <c r="G18" i="16"/>
  <c r="H18" i="16"/>
  <c r="I18" i="16"/>
  <c r="J18" i="16"/>
  <c r="K18" i="16"/>
  <c r="L18" i="16"/>
  <c r="N18" i="16" s="1"/>
  <c r="M18" i="16"/>
  <c r="F19" i="16"/>
  <c r="G19" i="16"/>
  <c r="H19" i="16"/>
  <c r="I19" i="16"/>
  <c r="J19" i="16"/>
  <c r="K19" i="16"/>
  <c r="L19" i="16"/>
  <c r="N19" i="16" s="1"/>
  <c r="M19" i="16"/>
  <c r="F20" i="16"/>
  <c r="G20" i="16"/>
  <c r="H20" i="16"/>
  <c r="I20" i="16"/>
  <c r="J20" i="16"/>
  <c r="K20" i="16"/>
  <c r="L20" i="16"/>
  <c r="N20" i="16" s="1"/>
  <c r="M20" i="16"/>
  <c r="F21" i="16"/>
  <c r="G21" i="16"/>
  <c r="H21" i="16"/>
  <c r="I21" i="16"/>
  <c r="J21" i="16"/>
  <c r="K21" i="16"/>
  <c r="L21" i="16"/>
  <c r="N21" i="16" s="1"/>
  <c r="M21" i="16"/>
  <c r="F22" i="16"/>
  <c r="G22" i="16"/>
  <c r="H22" i="16"/>
  <c r="I22" i="16"/>
  <c r="J22" i="16"/>
  <c r="K22" i="16"/>
  <c r="L22" i="16"/>
  <c r="N22" i="16" s="1"/>
  <c r="M22" i="16"/>
  <c r="O22" i="16"/>
  <c r="F23" i="16"/>
  <c r="G23" i="16"/>
  <c r="H23" i="16"/>
  <c r="I23" i="16"/>
  <c r="J23" i="16"/>
  <c r="K23" i="16"/>
  <c r="L23" i="16"/>
  <c r="N23" i="16" s="1"/>
  <c r="M23" i="16"/>
  <c r="F24" i="16"/>
  <c r="G24" i="16"/>
  <c r="H24" i="16"/>
  <c r="I24" i="16"/>
  <c r="J24" i="16"/>
  <c r="K24" i="16"/>
  <c r="L24" i="16"/>
  <c r="N24" i="16" s="1"/>
  <c r="M24" i="16"/>
  <c r="F25" i="16"/>
  <c r="G25" i="16"/>
  <c r="H25" i="16"/>
  <c r="I25" i="16"/>
  <c r="J25" i="16"/>
  <c r="K25" i="16"/>
  <c r="L25" i="16"/>
  <c r="N25" i="16" s="1"/>
  <c r="M25" i="16"/>
  <c r="F26" i="16"/>
  <c r="G26" i="16"/>
  <c r="H26" i="16"/>
  <c r="I26" i="16"/>
  <c r="J26" i="16"/>
  <c r="K26" i="16"/>
  <c r="L26" i="16"/>
  <c r="O26" i="16" s="1"/>
  <c r="M26" i="16"/>
  <c r="F27" i="16"/>
  <c r="G27" i="16"/>
  <c r="H27" i="16"/>
  <c r="I27" i="16"/>
  <c r="J27" i="16"/>
  <c r="K27" i="16"/>
  <c r="L27" i="16"/>
  <c r="N27" i="16" s="1"/>
  <c r="M27" i="16"/>
  <c r="F28" i="16"/>
  <c r="G28" i="16"/>
  <c r="H28" i="16"/>
  <c r="I28" i="16"/>
  <c r="J28" i="16"/>
  <c r="K28" i="16"/>
  <c r="L28" i="16"/>
  <c r="N28" i="16" s="1"/>
  <c r="F29" i="16"/>
  <c r="G29" i="16"/>
  <c r="H29" i="16"/>
  <c r="I29" i="16"/>
  <c r="J29" i="16"/>
  <c r="K29" i="16"/>
  <c r="L29" i="16"/>
  <c r="N29" i="16" s="1"/>
  <c r="F30" i="16"/>
  <c r="G30" i="16"/>
  <c r="H30" i="16"/>
  <c r="I30" i="16"/>
  <c r="J30" i="16"/>
  <c r="K30" i="16"/>
  <c r="L30" i="16"/>
  <c r="N30" i="16" s="1"/>
  <c r="F31" i="16"/>
  <c r="G31" i="16"/>
  <c r="H31" i="16"/>
  <c r="I31" i="16"/>
  <c r="J31" i="16"/>
  <c r="K31" i="16"/>
  <c r="L31" i="16"/>
  <c r="N31" i="16" s="1"/>
  <c r="F32" i="16"/>
  <c r="G32" i="16"/>
  <c r="H32" i="16"/>
  <c r="I32" i="16"/>
  <c r="J32" i="16"/>
  <c r="K32" i="16"/>
  <c r="L32" i="16"/>
  <c r="N32" i="16" s="1"/>
  <c r="F33" i="16"/>
  <c r="G33" i="16"/>
  <c r="H33" i="16"/>
  <c r="I33" i="16"/>
  <c r="J33" i="16"/>
  <c r="K33" i="16"/>
  <c r="L33" i="16"/>
  <c r="N33" i="16" s="1"/>
  <c r="M33" i="16"/>
  <c r="F34" i="16"/>
  <c r="G34" i="16"/>
  <c r="H34" i="16"/>
  <c r="I34" i="16"/>
  <c r="J34" i="16"/>
  <c r="K34" i="16"/>
  <c r="L34" i="16"/>
  <c r="N34" i="16" s="1"/>
  <c r="M34" i="16"/>
  <c r="F35" i="16"/>
  <c r="G35" i="16"/>
  <c r="H35" i="16"/>
  <c r="I35" i="16"/>
  <c r="J35" i="16"/>
  <c r="K35" i="16"/>
  <c r="L35" i="16"/>
  <c r="N35" i="16" s="1"/>
  <c r="M35" i="16"/>
  <c r="F36" i="16"/>
  <c r="G36" i="16"/>
  <c r="H36" i="16"/>
  <c r="I36" i="16"/>
  <c r="J36" i="16"/>
  <c r="K36" i="16"/>
  <c r="L36" i="16"/>
  <c r="N36" i="16" s="1"/>
  <c r="M36" i="16"/>
  <c r="F37" i="16"/>
  <c r="G37" i="16"/>
  <c r="H37" i="16"/>
  <c r="I37" i="16"/>
  <c r="J37" i="16"/>
  <c r="K37" i="16"/>
  <c r="L37" i="16"/>
  <c r="N37" i="16" s="1"/>
  <c r="M37" i="16"/>
  <c r="F38" i="16"/>
  <c r="G38" i="16"/>
  <c r="H38" i="16"/>
  <c r="I38" i="16"/>
  <c r="J38" i="16"/>
  <c r="K38" i="16"/>
  <c r="L38" i="16"/>
  <c r="M38" i="16"/>
  <c r="N38" i="16"/>
  <c r="O38" i="16"/>
  <c r="F39" i="16"/>
  <c r="G39" i="16"/>
  <c r="H39" i="16"/>
  <c r="I39" i="16"/>
  <c r="J39" i="16"/>
  <c r="K39" i="16"/>
  <c r="L39" i="16"/>
  <c r="N39" i="16" s="1"/>
  <c r="M39" i="16"/>
  <c r="F40" i="16"/>
  <c r="G40" i="16"/>
  <c r="H40" i="16"/>
  <c r="I40" i="16"/>
  <c r="J40" i="16"/>
  <c r="K40" i="16"/>
  <c r="L40" i="16"/>
  <c r="N40" i="16" s="1"/>
  <c r="M40" i="16"/>
  <c r="F41" i="16"/>
  <c r="G41" i="16"/>
  <c r="H41" i="16"/>
  <c r="I41" i="16"/>
  <c r="J41" i="16"/>
  <c r="K41" i="16"/>
  <c r="L41" i="16"/>
  <c r="N41" i="16" s="1"/>
  <c r="M41" i="16"/>
  <c r="F42" i="16"/>
  <c r="G42" i="16"/>
  <c r="H42" i="16"/>
  <c r="I42" i="16"/>
  <c r="J42" i="16"/>
  <c r="K42" i="16"/>
  <c r="L42" i="16"/>
  <c r="N42" i="16" s="1"/>
  <c r="M42" i="16"/>
  <c r="F43" i="16"/>
  <c r="G43" i="16"/>
  <c r="H43" i="16"/>
  <c r="I43" i="16"/>
  <c r="J43" i="16"/>
  <c r="K43" i="16"/>
  <c r="L43" i="16"/>
  <c r="N43" i="16" s="1"/>
  <c r="M43" i="16"/>
  <c r="F44" i="16"/>
  <c r="G44" i="16"/>
  <c r="H44" i="16"/>
  <c r="I44" i="16"/>
  <c r="J44" i="16"/>
  <c r="K44" i="16"/>
  <c r="L44" i="16"/>
  <c r="N44" i="16" s="1"/>
  <c r="M44" i="16"/>
  <c r="F45" i="16"/>
  <c r="G45" i="16"/>
  <c r="H45" i="16"/>
  <c r="I45" i="16"/>
  <c r="J45" i="16"/>
  <c r="K45" i="16"/>
  <c r="L45" i="16"/>
  <c r="N45" i="16" s="1"/>
  <c r="M45" i="16"/>
  <c r="F46" i="16"/>
  <c r="G46" i="16"/>
  <c r="H46" i="16"/>
  <c r="I46" i="16"/>
  <c r="J46" i="16"/>
  <c r="K46" i="16"/>
  <c r="L46" i="16"/>
  <c r="N46" i="16" s="1"/>
  <c r="M46" i="16"/>
  <c r="F47" i="16"/>
  <c r="G47" i="16"/>
  <c r="H47" i="16"/>
  <c r="I47" i="16"/>
  <c r="J47" i="16"/>
  <c r="K47" i="16"/>
  <c r="L47" i="16"/>
  <c r="N47" i="16" s="1"/>
  <c r="M47" i="16"/>
  <c r="F48" i="16"/>
  <c r="G48" i="16"/>
  <c r="H48" i="16"/>
  <c r="I48" i="16"/>
  <c r="J48" i="16"/>
  <c r="K48" i="16"/>
  <c r="L48" i="16"/>
  <c r="N48" i="16" s="1"/>
  <c r="M48" i="16"/>
  <c r="F49" i="16"/>
  <c r="G49" i="16"/>
  <c r="H49" i="16"/>
  <c r="I49" i="16"/>
  <c r="J49" i="16"/>
  <c r="K49" i="16"/>
  <c r="L49" i="16"/>
  <c r="N49" i="16" s="1"/>
  <c r="M49" i="16"/>
  <c r="F50" i="16"/>
  <c r="G50" i="16"/>
  <c r="H50" i="16"/>
  <c r="I50" i="16"/>
  <c r="J50" i="16"/>
  <c r="K50" i="16"/>
  <c r="L50" i="16"/>
  <c r="N50" i="16" s="1"/>
  <c r="M50" i="16"/>
  <c r="F51" i="16"/>
  <c r="G51" i="16"/>
  <c r="H51" i="16"/>
  <c r="I51" i="16"/>
  <c r="J51" i="16"/>
  <c r="K51" i="16"/>
  <c r="L51" i="16"/>
  <c r="N51" i="16" s="1"/>
  <c r="M51" i="16"/>
  <c r="F52" i="16"/>
  <c r="G52" i="16"/>
  <c r="H52" i="16"/>
  <c r="I52" i="16"/>
  <c r="J52" i="16"/>
  <c r="K52" i="16"/>
  <c r="L52" i="16"/>
  <c r="N52" i="16" s="1"/>
  <c r="M52" i="16"/>
  <c r="F53" i="16"/>
  <c r="G53" i="16"/>
  <c r="H53" i="16"/>
  <c r="I53" i="16"/>
  <c r="J53" i="16"/>
  <c r="K53" i="16"/>
  <c r="L53" i="16"/>
  <c r="N53" i="16" s="1"/>
  <c r="M53" i="16"/>
  <c r="F54" i="16"/>
  <c r="G54" i="16"/>
  <c r="H54" i="16"/>
  <c r="I54" i="16"/>
  <c r="J54" i="16"/>
  <c r="K54" i="16"/>
  <c r="L54" i="16"/>
  <c r="N54" i="16" s="1"/>
  <c r="M54" i="16"/>
  <c r="F55" i="16"/>
  <c r="G55" i="16"/>
  <c r="H55" i="16"/>
  <c r="I55" i="16"/>
  <c r="J55" i="16"/>
  <c r="K55" i="16"/>
  <c r="L55" i="16"/>
  <c r="N55" i="16" s="1"/>
  <c r="M55" i="16"/>
  <c r="F56" i="16"/>
  <c r="G56" i="16"/>
  <c r="H56" i="16"/>
  <c r="I56" i="16"/>
  <c r="J56" i="16"/>
  <c r="K56" i="16"/>
  <c r="L56" i="16"/>
  <c r="N56" i="16" s="1"/>
  <c r="M56" i="16"/>
  <c r="F57" i="16"/>
  <c r="G57" i="16"/>
  <c r="H57" i="16"/>
  <c r="I57" i="16"/>
  <c r="J57" i="16"/>
  <c r="K57" i="16"/>
  <c r="L57" i="16"/>
  <c r="N57" i="16" s="1"/>
  <c r="M57" i="16"/>
  <c r="F58" i="16"/>
  <c r="G58" i="16"/>
  <c r="H58" i="16"/>
  <c r="I58" i="16"/>
  <c r="J58" i="16"/>
  <c r="K58" i="16"/>
  <c r="L58" i="16"/>
  <c r="N58" i="16" s="1"/>
  <c r="M58" i="16"/>
  <c r="F59" i="16"/>
  <c r="G59" i="16"/>
  <c r="H59" i="16"/>
  <c r="I59" i="16"/>
  <c r="J59" i="16"/>
  <c r="K59" i="16"/>
  <c r="L59" i="16"/>
  <c r="N59" i="16" s="1"/>
  <c r="M59" i="16"/>
  <c r="F60" i="16"/>
  <c r="G60" i="16"/>
  <c r="H60" i="16"/>
  <c r="I60" i="16"/>
  <c r="J60" i="16"/>
  <c r="K60" i="16"/>
  <c r="L60" i="16"/>
  <c r="N60" i="16" s="1"/>
  <c r="M60" i="16"/>
  <c r="F61" i="16"/>
  <c r="G61" i="16"/>
  <c r="H61" i="16"/>
  <c r="I61" i="16"/>
  <c r="J61" i="16"/>
  <c r="K61" i="16"/>
  <c r="L61" i="16"/>
  <c r="N61" i="16" s="1"/>
  <c r="M61" i="16"/>
  <c r="F62" i="16"/>
  <c r="G62" i="16"/>
  <c r="H62" i="16"/>
  <c r="I62" i="16"/>
  <c r="J62" i="16"/>
  <c r="K62" i="16"/>
  <c r="L62" i="16"/>
  <c r="N62" i="16" s="1"/>
  <c r="M62" i="16"/>
  <c r="F63" i="16"/>
  <c r="G63" i="16"/>
  <c r="H63" i="16"/>
  <c r="I63" i="16"/>
  <c r="J63" i="16"/>
  <c r="K63" i="16"/>
  <c r="L63" i="16"/>
  <c r="N63" i="16" s="1"/>
  <c r="M63" i="16"/>
  <c r="F64" i="16"/>
  <c r="G64" i="16"/>
  <c r="H64" i="16"/>
  <c r="I64" i="16"/>
  <c r="J64" i="16"/>
  <c r="K64" i="16"/>
  <c r="L64" i="16"/>
  <c r="N64" i="16" s="1"/>
  <c r="M64" i="16"/>
  <c r="F65" i="16"/>
  <c r="G65" i="16"/>
  <c r="H65" i="16"/>
  <c r="I65" i="16"/>
  <c r="J65" i="16"/>
  <c r="K65" i="16"/>
  <c r="L65" i="16"/>
  <c r="N65" i="16" s="1"/>
  <c r="M65" i="16"/>
  <c r="F66" i="16"/>
  <c r="G66" i="16"/>
  <c r="H66" i="16"/>
  <c r="I66" i="16"/>
  <c r="J66" i="16"/>
  <c r="K66" i="16"/>
  <c r="L66" i="16"/>
  <c r="N66" i="16" s="1"/>
  <c r="M66" i="16"/>
  <c r="F67" i="16"/>
  <c r="G67" i="16"/>
  <c r="H67" i="16"/>
  <c r="I67" i="16"/>
  <c r="J67" i="16"/>
  <c r="K67" i="16"/>
  <c r="L67" i="16"/>
  <c r="N67" i="16" s="1"/>
  <c r="M67" i="16"/>
  <c r="F68" i="16"/>
  <c r="G68" i="16"/>
  <c r="H68" i="16"/>
  <c r="I68" i="16"/>
  <c r="J68" i="16"/>
  <c r="K68" i="16"/>
  <c r="L68" i="16"/>
  <c r="N68" i="16" s="1"/>
  <c r="M68" i="16"/>
  <c r="F69" i="16"/>
  <c r="G69" i="16"/>
  <c r="H69" i="16"/>
  <c r="I69" i="16"/>
  <c r="J69" i="16"/>
  <c r="K69" i="16"/>
  <c r="L69" i="16"/>
  <c r="O69" i="16" s="1"/>
  <c r="M69" i="16"/>
  <c r="F70" i="16"/>
  <c r="G70" i="16"/>
  <c r="H70" i="16"/>
  <c r="I70" i="16"/>
  <c r="J70" i="16"/>
  <c r="K70" i="16"/>
  <c r="L70" i="16"/>
  <c r="N70" i="16" s="1"/>
  <c r="M70" i="16"/>
  <c r="F71" i="16"/>
  <c r="G71" i="16"/>
  <c r="H71" i="16"/>
  <c r="I71" i="16"/>
  <c r="J71" i="16"/>
  <c r="K71" i="16"/>
  <c r="L71" i="16"/>
  <c r="N71" i="16" s="1"/>
  <c r="M71" i="16"/>
  <c r="F72" i="16"/>
  <c r="G72" i="16"/>
  <c r="H72" i="16"/>
  <c r="I72" i="16"/>
  <c r="J72" i="16"/>
  <c r="K72" i="16"/>
  <c r="L72" i="16"/>
  <c r="N72" i="16" s="1"/>
  <c r="M72" i="16"/>
  <c r="F73" i="16"/>
  <c r="G73" i="16"/>
  <c r="H73" i="16"/>
  <c r="I73" i="16"/>
  <c r="J73" i="16"/>
  <c r="K73" i="16"/>
  <c r="L73" i="16"/>
  <c r="N73" i="16" s="1"/>
  <c r="M73" i="16"/>
  <c r="F74" i="16"/>
  <c r="G74" i="16"/>
  <c r="H74" i="16"/>
  <c r="I74" i="16"/>
  <c r="J74" i="16"/>
  <c r="K74" i="16"/>
  <c r="L74" i="16"/>
  <c r="N74" i="16" s="1"/>
  <c r="M74" i="16"/>
  <c r="F75" i="16"/>
  <c r="G75" i="16"/>
  <c r="H75" i="16"/>
  <c r="I75" i="16"/>
  <c r="J75" i="16"/>
  <c r="K75" i="16"/>
  <c r="L75" i="16"/>
  <c r="N75" i="16" s="1"/>
  <c r="M75" i="16"/>
  <c r="F76" i="16"/>
  <c r="G76" i="16"/>
  <c r="H76" i="16"/>
  <c r="I76" i="16"/>
  <c r="J76" i="16"/>
  <c r="K76" i="16"/>
  <c r="L76" i="16"/>
  <c r="N76" i="16" s="1"/>
  <c r="M76" i="16"/>
  <c r="F77" i="16"/>
  <c r="G77" i="16"/>
  <c r="H77" i="16"/>
  <c r="I77" i="16"/>
  <c r="J77" i="16"/>
  <c r="K77" i="16"/>
  <c r="L77" i="16"/>
  <c r="N77" i="16" s="1"/>
  <c r="M77" i="16"/>
  <c r="F78" i="16"/>
  <c r="G78" i="16"/>
  <c r="H78" i="16"/>
  <c r="I78" i="16"/>
  <c r="J78" i="16"/>
  <c r="K78" i="16"/>
  <c r="L78" i="16"/>
  <c r="N78" i="16" s="1"/>
  <c r="M78" i="16"/>
  <c r="F79" i="16"/>
  <c r="G79" i="16"/>
  <c r="H79" i="16"/>
  <c r="I79" i="16"/>
  <c r="J79" i="16"/>
  <c r="K79" i="16"/>
  <c r="L79" i="16"/>
  <c r="N79" i="16" s="1"/>
  <c r="M79" i="16"/>
  <c r="F80" i="16"/>
  <c r="G80" i="16"/>
  <c r="H80" i="16"/>
  <c r="I80" i="16"/>
  <c r="J80" i="16"/>
  <c r="K80" i="16"/>
  <c r="L80" i="16"/>
  <c r="N80" i="16" s="1"/>
  <c r="M80" i="16"/>
  <c r="F81" i="16"/>
  <c r="H81" i="16"/>
  <c r="I81" i="16"/>
  <c r="J81" i="16"/>
  <c r="K81" i="16"/>
  <c r="L81" i="16"/>
  <c r="N81" i="16" s="1"/>
  <c r="M81" i="16"/>
  <c r="F82" i="16"/>
  <c r="G82" i="16"/>
  <c r="H82" i="16"/>
  <c r="I82" i="16"/>
  <c r="J82" i="16"/>
  <c r="K82" i="16"/>
  <c r="L82" i="16"/>
  <c r="O82" i="16" s="1"/>
  <c r="M82" i="16"/>
  <c r="F83" i="16"/>
  <c r="G83" i="16"/>
  <c r="H83" i="16"/>
  <c r="I83" i="16"/>
  <c r="J83" i="16"/>
  <c r="K83" i="16"/>
  <c r="L83" i="16"/>
  <c r="O83" i="16" s="1"/>
  <c r="M83" i="16"/>
  <c r="F84" i="16"/>
  <c r="G84" i="16"/>
  <c r="H84" i="16"/>
  <c r="I84" i="16"/>
  <c r="J84" i="16"/>
  <c r="K84" i="16"/>
  <c r="L84" i="16"/>
  <c r="O84" i="16" s="1"/>
  <c r="M84" i="16"/>
  <c r="F85" i="16"/>
  <c r="G85" i="16"/>
  <c r="H85" i="16"/>
  <c r="I85" i="16"/>
  <c r="J85" i="16"/>
  <c r="K85" i="16"/>
  <c r="L85" i="16"/>
  <c r="N85" i="16" s="1"/>
  <c r="M85" i="16"/>
  <c r="F86" i="16"/>
  <c r="G86" i="16"/>
  <c r="H86" i="16"/>
  <c r="I86" i="16"/>
  <c r="J86" i="16"/>
  <c r="K86" i="16"/>
  <c r="L86" i="16"/>
  <c r="O86" i="16" s="1"/>
  <c r="M86" i="16"/>
  <c r="N69" i="16" l="1"/>
  <c r="O50" i="16"/>
  <c r="O34" i="16"/>
  <c r="O46" i="16"/>
  <c r="O24" i="16"/>
  <c r="N82" i="16"/>
  <c r="O77" i="16"/>
  <c r="O61" i="16"/>
  <c r="O30" i="16"/>
  <c r="O20" i="16"/>
  <c r="N26" i="16"/>
  <c r="N14" i="16"/>
  <c r="N8" i="16"/>
  <c r="O28" i="16"/>
  <c r="O18" i="16"/>
  <c r="N6" i="16"/>
  <c r="O42" i="16"/>
  <c r="N2" i="16"/>
  <c r="O73" i="16"/>
  <c r="O65" i="16"/>
  <c r="O57" i="16"/>
  <c r="N84" i="16"/>
  <c r="O16" i="16"/>
  <c r="O75" i="16"/>
  <c r="O63" i="16"/>
  <c r="O59" i="16"/>
  <c r="O48" i="16"/>
  <c r="O44" i="16"/>
  <c r="O32" i="16"/>
  <c r="N86" i="16"/>
  <c r="O12" i="16"/>
  <c r="N4" i="16"/>
  <c r="O79" i="16"/>
  <c r="O71" i="16"/>
  <c r="O67" i="16"/>
  <c r="O55" i="16"/>
  <c r="O52" i="16"/>
  <c r="O40" i="16"/>
  <c r="O36" i="16"/>
  <c r="N10" i="16"/>
  <c r="O85" i="16"/>
  <c r="O81" i="16"/>
  <c r="O11" i="16"/>
  <c r="O9" i="16"/>
  <c r="O7" i="16"/>
  <c r="O5" i="16"/>
  <c r="O3" i="16"/>
  <c r="N83" i="16"/>
  <c r="O80" i="16"/>
  <c r="O78" i="16"/>
  <c r="O76" i="16"/>
  <c r="O74" i="16"/>
  <c r="O72" i="16"/>
  <c r="O70" i="16"/>
  <c r="O68" i="16"/>
  <c r="O66" i="16"/>
  <c r="O64" i="16"/>
  <c r="O62" i="16"/>
  <c r="O60" i="16"/>
  <c r="O58" i="16"/>
  <c r="O56" i="16"/>
  <c r="O54" i="16"/>
  <c r="O53" i="16"/>
  <c r="O51" i="16"/>
  <c r="O49" i="16"/>
  <c r="O47" i="16"/>
  <c r="O45" i="16"/>
  <c r="O43" i="16"/>
  <c r="O41" i="16"/>
  <c r="O39" i="16"/>
  <c r="O37" i="16"/>
  <c r="O35" i="16"/>
  <c r="O33" i="16"/>
  <c r="O31" i="16"/>
  <c r="O29" i="16"/>
  <c r="O27" i="16"/>
  <c r="O25" i="16"/>
  <c r="O23" i="16"/>
  <c r="O21" i="16"/>
  <c r="O19" i="16"/>
  <c r="O17" i="16"/>
  <c r="O15" i="16"/>
  <c r="O13" i="16"/>
  <c r="F49" i="5" l="1"/>
  <c r="H49" i="5" s="1"/>
  <c r="G49" i="5"/>
  <c r="G16" i="5" l="1"/>
  <c r="F16" i="5"/>
  <c r="H16" i="5" s="1"/>
  <c r="F37" i="5"/>
  <c r="G37" i="5"/>
  <c r="H37" i="5"/>
  <c r="G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25" i="5"/>
  <c r="F27" i="5"/>
  <c r="F28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47" i="5"/>
  <c r="F48" i="5"/>
  <c r="H13" i="5" l="1"/>
  <c r="G13" i="5"/>
  <c r="H7" i="5" l="1"/>
  <c r="G7" i="5" l="1"/>
  <c r="H5" i="5" l="1"/>
  <c r="H6" i="5"/>
  <c r="H9" i="5"/>
  <c r="H10" i="5"/>
  <c r="H14" i="5"/>
  <c r="H15" i="5"/>
  <c r="H17" i="5"/>
  <c r="H21" i="5"/>
  <c r="H24" i="5"/>
  <c r="H25" i="5"/>
  <c r="H28" i="5"/>
  <c r="H31" i="5"/>
  <c r="H32" i="5"/>
  <c r="H33" i="5"/>
  <c r="H40" i="5"/>
  <c r="H41" i="5"/>
  <c r="H44" i="5"/>
  <c r="H47" i="5"/>
  <c r="H48" i="5"/>
  <c r="H3" i="5"/>
  <c r="G3" i="5"/>
  <c r="H4" i="5"/>
  <c r="G4" i="5"/>
  <c r="G5" i="5"/>
  <c r="G6" i="5"/>
  <c r="H8" i="5"/>
  <c r="G8" i="5"/>
  <c r="G9" i="5"/>
  <c r="G10" i="5"/>
  <c r="H11" i="5"/>
  <c r="G11" i="5"/>
  <c r="H12" i="5"/>
  <c r="G12" i="5"/>
  <c r="G14" i="5"/>
  <c r="G15" i="5"/>
  <c r="G17" i="5"/>
  <c r="H18" i="5"/>
  <c r="G18" i="5"/>
  <c r="H19" i="5"/>
  <c r="G19" i="5"/>
  <c r="H20" i="5"/>
  <c r="G21" i="5"/>
  <c r="H22" i="5"/>
  <c r="G22" i="5"/>
  <c r="H23" i="5"/>
  <c r="G23" i="5"/>
  <c r="G24" i="5"/>
  <c r="G25" i="5"/>
  <c r="H27" i="5"/>
  <c r="G27" i="5"/>
  <c r="G28" i="5"/>
  <c r="H29" i="5"/>
  <c r="G29" i="5"/>
  <c r="H30" i="5"/>
  <c r="G30" i="5"/>
  <c r="G31" i="5"/>
  <c r="G32" i="5"/>
  <c r="G33" i="5"/>
  <c r="H34" i="5"/>
  <c r="G34" i="5"/>
  <c r="H35" i="5"/>
  <c r="G35" i="5"/>
  <c r="H36" i="5"/>
  <c r="G36" i="5"/>
  <c r="H38" i="5"/>
  <c r="G38" i="5"/>
  <c r="H39" i="5"/>
  <c r="G39" i="5"/>
  <c r="G40" i="5"/>
  <c r="G41" i="5"/>
  <c r="H42" i="5"/>
  <c r="G42" i="5"/>
  <c r="H43" i="5"/>
  <c r="G43" i="5"/>
  <c r="G44" i="5"/>
  <c r="H45" i="5"/>
  <c r="G45" i="5"/>
  <c r="H46" i="5"/>
  <c r="G46" i="5"/>
  <c r="G47" i="5"/>
  <c r="G48" i="5"/>
  <c r="G20" i="5" l="1"/>
  <c r="F2" i="5"/>
  <c r="H2" i="5" s="1"/>
</calcChain>
</file>

<file path=xl/sharedStrings.xml><?xml version="1.0" encoding="utf-8"?>
<sst xmlns="http://schemas.openxmlformats.org/spreadsheetml/2006/main" count="941" uniqueCount="414">
  <si>
    <t>CAMEL SNUS FROST</t>
  </si>
  <si>
    <t>Description</t>
  </si>
  <si>
    <t>Item ID</t>
  </si>
  <si>
    <t>Grand Total</t>
  </si>
  <si>
    <t>OTP Category</t>
  </si>
  <si>
    <t>CIGARS</t>
  </si>
  <si>
    <t>SNUS</t>
  </si>
  <si>
    <t>SMOKELESS TOBACCO</t>
  </si>
  <si>
    <t>LOOSE TOBACCO</t>
  </si>
  <si>
    <t>Level I Tax - Report</t>
  </si>
  <si>
    <t>Level II Tax - Report</t>
  </si>
  <si>
    <t>Sum of Level I Tax - Report</t>
  </si>
  <si>
    <t>Sum of Level II Tax - Report</t>
  </si>
  <si>
    <t>Retailer Name</t>
  </si>
  <si>
    <t>Level I Qrt</t>
  </si>
  <si>
    <t>Level II Qrt</t>
  </si>
  <si>
    <t>YES</t>
  </si>
  <si>
    <t>NO</t>
  </si>
  <si>
    <t>SIZE in a single Pack (OZ or Stick)</t>
  </si>
  <si>
    <t># of Packs in a Box</t>
  </si>
  <si>
    <t>Total Size in a Box</t>
  </si>
  <si>
    <t>Values</t>
  </si>
  <si>
    <t>EXEMPT</t>
  </si>
  <si>
    <t>Exempt Sales</t>
  </si>
  <si>
    <t>RETURN</t>
  </si>
  <si>
    <t>QUANTITY - PUT IN SCHEDULE</t>
  </si>
  <si>
    <t>Retailer Address</t>
  </si>
  <si>
    <t>Retailer EIN</t>
  </si>
  <si>
    <t>Retailer DCA</t>
  </si>
  <si>
    <t>Sch C</t>
  </si>
  <si>
    <t>Sch D</t>
  </si>
  <si>
    <t>Sch B</t>
  </si>
  <si>
    <t>Sch B-1</t>
  </si>
  <si>
    <t>KODIAK</t>
  </si>
  <si>
    <t>INVOICE #</t>
  </si>
  <si>
    <t>CUST #</t>
  </si>
  <si>
    <t>9218W</t>
  </si>
  <si>
    <t>WOODHAVEN 9218 MARKET IN</t>
  </si>
  <si>
    <t>9218 JAMAICA AVE, WOODHAVEN, NY 11421</t>
  </si>
  <si>
    <t xml:space="preserve">2046310-1           </t>
  </si>
  <si>
    <t>A&amp;N</t>
  </si>
  <si>
    <t>A &amp; N DELI &amp; GROC INC</t>
  </si>
  <si>
    <t>3426 STEINWAY STREET, ASTORIA, NY 11101</t>
  </si>
  <si>
    <t xml:space="preserve">2003379-887         </t>
  </si>
  <si>
    <t>AATMA</t>
  </si>
  <si>
    <t>AATMA ENTERPRISES INC.</t>
  </si>
  <si>
    <t>5015 SKILLMAN AVENUE, WOODSIDE, NY 11377</t>
  </si>
  <si>
    <t xml:space="preserve">1454488             </t>
  </si>
  <si>
    <t>GGC</t>
  </si>
  <si>
    <t>GREEN GROCERY &amp; CON LLC</t>
  </si>
  <si>
    <t>82-81 BROADWAY, ELMHURST, NY 11373</t>
  </si>
  <si>
    <t xml:space="preserve">1450941             </t>
  </si>
  <si>
    <t>ONL</t>
  </si>
  <si>
    <t>41 55 MAIN STREET INC</t>
  </si>
  <si>
    <t>41-55 MAIN STREET, FLUSHING, NY 11355</t>
  </si>
  <si>
    <t xml:space="preserve">1054988             </t>
  </si>
  <si>
    <t>ESC</t>
  </si>
  <si>
    <t>EAGLE SERVICE CENTER</t>
  </si>
  <si>
    <t>49-05 ASTORIA BLVD, ELMHURST, NY 11370</t>
  </si>
  <si>
    <t xml:space="preserve">1153371             </t>
  </si>
  <si>
    <t>SHRI HARI NEWSSTAND INC</t>
  </si>
  <si>
    <t>1251 AVENUE OF AMERICAS, NEW YORK, NY 10020</t>
  </si>
  <si>
    <t xml:space="preserve">2008372-1793        </t>
  </si>
  <si>
    <t>7-11 STORE # 34439</t>
  </si>
  <si>
    <t>5901  ROOSEVELT AVE,WOODSIDE,NY,11377</t>
  </si>
  <si>
    <t>2069822-1</t>
  </si>
  <si>
    <t>8001G</t>
  </si>
  <si>
    <t>8001 GOURMET DELI INC</t>
  </si>
  <si>
    <t>8001 NORTHERN BLVD, JACKSON HEIGHTS, NY 11372</t>
  </si>
  <si>
    <t xml:space="preserve">2066828-1           </t>
  </si>
  <si>
    <t>94A</t>
  </si>
  <si>
    <t>RAHMAN CANDY &amp; TOB.INC.</t>
  </si>
  <si>
    <t>94A CHAMBERS STREET, NEW YORK, NY 10007</t>
  </si>
  <si>
    <t xml:space="preserve">1299543             </t>
  </si>
  <si>
    <t>A19</t>
  </si>
  <si>
    <t>AKSHAR 19 INC</t>
  </si>
  <si>
    <t>6116 QUEENS BLVD., WOODSIDE, NY 11377</t>
  </si>
  <si>
    <t xml:space="preserve">2040909-1           </t>
  </si>
  <si>
    <t>AMR</t>
  </si>
  <si>
    <t>AMRUT INC; (Q&amp;Q DISCOUNT</t>
  </si>
  <si>
    <t>80-02 37TH AVE, JACKSON HEIGHTS, NY 11372</t>
  </si>
  <si>
    <t xml:space="preserve">1275060             </t>
  </si>
  <si>
    <t>DUT</t>
  </si>
  <si>
    <t>DUTT NEWS INC;-</t>
  </si>
  <si>
    <t>106-21 71ST AVE, FOREST HILLS, NY 11375</t>
  </si>
  <si>
    <t xml:space="preserve">1329598             </t>
  </si>
  <si>
    <t>JUST</t>
  </si>
  <si>
    <t>JUST RIGHT CONV.INC.</t>
  </si>
  <si>
    <t>5716 ROOSEVELT AVE, WOODSIDE, NY 11377</t>
  </si>
  <si>
    <t xml:space="preserve">2066560-1           </t>
  </si>
  <si>
    <t>RANA</t>
  </si>
  <si>
    <t>RANA GAS CORP.</t>
  </si>
  <si>
    <t>784 JAMAICA AVE, BROOKLYN, NY 11208</t>
  </si>
  <si>
    <t xml:space="preserve">2033239-1           </t>
  </si>
  <si>
    <t>TAR</t>
  </si>
  <si>
    <t>TARAN GROCERIES, INC.</t>
  </si>
  <si>
    <t>143-10 45TH AVE, FLUSHING, NY 11355</t>
  </si>
  <si>
    <t xml:space="preserve">1449611             </t>
  </si>
  <si>
    <t>SGC</t>
  </si>
  <si>
    <t>SWEETY GROCERY CORP</t>
  </si>
  <si>
    <t>8618 37TH AV, JACKSON HEIGHTS, NY 11372</t>
  </si>
  <si>
    <t>2089742-2</t>
  </si>
  <si>
    <t>NORTHERN ONE STOP CONVEN</t>
  </si>
  <si>
    <t>152-09 NORTHERN BLVD, FLUSHING, NY 11354</t>
  </si>
  <si>
    <t xml:space="preserve">1245286             </t>
  </si>
  <si>
    <t>UNION CONVENIENCE STORE</t>
  </si>
  <si>
    <t>16216 UNION TPKE UNIT 2, FRESH MEADOWS, NY 11366</t>
  </si>
  <si>
    <t xml:space="preserve">2074845-1           </t>
  </si>
  <si>
    <t>JAMICA ISLAND CORP.</t>
  </si>
  <si>
    <t>32 JAMICA AVENUE, BROKLYN, NY 11207</t>
  </si>
  <si>
    <t xml:space="preserve">1302862             </t>
  </si>
  <si>
    <t>55CR</t>
  </si>
  <si>
    <t>55 CORNER DELI INC</t>
  </si>
  <si>
    <t>54-24 ROOSVELT AVE, WOODSIDE, NY 11377</t>
  </si>
  <si>
    <t xml:space="preserve">2079449-1           </t>
  </si>
  <si>
    <t>N &amp; K SUPERMART, INC</t>
  </si>
  <si>
    <t>83-19 NORTHERN BOULEVARD, JACKSON HEIGHTS, NY 11372</t>
  </si>
  <si>
    <t xml:space="preserve">1353861             </t>
  </si>
  <si>
    <t>AND</t>
  </si>
  <si>
    <t>ANDY GROCERY</t>
  </si>
  <si>
    <t>42-20 34TH AVE, ASTORIA, NY 11103</t>
  </si>
  <si>
    <t xml:space="preserve">1052063             </t>
  </si>
  <si>
    <t>FOUR</t>
  </si>
  <si>
    <t>FOUR STAR DELI &amp; GROCERY</t>
  </si>
  <si>
    <t>3118 36TH AVENUE, ASTORIA, NY 11106</t>
  </si>
  <si>
    <t xml:space="preserve">1411360             </t>
  </si>
  <si>
    <t>LMMMI</t>
  </si>
  <si>
    <t>LITTLE MEXICO MINI M INC</t>
  </si>
  <si>
    <t>4014 ASTORIA BLVD, ASTORIA, NY 11103</t>
  </si>
  <si>
    <t xml:space="preserve">2040734-1           </t>
  </si>
  <si>
    <t>MARUTY</t>
  </si>
  <si>
    <t>MARUTI 149 CORP</t>
  </si>
  <si>
    <t>14921 41ST AVE, FLUSHING, NY 11355</t>
  </si>
  <si>
    <t>NNG</t>
  </si>
  <si>
    <t>N N GROCERY</t>
  </si>
  <si>
    <t>31-21 DITMARS BLVD, ASTORIA, NY 11105</t>
  </si>
  <si>
    <t xml:space="preserve">1143199             </t>
  </si>
  <si>
    <t>SATK</t>
  </si>
  <si>
    <t>SATKAIVAL USA INC.</t>
  </si>
  <si>
    <t>7152 YELLOWSTONE BLVD., FOREST HILLS, NY 11375</t>
  </si>
  <si>
    <t>2001465-2</t>
  </si>
  <si>
    <t>SGD</t>
  </si>
  <si>
    <t>SINAI GOURMET DELI INC</t>
  </si>
  <si>
    <t>2618 21 ST STREET, ASTORIA, NY 11102</t>
  </si>
  <si>
    <t xml:space="preserve">2045970-1           </t>
  </si>
  <si>
    <t>STOP &amp; CARRY CONVE. INC</t>
  </si>
  <si>
    <t>82-02 NORTHERN BLVD, JACKSON HEIGHTS, NY 11372</t>
  </si>
  <si>
    <t xml:space="preserve">1210568             </t>
  </si>
  <si>
    <t>KIRIND ENTERPRISE</t>
  </si>
  <si>
    <t>183 CLINTON STREET, NEW YORK, NY 10002</t>
  </si>
  <si>
    <t xml:space="preserve">1341714             </t>
  </si>
  <si>
    <t>569M</t>
  </si>
  <si>
    <t>WINDHORSE GAS STATIONINC</t>
  </si>
  <si>
    <t>569 MYRTLE AVE, BROOKYLN, NY 11205</t>
  </si>
  <si>
    <t xml:space="preserve">1327328             </t>
  </si>
  <si>
    <t>GEOR</t>
  </si>
  <si>
    <t>GEORGE'S DELI INC</t>
  </si>
  <si>
    <t>3619 28TH AVE, ASTORIA, NY 11103</t>
  </si>
  <si>
    <t xml:space="preserve">2015633-1           </t>
  </si>
  <si>
    <t>MAGAZINES ON MADISON INC</t>
  </si>
  <si>
    <t>1266 MADISON AVE, NEW YORK, NY 10128</t>
  </si>
  <si>
    <t xml:space="preserve">1226636             </t>
  </si>
  <si>
    <t>BJ</t>
  </si>
  <si>
    <t>BJ MAG &amp; SONS CORP.</t>
  </si>
  <si>
    <t>200 VARICK STREET, NEW YORK, NY 10014</t>
  </si>
  <si>
    <t xml:space="preserve">2018181-2           </t>
  </si>
  <si>
    <t>36N</t>
  </si>
  <si>
    <t>NEEL KANTH DELI&amp;GROC INC</t>
  </si>
  <si>
    <t>36 AVENUE A, NEW YORK, NY 10009</t>
  </si>
  <si>
    <t xml:space="preserve">2043930-1           </t>
  </si>
  <si>
    <t>BROADWAY DELI&amp;GRILL INC.</t>
  </si>
  <si>
    <t>4802 BROADWAY, ASTORIA, NY 11103</t>
  </si>
  <si>
    <t xml:space="preserve">2046011-1           </t>
  </si>
  <si>
    <t>METRO CONV. INC</t>
  </si>
  <si>
    <t>49-04 SKILLMAN AVE, WOODSIDE, NY 11377</t>
  </si>
  <si>
    <t xml:space="preserve">1344749             </t>
  </si>
  <si>
    <t>YOGI 86 04</t>
  </si>
  <si>
    <t>86 04 4 TH AVE, BROOKLYN, NY 11209</t>
  </si>
  <si>
    <t xml:space="preserve">1097293             </t>
  </si>
  <si>
    <t>BALV</t>
  </si>
  <si>
    <t>BALVANT PATEL NEWSSTAND</t>
  </si>
  <si>
    <t>S/E/C WHITEHALL STREET, NEW YORK, NY 10004</t>
  </si>
  <si>
    <t>2050347-2</t>
  </si>
  <si>
    <t>LEX</t>
  </si>
  <si>
    <t>LEX NEWS CORP.</t>
  </si>
  <si>
    <t>277 PARK AVE, NEWYORK, NY 10172</t>
  </si>
  <si>
    <t xml:space="preserve">1183009             </t>
  </si>
  <si>
    <t>VINK</t>
  </si>
  <si>
    <t>VINAYAK GROCERY INC.</t>
  </si>
  <si>
    <t>SMITH STREET GROC CONVT., BROOKLYN, NY 11231</t>
  </si>
  <si>
    <t xml:space="preserve">1471538             </t>
  </si>
  <si>
    <t>W41</t>
  </si>
  <si>
    <t>MOHAMMAD R A SIDDIKI</t>
  </si>
  <si>
    <t>S/E/C W 41 ST AND 8TH AV, NEW YORK, NY 10036</t>
  </si>
  <si>
    <t xml:space="preserve">2003872-1033        </t>
  </si>
  <si>
    <t>SGK</t>
  </si>
  <si>
    <t>SGK 5220 LLC</t>
  </si>
  <si>
    <t>5220 MERRICK RD,MASSAPEQUA,NY,11758</t>
  </si>
  <si>
    <t>GHANSHYAM 2 DELI&amp;GROCINC</t>
  </si>
  <si>
    <t>3578 BROADWAY, NEWYORK, NY 10031</t>
  </si>
  <si>
    <t xml:space="preserve">2036530-1           </t>
  </si>
  <si>
    <t>BHAKTI 150 INC.</t>
  </si>
  <si>
    <t>15019 CROSSBAY BLVD., OZONE PARK, NY 11417</t>
  </si>
  <si>
    <t xml:space="preserve">2027467-2           </t>
  </si>
  <si>
    <t>BLACK &amp; MILD WOOD TIP ORIG  (5 in a pack 10 packs in a box)</t>
  </si>
  <si>
    <t>BLACK &amp; MILD ROYALE 10/5 CT PK</t>
  </si>
  <si>
    <t>BLACK &amp; MILD 10/5 PACK</t>
  </si>
  <si>
    <t>BLACK &amp; MILD 25</t>
  </si>
  <si>
    <t>BLACK &amp; MILD 25 WINE</t>
  </si>
  <si>
    <t>ALR</t>
  </si>
  <si>
    <t>AL CAPONE RUM DIPPED SLIM 10/10PK</t>
  </si>
  <si>
    <t>B40</t>
  </si>
  <si>
    <t>BACKWOODS CIGAR 5X8 PACK</t>
  </si>
  <si>
    <t>DMFC</t>
  </si>
  <si>
    <t>DUTCH MASTER FOIL CIGAR PALMA 20/3</t>
  </si>
  <si>
    <t>BLW</t>
  </si>
  <si>
    <t>D VILLE GOLD 4 CIGARS 6S (4 in a pack 6 packs in a box)</t>
  </si>
  <si>
    <t>DPP</t>
  </si>
  <si>
    <t>DUTCH MASTER PALMA PACKS (4 in a pack 6 packs in a box)</t>
  </si>
  <si>
    <t>DUTCH PALMA BOX 55 CIGARS</t>
  </si>
  <si>
    <t>ENT</t>
  </si>
  <si>
    <t>ENTOURAGE 25 CIGARS</t>
  </si>
  <si>
    <t>ENT1</t>
  </si>
  <si>
    <t>ENTOURAGE PALMA 4 PACK 6</t>
  </si>
  <si>
    <t>GA3</t>
  </si>
  <si>
    <t>GAME LEAF NATURAL/SWEET 7/4 PK (4 in a pack 7 packs in a box)</t>
  </si>
  <si>
    <t>SHOW</t>
  </si>
  <si>
    <t>SHOW CIGARILLOS 4 FOR 99CENT</t>
  </si>
  <si>
    <t>PBB</t>
  </si>
  <si>
    <t>PHILLES BLUNT BOX 50</t>
  </si>
  <si>
    <t>PBP</t>
  </si>
  <si>
    <t>PHILLIES BLUND PACKS (5 in a pack 10 packs in a box)</t>
  </si>
  <si>
    <t>SMO</t>
  </si>
  <si>
    <t>SMOKER'S CHOICE LARGE CIGARS (20 in a pack 10 packs in a box)</t>
  </si>
  <si>
    <t>W25</t>
  </si>
  <si>
    <t>WHITE OWL CIGARIL 7/4</t>
  </si>
  <si>
    <t>WHI</t>
  </si>
  <si>
    <t>WHITEOWL INVINCIBLE (5 in a pack 10 packs in a box)</t>
  </si>
  <si>
    <t>CH</t>
  </si>
  <si>
    <t>CHEYENNE LTL CIG 100S</t>
  </si>
  <si>
    <t>AST</t>
  </si>
  <si>
    <t>AMERICAN SPRIT TOBACCO</t>
  </si>
  <si>
    <t>BUG</t>
  </si>
  <si>
    <t>BUGLER TOBACCO</t>
  </si>
  <si>
    <t>DAN</t>
  </si>
  <si>
    <t>DANISH EXPORT CIG TOB 1/5</t>
  </si>
  <si>
    <t>DARK</t>
  </si>
  <si>
    <t>DARK HORSE 6OZ BAG</t>
  </si>
  <si>
    <t>DRC</t>
  </si>
  <si>
    <t>DRUM TOBACCO TIN</t>
  </si>
  <si>
    <t>TOB</t>
  </si>
  <si>
    <t>TOP TOBACCO</t>
  </si>
  <si>
    <t>COP</t>
  </si>
  <si>
    <t>COPENHAGEN</t>
  </si>
  <si>
    <t>KOD</t>
  </si>
  <si>
    <t>SKA</t>
  </si>
  <si>
    <t>SKOAL RG/LC CHEW TOB</t>
  </si>
  <si>
    <t>SKO1</t>
  </si>
  <si>
    <t>SKOAL POUCHES 5 CT</t>
  </si>
  <si>
    <t>CAMEL SNUS MELLOW</t>
  </si>
  <si>
    <t>GENS</t>
  </si>
  <si>
    <t>GENERAL SWEDISH SNUS (0.9 oz in a can 5 cans in a roll)</t>
  </si>
  <si>
    <t>GRI</t>
  </si>
  <si>
    <t>GRIZZLY LONG CUT WINTER GREEN</t>
  </si>
  <si>
    <t>GRI1</t>
  </si>
  <si>
    <t>GRIZZLY LONG CUT MINT</t>
  </si>
  <si>
    <t>GRIP</t>
  </si>
  <si>
    <t>GRIZZLY WINTERGREEN POUCHES</t>
  </si>
  <si>
    <t>BLACK &amp; MILD WD TIP ROYALE 10/5 CT</t>
  </si>
  <si>
    <t>BUC</t>
  </si>
  <si>
    <t>BUGLER TOBBACO CAN</t>
  </si>
  <si>
    <t>LON1</t>
  </si>
  <si>
    <t>LONG HORN / WOLF LONG CUT 5CT</t>
  </si>
  <si>
    <t>PAR</t>
  </si>
  <si>
    <t>PARTAGAS/MACANUDO MINIATURE</t>
  </si>
  <si>
    <t>CAMEL SNUS WINTERCHILL</t>
  </si>
  <si>
    <t>ATO</t>
  </si>
  <si>
    <t>AMERICAN SPRIT NAT TOB TIN</t>
  </si>
  <si>
    <t>TOC</t>
  </si>
  <si>
    <t>TOP CIG TOB REGULAR CAN</t>
  </si>
  <si>
    <t>SPAR16</t>
  </si>
  <si>
    <t>SPARROW PIPE TOB 16OZ</t>
  </si>
  <si>
    <t>LITTLE CIGAR</t>
  </si>
  <si>
    <t>ITEM #</t>
  </si>
  <si>
    <t>ORDER SHIP</t>
  </si>
  <si>
    <t>DESCRIPTION</t>
  </si>
  <si>
    <t>DUTCH MASTER PALMA PACKS</t>
  </si>
  <si>
    <t>PHILLIES BLUND PACKS</t>
  </si>
  <si>
    <t>WHITEOWL INVINCIBLE</t>
  </si>
  <si>
    <t>Page 3</t>
  </si>
  <si>
    <t>SCHEDULE A - PURCHASES FROM DISTRIBUTORS AND/OR MANUFACTURERS</t>
  </si>
  <si>
    <t>Note: To be completed by wholesalers located within New York City</t>
  </si>
  <si>
    <t xml:space="preserve">CIGAR </t>
  </si>
  <si>
    <t xml:space="preserve">SMOKELESS TOBACCO </t>
  </si>
  <si>
    <t>SHISHA</t>
  </si>
  <si>
    <t>(Part 1)</t>
  </si>
  <si>
    <t>(Part 2)</t>
  </si>
  <si>
    <t>(Part 3)</t>
  </si>
  <si>
    <t>(Part 4)</t>
  </si>
  <si>
    <t>(Part 5)</t>
  </si>
  <si>
    <t>(Part 6)</t>
  </si>
  <si>
    <t xml:space="preserve">Supplier's Name </t>
  </si>
  <si>
    <t>Address</t>
  </si>
  <si>
    <t xml:space="preserve">Invoice Number </t>
  </si>
  <si>
    <t xml:space="preserve">Individually packed cigar or first cigar in a package </t>
  </si>
  <si>
    <t xml:space="preserve">Additional cigars excluding first cigar in a package </t>
  </si>
  <si>
    <t xml:space="preserve">20 Little cigars in a pack </t>
  </si>
  <si>
    <t xml:space="preserve">Units of packages weight 1.2 oz. or less </t>
  </si>
  <si>
    <t xml:space="preserve">Each additional 0.3 oz. or any fraction thereof in excess of 1.2 oz. </t>
  </si>
  <si>
    <t xml:space="preserve">Units of packages weight 0.32 oz. or less </t>
  </si>
  <si>
    <t xml:space="preserve">Each additional 0.08 oz. or any fraction thereof in excess of 0.32 oz. </t>
  </si>
  <si>
    <t xml:space="preserve">Units of packages weight 3.5 oz. or less </t>
  </si>
  <si>
    <t xml:space="preserve">Each additional 0.7 oz. or any fraction thereof in excess of 3.5 oz. </t>
  </si>
  <si>
    <t xml:space="preserve">Units of packages weight 1.5 oz. or less </t>
  </si>
  <si>
    <t xml:space="preserve">Each additional 0.3 oz. or any fraction thereof in excess of 1.5 oz. </t>
  </si>
  <si>
    <t>DCG</t>
  </si>
  <si>
    <t>BLACK &amp; MILD WOOD TIP ORIG 5CT PK</t>
  </si>
  <si>
    <t>GORK</t>
  </si>
  <si>
    <t>CAMEL SNUS ROBUST</t>
  </si>
  <si>
    <t>ALIB</t>
  </si>
  <si>
    <t>FULL</t>
  </si>
  <si>
    <t>NID</t>
  </si>
  <si>
    <t>RICKY</t>
  </si>
  <si>
    <t>SHL</t>
  </si>
  <si>
    <t>SUG</t>
  </si>
  <si>
    <t>FLN</t>
  </si>
  <si>
    <t>ROCK</t>
  </si>
  <si>
    <t>VALLEY DELI &amp; GROCERYINC</t>
  </si>
  <si>
    <t>1021 ELMONT RD</t>
  </si>
  <si>
    <t>HARI KRISHNA STAT ST IN</t>
  </si>
  <si>
    <t>2055 BARTOW AVE</t>
  </si>
  <si>
    <t>SATKAIVAL DELI INC</t>
  </si>
  <si>
    <t>22324 UNION TPKE</t>
  </si>
  <si>
    <t>82-2203707</t>
  </si>
  <si>
    <t>2057754-2-DCA</t>
  </si>
  <si>
    <t>DITMARS CANDY &amp; GROCERY</t>
  </si>
  <si>
    <t>28-05 DITMARS BOULEVARD</t>
  </si>
  <si>
    <t xml:space="preserve"> GORKHA MINI MART INC.</t>
  </si>
  <si>
    <t>8542 GRAND AVE</t>
  </si>
  <si>
    <t>81-5187095</t>
  </si>
  <si>
    <t>2056450-2-DCA</t>
  </si>
  <si>
    <t>SHAH'S DELI INC</t>
  </si>
  <si>
    <t>7403 37TH AVE</t>
  </si>
  <si>
    <t>2058196-2-DCA</t>
  </si>
  <si>
    <t>CIGAR WAREHOUSE INC;-</t>
  </si>
  <si>
    <t>28 65 STEINWAY ST</t>
  </si>
  <si>
    <t>FERAS FOOD CORP</t>
  </si>
  <si>
    <t>1502 COLLEGE POINT BLVD</t>
  </si>
  <si>
    <t>79-07 EXPRESS NEWS,INC</t>
  </si>
  <si>
    <t>79-07 MAIN STREET</t>
  </si>
  <si>
    <t>WOODSIDE FOOD CENTER COR</t>
  </si>
  <si>
    <t>51 15 BROADWAY</t>
  </si>
  <si>
    <t>ALI BABA ORGANIC INC</t>
  </si>
  <si>
    <t>1 MOTT ST</t>
  </si>
  <si>
    <t>2008765-1853-DCA</t>
  </si>
  <si>
    <t>FULL STOP GROCERY</t>
  </si>
  <si>
    <t>158-37 HORACE HORDING</t>
  </si>
  <si>
    <t>2060626-2</t>
  </si>
  <si>
    <t>NIDHI CONVT</t>
  </si>
  <si>
    <t>9903 QUEENS BLVD</t>
  </si>
  <si>
    <t>RICKY DELI STORE II INC</t>
  </si>
  <si>
    <t>147-06 45TH AVE</t>
  </si>
  <si>
    <t>SHLOK CORPORATION</t>
  </si>
  <si>
    <t>4024 GREEN POINT AVE</t>
  </si>
  <si>
    <t>81-1408972</t>
  </si>
  <si>
    <t>2037590-1-DCA</t>
  </si>
  <si>
    <t>SUNNY GROCERY</t>
  </si>
  <si>
    <t>4526 43RD AVE</t>
  </si>
  <si>
    <t>FLOYD LAND NEWS</t>
  </si>
  <si>
    <t>NEC 54 ST&amp; 7TH AVE</t>
  </si>
  <si>
    <t>1461176-DCA</t>
  </si>
  <si>
    <t>ROCKWAY 100 INC</t>
  </si>
  <si>
    <t>10007 ROCKWAY BLVD</t>
  </si>
  <si>
    <t>46-4177926</t>
  </si>
  <si>
    <t>2003868-1025</t>
  </si>
  <si>
    <t>(blank)</t>
  </si>
  <si>
    <t>K431</t>
  </si>
  <si>
    <t>SCS</t>
  </si>
  <si>
    <t>SIN</t>
  </si>
  <si>
    <t>JEF</t>
  </si>
  <si>
    <t>MQI</t>
  </si>
  <si>
    <t>VIN</t>
  </si>
  <si>
    <t>MAHI</t>
  </si>
  <si>
    <t>MVC</t>
  </si>
  <si>
    <t>CRI16</t>
  </si>
  <si>
    <t>CRISS CROSS PIPE 16OZ</t>
  </si>
  <si>
    <t>KRISHNA  GROCERY INC</t>
  </si>
  <si>
    <t>431 DEKALB AVE</t>
  </si>
  <si>
    <t>SUNAR INC</t>
  </si>
  <si>
    <t>1109 154 STREET</t>
  </si>
  <si>
    <t>2022128-2-DCA</t>
  </si>
  <si>
    <t>SINAL INC</t>
  </si>
  <si>
    <t>9702 QUEENS BLVD</t>
  </si>
  <si>
    <t>26-3711133</t>
  </si>
  <si>
    <t>JEFF DELI GROCERY CORP</t>
  </si>
  <si>
    <t>83-2069341</t>
  </si>
  <si>
    <t>2080437-1-DCA</t>
  </si>
  <si>
    <t xml:space="preserve">2007604-1613 -DCA       </t>
  </si>
  <si>
    <t>VINOD NEWS CENTER</t>
  </si>
  <si>
    <t>S/W/C 34TH &amp; MADISON AVE</t>
  </si>
  <si>
    <t>MITUL QUICK STOP</t>
  </si>
  <si>
    <t>6008 MAIN STREET</t>
  </si>
  <si>
    <t>CR16</t>
  </si>
  <si>
    <t>MAHIN DELI &amp; GROC INC</t>
  </si>
  <si>
    <t>2901 36TH AVE</t>
  </si>
  <si>
    <t>2020010-2</t>
  </si>
  <si>
    <t>1ST AVE CONVENIENCE&amp;GROC</t>
  </si>
  <si>
    <t>1064 1ST AVE</t>
  </si>
  <si>
    <t>81-4341825</t>
  </si>
  <si>
    <t>2063228-2-DCA</t>
  </si>
  <si>
    <t>MIDDLE VILLAGE CARDS LLC</t>
  </si>
  <si>
    <t>7924 ELIOT AVE</t>
  </si>
  <si>
    <t>11-3523338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</si>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</sst>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 Light"/>
      <family val="2"/>
    </font>
    <font>
      <sz val="1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6" fillId="0" borderId="0"/>
    <xf numFmtId="0" fontId="5" fillId="0" borderId="0" applyNumberFormat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0" fillId="4" borderId="0" xfId="0" applyFill="1"/>
    <xf numFmtId="0" fontId="0" fillId="4" borderId="0" xfId="1" applyNumberFormat="1" applyFont="1" applyFill="1"/>
    <xf numFmtId="0" fontId="0" fillId="0" borderId="0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4" borderId="0" xfId="0" applyFill="1" applyBorder="1"/>
    <xf numFmtId="0" fontId="0" fillId="0" borderId="0" xfId="0" applyBorder="1"/>
    <xf numFmtId="0" fontId="0" fillId="4" borderId="0" xfId="1" applyNumberFormat="1" applyFont="1" applyFill="1" applyBorder="1"/>
    <xf numFmtId="0" fontId="8" fillId="2" borderId="0" xfId="0" applyFont="1" applyFill="1"/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1" applyNumberFormat="1" applyFont="1" applyFill="1" applyBorder="1" applyAlignment="1">
      <alignment wrapText="1"/>
    </xf>
    <xf numFmtId="0" fontId="1" fillId="4" borderId="5" xfId="1" applyNumberFormat="1" applyFont="1" applyFill="1" applyBorder="1" applyAlignment="1">
      <alignment wrapText="1"/>
    </xf>
    <xf numFmtId="0" fontId="5" fillId="0" borderId="0" xfId="12" applyNumberFormat="1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0" fontId="1" fillId="4" borderId="3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10" fillId="6" borderId="7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horizontal="left" vertical="center" wrapText="1"/>
      <protection locked="0"/>
    </xf>
    <xf numFmtId="3" fontId="17" fillId="0" borderId="28" xfId="0" applyNumberFormat="1" applyFont="1" applyBorder="1" applyAlignment="1" applyProtection="1">
      <alignment horizontal="right" vertical="center" wrapText="1"/>
      <protection locked="0"/>
    </xf>
    <xf numFmtId="3" fontId="4" fillId="0" borderId="28" xfId="0" applyNumberFormat="1" applyFont="1" applyBorder="1" applyAlignment="1" applyProtection="1">
      <alignment horizontal="right" vertical="center" wrapText="1"/>
      <protection locked="0"/>
    </xf>
    <xf numFmtId="0" fontId="1" fillId="0" borderId="0" xfId="0" applyFont="1" applyFill="1"/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13">
    <cellStyle name="Currency" xfId="1" builtinId="4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5 2" xfId="7" xr:uid="{00000000-0005-0000-0000-000007000000}"/>
    <cellStyle name="Normal 5 2 2" xfId="9" xr:uid="{00000000-0005-0000-0000-000008000000}"/>
    <cellStyle name="Normal 6" xfId="8" xr:uid="{00000000-0005-0000-0000-000009000000}"/>
    <cellStyle name="Normal 7" xfId="10" xr:uid="{00000000-0005-0000-0000-00000A000000}"/>
    <cellStyle name="Normal 7 2" xfId="11" xr:uid="{00000000-0005-0000-0000-00000B000000}"/>
    <cellStyle name="Normal 8" xfId="12" xr:uid="{00000000-0005-0000-0000-00000C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249977111117893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980.489124421299" createdVersion="6" refreshedVersion="6" minRefreshableVersion="3" recordCount="87" xr:uid="{5966DBF6-83EB-4E74-9EA3-439778EF236E}">
  <cacheSource type="worksheet">
    <worksheetSource name="Table1"/>
  </cacheSource>
  <cacheFields count="15">
    <cacheField name="CUST #" numFmtId="0">
      <sharedItems containsBlank="1" containsMixedTypes="1" containsNumber="1" containsInteger="1" minValue="32" maxValue="8319"/>
    </cacheField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ORDER SHIP" numFmtId="0">
      <sharedItems containsString="0" containsBlank="1" containsNumber="1" containsInteger="1" minValue="-1" maxValue="3"/>
    </cacheField>
    <cacheField name="INVOICE #" numFmtId="0">
      <sharedItems containsString="0" containsBlank="1" containsNumber="1" containsInteger="1" minValue="713410" maxValue="724716" count="243">
        <n v="723657"/>
        <n v="722887"/>
        <n v="723388"/>
        <n v="723518"/>
        <n v="724103"/>
        <n v="722662"/>
        <n v="724689"/>
        <n v="724341"/>
        <n v="723389"/>
        <n v="722679"/>
        <n v="723115"/>
        <n v="723340"/>
        <n v="723777"/>
        <n v="724410"/>
        <n v="724716"/>
        <n v="724513"/>
        <n v="723864"/>
        <n v="723513"/>
        <n v="724492"/>
        <n v="723116"/>
        <n v="724171"/>
        <n v="724639"/>
        <n v="724179"/>
        <n v="722661"/>
        <n v="722996"/>
        <n v="723868"/>
        <n v="722933"/>
        <n v="724622"/>
        <n v="723577"/>
        <n v="724291"/>
        <n v="723879"/>
        <n v="724505"/>
        <n v="722658"/>
        <n v="722566"/>
        <n v="723696"/>
        <n v="724299"/>
        <n v="724594"/>
        <n v="724393"/>
        <n v="724225"/>
        <n v="724460"/>
        <n v="723487"/>
        <n v="724596"/>
        <n v="723056"/>
        <n v="722712"/>
        <n v="724563"/>
        <n v="723055"/>
        <n v="723017"/>
        <n v="723164"/>
        <n v="724566"/>
        <n v="723053"/>
        <n v="724494"/>
        <n v="723071"/>
        <n v="722723"/>
        <n v="723044"/>
        <n v="723570"/>
        <n v="723527"/>
        <n v="724280"/>
        <n v="724087"/>
        <n v="724552"/>
        <n v="724406"/>
        <n v="724627"/>
        <n v="724029"/>
        <n v="723523"/>
        <n v="724396"/>
        <n v="724523"/>
        <n v="723460"/>
        <n v="723959"/>
        <n v="722618"/>
        <n v="722668"/>
        <n v="723232"/>
        <n v="723682"/>
        <m/>
        <n v="714055" u="1"/>
        <n v="714446" u="1"/>
        <n v="715440" u="1"/>
        <n v="713417" u="1"/>
        <n v="714269" u="1"/>
        <n v="713524" u="1"/>
        <n v="714234" u="1"/>
        <n v="715086" u="1"/>
        <n v="715654" u="1"/>
        <n v="716080" u="1"/>
        <n v="714554" u="1"/>
        <n v="717678" u="1"/>
        <n v="714022" u="1"/>
        <n v="716294" u="1"/>
        <n v="716720" u="1"/>
        <n v="715833" u="1"/>
        <n v="717608" u="1"/>
        <n v="714094" u="1"/>
        <n v="715585" u="1"/>
        <n v="715763" u="1"/>
        <n v="715834" u="1"/>
        <n v="717538" u="1"/>
        <n v="717609" u="1"/>
        <n v="717751" u="1"/>
        <n v="715160" u="1"/>
        <n v="715444" u="1"/>
        <n v="716225" u="1"/>
        <n v="716226" u="1"/>
        <n v="716794" u="1"/>
        <n v="717717" u="1"/>
        <n v="716759" u="1"/>
        <n v="714878" u="1"/>
        <n v="717221" u="1"/>
        <n v="714204" u="1"/>
        <n v="717257" u="1"/>
        <n v="716370" u="1"/>
        <n v="717861" u="1"/>
        <n v="713992" u="1"/>
        <n v="716832" u="1"/>
        <n v="716300" u="1"/>
        <n v="717294" u="1"/>
        <n v="714987" u="1"/>
        <n v="715591" u="1"/>
        <n v="717579" u="1"/>
        <n v="713497" u="1"/>
        <n v="714349" u="1"/>
        <n v="714562" u="1"/>
        <n v="717899" u="1"/>
        <n v="713462" u="1"/>
        <n v="713604" u="1"/>
        <n v="715024" u="1"/>
        <n v="715805" u="1"/>
        <n v="714705" u="1"/>
        <n v="714776" u="1"/>
        <n v="716125" u="1"/>
        <n v="715806" u="1"/>
        <n v="713641" u="1"/>
        <n v="717617" u="1"/>
        <n v="713606" u="1"/>
        <n v="714032" u="1"/>
        <n v="715949" u="1"/>
        <n v="716198" u="1"/>
        <n v="717121" u="1"/>
        <n v="716731" u="1"/>
        <n v="715063" u="1"/>
        <n v="715418" u="1"/>
        <n v="715738" u="1"/>
        <n v="717229" u="1"/>
        <n v="715100" u="1"/>
        <n v="715668" u="1"/>
        <n v="713929" u="1"/>
        <n v="714923" u="1"/>
        <n v="716343" u="1"/>
        <n v="717053" u="1"/>
        <n v="716024" u="1"/>
        <n v="713717" u="1"/>
        <n v="713859" u="1"/>
        <n v="716912" u="1"/>
        <n v="715031" u="1"/>
        <n v="715812" u="1"/>
        <n v="717729" u="1"/>
        <n v="713860" u="1"/>
        <n v="715635" u="1"/>
        <n v="716984" u="1"/>
        <n v="717552" u="1"/>
        <n v="714890" u="1"/>
        <n v="716275" u="1"/>
        <n v="716417" u="1"/>
        <n v="717695" u="1"/>
        <n v="714891" u="1"/>
        <n v="717447" u="1"/>
        <n v="717873" u="1"/>
        <n v="714572" u="1"/>
        <n v="716134" u="1"/>
        <n v="716560" u="1"/>
        <n v="713685" u="1"/>
        <n v="716454" u="1"/>
        <n v="713863" u="1"/>
        <n v="715425" u="1"/>
        <n v="713544" u="1"/>
        <n v="715674" u="1"/>
        <n v="717378" u="1"/>
        <n v="717733" u="1"/>
        <n v="714148" u="1"/>
        <n v="715568" u="1"/>
        <n v="715923" u="1"/>
        <n v="713545" u="1"/>
        <n v="717095" u="1"/>
        <n v="715108" u="1"/>
        <n v="716138" u="1"/>
        <n v="717913" u="1"/>
        <n v="715748" u="1"/>
        <n v="716103" u="1"/>
        <n v="716529" u="1"/>
        <n v="717452" u="1"/>
        <n v="716707" u="1"/>
        <n v="713477" u="1"/>
        <n v="713548" u="1"/>
        <n v="714826" u="1"/>
        <n v="716672" u="1"/>
        <n v="717027" u="1"/>
        <n v="713655" u="1"/>
        <n v="715288" u="1"/>
        <n v="716424" u="1"/>
        <n v="717134" u="1"/>
        <n v="717631" u="1"/>
        <n v="713620" u="1"/>
        <n v="716105" u="1"/>
        <n v="716460" u="1"/>
        <n v="717383" u="1"/>
        <n v="713798" u="1"/>
        <n v="714011" u="1"/>
        <n v="716496" u="1"/>
        <n v="717348" u="1"/>
        <n v="714615" u="1"/>
        <n v="716177" u="1"/>
        <n v="714438" u="1"/>
        <n v="714864" u="1"/>
        <n v="716533" u="1"/>
        <n v="713410" u="1"/>
        <n v="715256" u="1"/>
        <n v="715327" u="1"/>
        <n v="717173" u="1"/>
        <n v="717670" u="1"/>
        <n v="717280" u="1"/>
        <n v="713411" u="1"/>
        <n v="713695" u="1"/>
        <n v="713873" u="1"/>
        <n v="714370" u="1"/>
        <n v="714583" u="1"/>
        <n v="715222" u="1"/>
        <n v="717281" u="1"/>
        <n v="714903" u="1"/>
        <n v="714087" u="1"/>
        <n v="716217" u="1"/>
        <n v="716359" u="1"/>
        <n v="714123" u="1"/>
        <n v="714265" u="1"/>
        <n v="714549" u="1"/>
        <n v="715472" u="1"/>
        <n v="716040" u="1"/>
        <n v="717602" u="1"/>
        <n v="713946" u="1"/>
        <n v="714301" u="1"/>
        <n v="714514" u="1"/>
        <n v="715934" u="1"/>
        <n v="713805" u="1"/>
        <n v="717497" u="1"/>
        <n v="717852" u="1"/>
        <n v="716113" u="1"/>
        <n v="715368" u="1"/>
      </sharedItems>
    </cacheField>
    <cacheField name="EXEMPT" numFmtId="0">
      <sharedItems containsBlank="1" count="3">
        <s v="NO"/>
        <m/>
        <s v="YES" u="1"/>
      </sharedItems>
    </cacheField>
    <cacheField name="Retailer Name" numFmtId="0">
      <sharedItems containsBlank="1" count="100">
        <s v="WINDHORSE GAS STATIONINC"/>
        <s v="RAHMAN CANDY &amp; TOB.INC."/>
        <s v="A &amp; N DELI &amp; GROC INC"/>
        <s v="DITMARS CANDY &amp; GROCERY"/>
        <s v="LITTLE MEXICO MINI M INC"/>
        <s v="41 55 MAIN STREET INC"/>
        <s v="KRISHNA  GROCERY INC"/>
        <s v="NEEL KANTH DELI&amp;GROC INC"/>
        <s v="GREEN GROCERY &amp; CON LLC"/>
        <s v="CIGAR WAREHOUSE INC;-"/>
        <s v="JAMICA ISLAND CORP."/>
        <s v="AMRUT INC; (Q&amp;Q DISCOUNT"/>
        <s v="RANA GAS CORP."/>
        <s v="SUNAR INC"/>
        <s v="SINAL INC"/>
        <s v="WOODHAVEN 9218 MARKET IN"/>
        <s v="N &amp; K SUPERMART, INC"/>
        <s v="ALI BABA ORGANIC INC"/>
        <s v="ANDY GROCERY"/>
        <s v="JEFF DELI GROCERY CORP"/>
        <s v="MARUTI 149 CORP"/>
        <s v="MITUL QUICK STOP"/>
        <s v="NIDHI CONVT"/>
        <s v="SATKAIVAL USA INC."/>
        <s v="7-11 STORE # 34439"/>
        <s v="STOP &amp; CARRY CONVE. INC"/>
        <s v="GHANSHYAM 2 DELI&amp;GROCINC"/>
        <s v="BROADWAY DELI&amp;GRILL INC."/>
        <s v="EAGLE SERVICE CENTER"/>
        <s v="FOUR STAR DELI &amp; GROCERY"/>
        <s v="LEX NEWS CORP."/>
        <s v="VINOD NEWS CENTER"/>
        <s v="VINAYAK GROCERY INC."/>
        <s v="SINAI GOURMET DELI INC"/>
        <s v="1ST AVE CONVENIENCE&amp;GROC"/>
        <s v="METRO CONV. INC"/>
        <s v="GEORGE'S DELI INC"/>
        <s v="MAHIN DELI &amp; GROC INC"/>
        <s v="MIDDLE VILLAGE CARDS LLC"/>
        <s v="ROCKWAY 100 INC"/>
        <s v="FLOYD LAND NEWS"/>
        <s v="KIRIND ENTERPRISE"/>
        <m/>
        <s v="SWEETY GROCERY CORP" u="1"/>
        <s v="JUST RIGHT CONV.INC." u="1"/>
        <s v="301 WEST SIDE CORP                       " u="1"/>
        <s v="BHAKTI 150 INC." u="1"/>
        <s v="SHAH'S DELI INC" u="1"/>
        <s v="SGK 5220 LLC" u="1"/>
        <s v="N N GROCERY" u="1"/>
        <s v="ABM SUPPERETTE INC.                      " u="1"/>
        <s v="HUSSAIN H ABUZAID NY DELI                " u="1"/>
        <s v="BJ MAG &amp; SONS CORP." u="1"/>
        <s v="APPLETREE{ASK FOR CHECKS}                " u="1"/>
        <s v="NORTHERN ONE STOP CONVEN" u="1"/>
        <s v="FAROOQ MUHAMMADS                         " u="1"/>
        <s v="SEAPORT DELI                             " u="1"/>
        <s v="HECTORS REST                             " u="1"/>
        <s v="FULL STOP GROCERY" u="1"/>
        <s v="DREAM GOURMET INC                        " u="1"/>
        <s v="84TH ST CORNER DELI CORP                 " u="1"/>
        <s v="CJS WHOLESALERS,INC.                     " u="1"/>
        <s v="FOURTH AVE WHOLESALER                    " u="1"/>
        <s v="AVE H DELI INC.                          " u="1"/>
        <s v="BLUE &amp; GOLD DELI                         " u="1"/>
        <s v="T &amp; R TOBACCO SALE CO INC                " u="1"/>
        <s v=" GORKHA MINI MART INC." u="1"/>
        <s v="YOGI 86 04" u="1"/>
        <s v="MOHAMMAD R A SIDDIKI" u="1"/>
        <s v="OSCAR DELI                               " u="1"/>
        <s v="UNION CONVENIENCE STORE" u="1"/>
        <s v="DUTT NEWS INC;-" u="1"/>
        <s v="SATKAIVAL DELI INC" u="1"/>
        <s v="SHLOK CORPORATION" u="1"/>
        <s v="AKSHAR 19 INC" u="1"/>
        <s v="8001 GOURMET DELI INC" u="1"/>
        <s v="BALVANT PATEL NEWSSTAND" u="1"/>
        <s v="SAL'S GOURMET MARKET INC                 " u="1"/>
        <s v="GUPTAR INC.                              " u="1"/>
        <s v="CHELSEA HYPER MARKET INC.                " u="1"/>
        <s v="MOHAMED GROCERY                          " u="1"/>
        <s v="MAGAZINES ON MADISON INC" u="1"/>
        <s v="KHAN ABDUS &amp; KHAN BABRUL                 " u="1"/>
        <s v="VALLEY DELI &amp; GROCERYINC" u="1"/>
        <s v="HARI KRISHNA STAT ST IN" u="1"/>
        <s v="AATMA ENTERPRISES INC." u="1"/>
        <s v="WOODSIDE FOOD CENTER COR" u="1"/>
        <s v="HUDSON MARKET                            " u="1"/>
        <s v="SHISHA DELI (SMILERS)                    " u="1"/>
        <s v="TARAN GROCERIES, INC." u="1"/>
        <s v="SHRI HARI NEWSSTAND INC" u="1"/>
        <s v="SWEET 16 PARTY &amp; GIFT                    " u="1"/>
        <s v="55 CORNER DELI INC" u="1"/>
        <s v="LERYANO DELI CORP                        " u="1"/>
        <s v="FERAS FOOD CORP" u="1"/>
        <s v="79-07 EXPRESS NEWS,INC" u="1"/>
        <s v="SUNNY GROCERY" u="1"/>
        <s v="HAPPY HI INC                             " u="1"/>
        <s v="CROWN USA DIST INC.                      " u="1"/>
        <s v="RICKY DELI STORE II INC" u="1"/>
      </sharedItems>
    </cacheField>
    <cacheField name="Retailer Address" numFmtId="0">
      <sharedItems containsBlank="1" count="100">
        <s v="569 MYRTLE AVE, BROOKYLN, NY 11205"/>
        <s v="94A CHAMBERS STREET, NEW YORK, NY 10007"/>
        <s v="3426 STEINWAY STREET, ASTORIA, NY 11101"/>
        <s v="28-05 DITMARS BOULEVARD"/>
        <s v="4014 ASTORIA BLVD, ASTORIA, NY 11103"/>
        <s v="41-55 MAIN STREET, FLUSHING, NY 11355"/>
        <s v="431 DEKALB AVE"/>
        <s v="36 AVENUE A, NEW YORK, NY 10009"/>
        <s v="82-81 BROADWAY, ELMHURST, NY 11373"/>
        <s v="28 65 STEINWAY ST"/>
        <s v="32 JAMICA AVENUE, BROKLYN, NY 11207"/>
        <s v="80-02 37TH AVE, JACKSON HEIGHTS, NY 11372"/>
        <s v="784 JAMAICA AVE, BROOKLYN, NY 11208"/>
        <s v="1109 154 STREET"/>
        <s v="9702 QUEENS BLVD"/>
        <s v="9218 JAMAICA AVE, WOODHAVEN, NY 11421"/>
        <s v="83-19 NORTHERN BOULEVARD, JACKSON HEIGHTS, NY 11372"/>
        <s v="1 MOTT ST"/>
        <s v="42-20 34TH AVE, ASTORIA, NY 11103"/>
        <s v="JEFF DELI GROCERY CORP"/>
        <s v="14921 41ST AVE, FLUSHING, NY 11355"/>
        <s v="6008 MAIN STREET"/>
        <s v="9903 QUEENS BLVD"/>
        <s v="7152 YELLOWSTONE BLVD., FOREST HILLS, NY 11375"/>
        <s v="5901  ROOSEVELT AVE,WOODSIDE,NY,11377"/>
        <s v="82-02 NORTHERN BLVD, JACKSON HEIGHTS, NY 11372"/>
        <s v="3578 BROADWAY, NEWYORK, NY 10031"/>
        <s v="4802 BROADWAY, ASTORIA, NY 11103"/>
        <s v="49-05 ASTORIA BLVD, ELMHURST, NY 11370"/>
        <s v="3118 36TH AVENUE, ASTORIA, NY 11106"/>
        <s v="277 PARK AVE, NEWYORK, NY 10172"/>
        <s v="S/W/C 34TH &amp; MADISON AVE"/>
        <s v="SMITH STREET GROC CONVT., BROOKLYN, NY 11231"/>
        <s v="2618 21 ST STREET, ASTORIA, NY 11102"/>
        <s v="1064 1ST AVE"/>
        <s v="49-04 SKILLMAN AVE, WOODSIDE, NY 11377"/>
        <s v="3619 28TH AVE, ASTORIA, NY 11103"/>
        <s v="2901 36TH AVE"/>
        <s v="7924 ELIOT AVE"/>
        <s v="10007 ROCKWAY BLVD"/>
        <s v="183 CLINTON STREET, NEW YORK, NY 10002"/>
        <m/>
        <s v="51 15 BROADWAY" u="1"/>
        <s v="143-10 45TH AVE, FLUSHING, NY 11355" u="1"/>
        <s v="1821 Avenue M Full Bill), Brooklyn, NY, 11223    " u="1"/>
        <s v="111 Hudson Street, Ny, NY, 10013    " u="1"/>
        <s v="361 South 4, Brooklyn, NY, 11211    " u="1"/>
        <s v="101 Guyon Ave, Staten Island, NY, 10306    " u="1"/>
        <s v="4526 43RD AVE" u="1"/>
        <s v="S/E/C W 41 ST AND 8TH AV, NEW YORK, NY 10036" u="1"/>
        <s v="15019 CROSSBAY BLVD., OZONE PARK, NY 11417" u="1"/>
        <s v="5015 SKILLMAN AVENUE, WOODSIDE, NY 11377" u="1"/>
        <s v="86 04 4 TH AVE, BROOKLYN, NY 11209" u="1"/>
        <s v="106-21 71ST AVE, FOREST HILLS, NY 11375" u="1"/>
        <s v="1021 ELMONT RD" u="1"/>
        <s v="6116 QUEENS BLVD., WOODSIDE, NY 11377" u="1"/>
        <s v="637 9 Avenue, New York, NY, 10036    " u="1"/>
        <s v="54-24 ROOSVELT AVE, WOODSIDE, NY 11377" u="1"/>
        <s v="4924 Avenue H, Brooklyn, NY, 11203    " u="1"/>
        <s v="60 Schermerhorn St, Brooklyn, NY, 11201    " u="1"/>
        <s v="1741 Fulton St, Brooklyn, NY, 11233    " u="1"/>
        <s v="1225 Amsterdam Ave, New York, NY, 10027    " u="1"/>
        <s v="79-07 MAIN STREET" u="1"/>
        <s v="1075 1St Ave, New York, NY, 10022    " u="1"/>
        <s v="1502 COLLEGE POINT BLVD" u="1"/>
        <s v="31-21 DITMARS BLVD, ASTORIA, NY 11105" u="1"/>
        <s v="200 B116Street, Queens, NY, 11694    " u="1"/>
        <s v="82 Havemeyer St., Williamsburgh, NY, 11211    " u="1"/>
        <s v="NEC 54 ST&amp; 7TH AVE" u="1"/>
        <s v="152-09 NORTHERN BLVD, FLUSHING, NY 11354" u="1"/>
        <s v="147-06 45TH AVE" u="1"/>
        <s v="1266 MADISON AVE, NEW YORK, NY 10128" u="1"/>
        <s v="5716 ROOSEVELT AVE, WOODSIDE, NY 11377" u="1"/>
        <s v="1251 AVENUE OF AMERICAS, NEW YORK, NY 10020" u="1"/>
        <s v="158-37 HORACE HORDING" u="1"/>
        <s v="1624 2Nd Ave, New York, NY, 10028    " u="1"/>
        <s v="168 Flushing Ave, Brooklyn, NY, 11205    " u="1"/>
        <s v="203-07 Linden Blvd., St Albans, NY, 11412    " u="1"/>
        <s v="8001 NORTHERN BLVD, JACKSON HEIGHTS, NY 11372" u="1"/>
        <s v="2055 BARTOW AVE" u="1"/>
        <s v="7403 37TH AVE" u="1"/>
        <s v="5220 MERRICK RD,MASSAPEQUA,NY,11758" u="1"/>
        <s v="781 9Th Ave, Ny, NY, 10019    " u="1"/>
        <s v="100 8 Ave, New York, NY, 10011    " u="1"/>
        <s v="1217 Jerome Ave, Bronx, NY, 10452    " u="1"/>
        <s v="200 VARICK STREET, NEW YORK, NY 10014" u="1"/>
        <s v="22324 UNION TPKE" u="1"/>
        <s v="301 Amsterdam Ave, New York, NY, 10023    " u="1"/>
        <s v="170 Court Street, Brooklyn, NY, 11201    " u="1"/>
        <s v="8618 37TH AV, JACKSON HEIGHTS, NY 11372" u="1"/>
        <s v="44 Little West 12 St, New York, NY, 10014    " u="1"/>
        <s v="8542 GRAND AVE" u="1"/>
        <s v="366 W 23 Street, Ny, NY, 10011    " u="1"/>
        <s v="149-07 41St Ave, Flushing, NY, 11358    " u="1"/>
        <s v="64 Fulton Street, New York, NY, 10038    " u="1"/>
        <s v="16216 UNION TPKE UNIT 2, FRESH MEADOWS, NY 11366" u="1"/>
        <s v="149 29 Street, Brooklyn, NY, 11232    " u="1"/>
        <s v="4024 GREEN POINT AVE" u="1"/>
        <s v="S/E/C WHITEHALL STREET, NEW YORK, NY 10004" u="1"/>
        <s v="152 West 36 Street, New York, NY, 10018    " u="1"/>
      </sharedItems>
    </cacheField>
    <cacheField name="Retailer EIN" numFmtId="0">
      <sharedItems containsBlank="1" containsMixedTypes="1" containsNumber="1" containsInteger="1" minValue="0" maxValue="2085922764" count="82">
        <n v="264815671"/>
        <n v="263070815"/>
        <n v="464386457"/>
        <n v="371452930"/>
        <n v="450826885"/>
        <n v="112841409"/>
        <n v="261092386"/>
        <n v="813295412"/>
        <n v="461104671"/>
        <n v="202553704"/>
        <n v="300502743"/>
        <n v="208345476"/>
        <n v="475616825"/>
        <n v="472619290"/>
        <s v="26-3711133"/>
        <n v="814005324"/>
        <n v="272109164"/>
        <n v="464651368"/>
        <n v="870775943"/>
        <s v="83-2069341"/>
        <n v="464857901"/>
        <n v="272585149"/>
        <n v="261565770"/>
        <n v="463492282"/>
        <n v="134080332"/>
        <n v="203369484"/>
        <n v="811864465"/>
        <n v="813848967"/>
        <n v="331025949"/>
        <n v="453345314"/>
        <n v="201623967"/>
        <n v="112922599"/>
        <n v="463002043"/>
        <n v="813453474"/>
        <s v="81-4341825"/>
        <n v="271243477"/>
        <n v="364792113"/>
        <n v="472848616"/>
        <s v="11-3523338"/>
        <s v="46-4177926"/>
        <n v="133128100"/>
        <m/>
        <n v="0" u="1"/>
        <n v="113023587" u="1"/>
        <n v="261288813" u="1"/>
        <n v="824096265" u="1"/>
        <n v="10937539" u="1"/>
        <n v="262091649" u="1"/>
        <n v="832064131" u="1"/>
        <n v="421761525" u="1"/>
        <n v="201615316" u="1"/>
        <n v="270536606" u="1"/>
        <n v="2085922764" u="1"/>
        <n v="260628753" u="1"/>
        <n v="421603427" u="1"/>
        <n v="461358583" u="1"/>
        <n v="112705723" u="1"/>
        <n v="113634132" u="1"/>
        <n v="133489144" u="1"/>
        <n v="209980201" u="1"/>
        <n v="454082631" u="1"/>
        <n v="812416804" u="1"/>
        <n v="824975739" u="1"/>
        <n v="463978591" u="1"/>
        <n v="473738547" u="1"/>
        <n v="823722448" u="1"/>
        <n v="204576442" u="1"/>
        <n v="133540494" u="1"/>
        <n v="820738478" u="1"/>
        <n v="821946011" u="1"/>
        <n v="833828914" u="1"/>
        <n v="271118007" u="1"/>
        <n v="461127159" u="1"/>
        <n v="831313995" u="1"/>
        <n v="111111111" u="1"/>
        <n v="205892992" u="1"/>
        <n v="810615519" u="1"/>
        <n v="464528838" u="1"/>
        <n v="272717990" u="1"/>
        <n v="2198881" u="1"/>
        <n v="113506511" u="1"/>
        <n v="132834257" u="1"/>
      </sharedItems>
    </cacheField>
    <cacheField name="Retailer DCA" numFmtId="0">
      <sharedItems containsBlank="1" containsMixedTypes="1" containsNumber="1" containsInteger="1" minValue="0" maxValue="271118007" count="68">
        <s v="1327328             "/>
        <s v="1299543             "/>
        <s v="2003379-887         "/>
        <n v="1132461"/>
        <s v="2040734-1           "/>
        <s v="1054988             "/>
        <n v="1271796"/>
        <s v="2043930-1           "/>
        <s v="1450941             "/>
        <n v="1203958"/>
        <s v="1302862             "/>
        <s v="1275060             "/>
        <s v="2033239-1           "/>
        <s v="2022128-2-DCA"/>
        <n v="1305726"/>
        <s v="2046310-1           "/>
        <s v="1353861             "/>
        <s v="2008765-1853-DCA"/>
        <s v="1052063             "/>
        <s v="2080437-1-DCA"/>
        <s v="2007604-1613 -DCA       "/>
        <n v="1373061"/>
        <n v="1280270"/>
        <s v="2001465-2"/>
        <s v="2069822-1"/>
        <s v="1210568             "/>
        <s v="2036530-1           "/>
        <s v="2046011-1           "/>
        <s v="1153371             "/>
        <s v="1411360             "/>
        <s v="1183009             "/>
        <n v="1048730"/>
        <s v="1471538             "/>
        <s v="2045970-1           "/>
        <s v="2063228-2-DCA"/>
        <s v="1344749             "/>
        <s v="2015633-1           "/>
        <s v="2020010-2"/>
        <n v="1070210"/>
        <s v="2003868-1025"/>
        <s v="1341714             "/>
        <m/>
        <n v="0" u="1"/>
        <n v="3482" u="1"/>
        <n v="1427993" u="1"/>
        <n v="1299840" u="1"/>
        <n v="1429841" u="1"/>
        <n v="1086629" u="1"/>
        <n v="1073213" u="1"/>
        <n v="1425949" u="1"/>
        <n v="1392014" u="1"/>
        <n v="1046843" u="1"/>
        <n v="1299645" u="1"/>
        <n v="1055264" u="1"/>
        <n v="1416238" u="1"/>
        <n v="1258194" u="1"/>
        <n v="1242930" u="1"/>
        <n v="1449613" u="1"/>
        <n v="1469848" u="1"/>
        <n v="1041633" u="1"/>
        <n v="1240165" u="1"/>
        <n v="1352275" u="1"/>
        <n v="2066323" u="1"/>
        <n v="1341272" u="1"/>
        <n v="271118007" u="1"/>
        <n v="1068641" u="1"/>
        <n v="1312029" u="1"/>
        <n v="1042215" u="1"/>
      </sharedItems>
    </cacheField>
    <cacheField name="RETURN" numFmtId="0">
      <sharedItems containsBlank="1" count="3">
        <s v="NO"/>
        <s v="YES"/>
        <m/>
      </sharedItems>
    </cacheField>
    <cacheField name="QUANTITY - PUT IN SCHEDULE" numFmtId="0">
      <sharedItems containsString="0" containsBlank="1" containsNumber="1" containsInteger="1" minValue="1" maxValue="3"/>
    </cacheField>
    <cacheField name="OTP Category" numFmtId="0">
      <sharedItems containsBlank="1" containsMixedTypes="1" containsNumber="1" containsInteger="1" minValue="0" maxValue="0" count="6">
        <s v="CIGARS"/>
        <s v="SNUS"/>
        <e v="#N/A"/>
        <s v="SMOKELESS TOBACCO"/>
        <m/>
        <n v="0" u="1"/>
      </sharedItems>
    </cacheField>
    <cacheField name="Level I Tax - Report" numFmtId="0">
      <sharedItems containsString="0" containsBlank="1" containsNumber="1" containsInteger="1" minValue="0" maxValue="3"/>
    </cacheField>
    <cacheField name="Level II Tax - Report" numFmtId="0">
      <sharedItems containsString="0" containsBlank="1" containsNumber="1" containsInteger="1" minValue="0" maxValue="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569M"/>
    <n v="1012365"/>
    <s v="BLACK &amp; MILD 10/5 PACK"/>
    <n v="1"/>
    <x v="0"/>
    <x v="0"/>
    <x v="0"/>
    <x v="0"/>
    <x v="0"/>
    <x v="0"/>
    <x v="0"/>
    <n v="1"/>
    <x v="0"/>
    <n v="1"/>
    <n v="49"/>
  </r>
  <r>
    <s v="94A"/>
    <n v="1012365"/>
    <s v="BLACK &amp; MILD 10/5 PACK"/>
    <n v="1"/>
    <x v="1"/>
    <x v="0"/>
    <x v="1"/>
    <x v="1"/>
    <x v="1"/>
    <x v="1"/>
    <x v="0"/>
    <n v="1"/>
    <x v="0"/>
    <n v="1"/>
    <n v="49"/>
  </r>
  <r>
    <s v="A&amp;N"/>
    <n v="1012365"/>
    <s v="BLACK &amp; MILD 10/5 PACK"/>
    <n v="1"/>
    <x v="2"/>
    <x v="0"/>
    <x v="2"/>
    <x v="2"/>
    <x v="2"/>
    <x v="2"/>
    <x v="0"/>
    <n v="1"/>
    <x v="0"/>
    <n v="1"/>
    <n v="49"/>
  </r>
  <r>
    <s v="DCG"/>
    <n v="1012365"/>
    <s v="BLACK &amp; MILD 10/5 PACK"/>
    <n v="2"/>
    <x v="3"/>
    <x v="0"/>
    <x v="3"/>
    <x v="3"/>
    <x v="3"/>
    <x v="3"/>
    <x v="0"/>
    <n v="2"/>
    <x v="0"/>
    <n v="2"/>
    <n v="98"/>
  </r>
  <r>
    <s v="LMMMI"/>
    <n v="1012365"/>
    <s v="BLACK &amp; MILD 10/5 PACK"/>
    <n v="1"/>
    <x v="4"/>
    <x v="0"/>
    <x v="4"/>
    <x v="4"/>
    <x v="4"/>
    <x v="4"/>
    <x v="0"/>
    <n v="1"/>
    <x v="0"/>
    <n v="1"/>
    <n v="49"/>
  </r>
  <r>
    <s v="ONL"/>
    <n v="1012365"/>
    <s v="BLACK &amp; MILD 10/5 PACK"/>
    <n v="1"/>
    <x v="5"/>
    <x v="0"/>
    <x v="5"/>
    <x v="5"/>
    <x v="5"/>
    <x v="5"/>
    <x v="0"/>
    <n v="1"/>
    <x v="0"/>
    <n v="1"/>
    <n v="49"/>
  </r>
  <r>
    <s v="ONL"/>
    <n v="1012365"/>
    <s v="BLACK &amp; MILD 10/5 PACK"/>
    <n v="1"/>
    <x v="6"/>
    <x v="0"/>
    <x v="5"/>
    <x v="5"/>
    <x v="5"/>
    <x v="5"/>
    <x v="0"/>
    <n v="1"/>
    <x v="0"/>
    <n v="1"/>
    <n v="49"/>
  </r>
  <r>
    <s v="569M"/>
    <n v="136596"/>
    <s v="BLACK &amp; MILD WOOD TIP ORIG 5CT PK"/>
    <n v="1"/>
    <x v="0"/>
    <x v="0"/>
    <x v="0"/>
    <x v="0"/>
    <x v="0"/>
    <x v="0"/>
    <x v="0"/>
    <n v="1"/>
    <x v="0"/>
    <n v="1"/>
    <n v="49"/>
  </r>
  <r>
    <s v="K431"/>
    <n v="136596"/>
    <s v="BLACK &amp; MILD WOOD TIP ORIG 5CT PK"/>
    <n v="1"/>
    <x v="7"/>
    <x v="0"/>
    <x v="6"/>
    <x v="6"/>
    <x v="6"/>
    <x v="6"/>
    <x v="0"/>
    <n v="1"/>
    <x v="0"/>
    <n v="1"/>
    <n v="49"/>
  </r>
  <r>
    <s v="36N"/>
    <n v="22365"/>
    <s v="CAMEL SNUS FROST"/>
    <n v="1"/>
    <x v="8"/>
    <x v="0"/>
    <x v="7"/>
    <x v="7"/>
    <x v="7"/>
    <x v="7"/>
    <x v="0"/>
    <n v="1"/>
    <x v="1"/>
    <n v="1"/>
    <n v="16"/>
  </r>
  <r>
    <s v="GGC"/>
    <n v="563295"/>
    <s v="BLACK &amp; MILD ROYALE 10/5 CT PK"/>
    <n v="1"/>
    <x v="9"/>
    <x v="0"/>
    <x v="8"/>
    <x v="8"/>
    <x v="8"/>
    <x v="8"/>
    <x v="0"/>
    <n v="1"/>
    <x v="1"/>
    <n v="1"/>
    <n v="49"/>
  </r>
  <r>
    <s v="GGC"/>
    <n v="563295"/>
    <s v="BLACK &amp; MILD ROYALE 10/5 CT PK"/>
    <n v="1"/>
    <x v="10"/>
    <x v="0"/>
    <x v="8"/>
    <x v="8"/>
    <x v="8"/>
    <x v="8"/>
    <x v="0"/>
    <n v="1"/>
    <x v="0"/>
    <n v="1"/>
    <n v="49"/>
  </r>
  <r>
    <s v="GGC"/>
    <n v="563295"/>
    <s v="BLACK &amp; MILD ROYALE 10/5 CT PK"/>
    <n v="1"/>
    <x v="11"/>
    <x v="0"/>
    <x v="8"/>
    <x v="8"/>
    <x v="8"/>
    <x v="8"/>
    <x v="0"/>
    <n v="1"/>
    <x v="0"/>
    <n v="1"/>
    <n v="49"/>
  </r>
  <r>
    <s v="GGC"/>
    <n v="563295"/>
    <s v="BLACK &amp; MILD ROYALE 10/5 CT PK"/>
    <n v="2"/>
    <x v="12"/>
    <x v="0"/>
    <x v="8"/>
    <x v="8"/>
    <x v="8"/>
    <x v="8"/>
    <x v="0"/>
    <n v="2"/>
    <x v="0"/>
    <n v="2"/>
    <n v="98"/>
  </r>
  <r>
    <s v="GGC"/>
    <n v="563295"/>
    <s v="BLACK &amp; MILD ROYALE 10/5 CT PK"/>
    <n v="1"/>
    <x v="13"/>
    <x v="0"/>
    <x v="8"/>
    <x v="8"/>
    <x v="8"/>
    <x v="8"/>
    <x v="0"/>
    <n v="1"/>
    <x v="0"/>
    <n v="1"/>
    <n v="49"/>
  </r>
  <r>
    <s v="GGC"/>
    <n v="563295"/>
    <s v="BLACK &amp; MILD ROYALE 10/5 CT PK"/>
    <n v="1"/>
    <x v="14"/>
    <x v="0"/>
    <x v="8"/>
    <x v="8"/>
    <x v="8"/>
    <x v="8"/>
    <x v="0"/>
    <n v="1"/>
    <x v="0"/>
    <n v="1"/>
    <n v="49"/>
  </r>
  <r>
    <n v="2865"/>
    <s v="ALR"/>
    <s v="AL CAPONE RUM DIPPED SLIM 10/10PK"/>
    <n v="3"/>
    <x v="15"/>
    <x v="0"/>
    <x v="9"/>
    <x v="9"/>
    <x v="9"/>
    <x v="9"/>
    <x v="0"/>
    <n v="3"/>
    <x v="0"/>
    <n v="3"/>
    <n v="297"/>
  </r>
  <r>
    <n v="32"/>
    <s v="B40"/>
    <s v="BACKWOODS CIGAR 5X8 PACK"/>
    <n v="1"/>
    <x v="16"/>
    <x v="0"/>
    <x v="10"/>
    <x v="10"/>
    <x v="10"/>
    <x v="10"/>
    <x v="0"/>
    <n v="1"/>
    <x v="0"/>
    <n v="1"/>
    <n v="39"/>
  </r>
  <r>
    <s v="A&amp;N"/>
    <s v="B40"/>
    <s v="BACKWOODS CIGAR 5X8 PACK"/>
    <n v="1"/>
    <x v="17"/>
    <x v="0"/>
    <x v="2"/>
    <x v="2"/>
    <x v="2"/>
    <x v="2"/>
    <x v="0"/>
    <n v="1"/>
    <x v="0"/>
    <n v="1"/>
    <n v="39"/>
  </r>
  <r>
    <s v="A&amp;N"/>
    <s v="B40"/>
    <s v="BACKWOODS CIGAR 5X8 PACK"/>
    <n v="1"/>
    <x v="18"/>
    <x v="0"/>
    <x v="2"/>
    <x v="2"/>
    <x v="2"/>
    <x v="2"/>
    <x v="0"/>
    <n v="1"/>
    <x v="0"/>
    <n v="1"/>
    <n v="39"/>
  </r>
  <r>
    <s v="AMR"/>
    <s v="B40"/>
    <s v="BACKWOODS CIGAR 5X8 PACK"/>
    <n v="2"/>
    <x v="19"/>
    <x v="0"/>
    <x v="11"/>
    <x v="11"/>
    <x v="11"/>
    <x v="11"/>
    <x v="0"/>
    <n v="2"/>
    <x v="0"/>
    <n v="2"/>
    <n v="78"/>
  </r>
  <r>
    <s v="AMR"/>
    <s v="B40"/>
    <s v="BACKWOODS CIGAR 5X8 PACK"/>
    <n v="2"/>
    <x v="20"/>
    <x v="0"/>
    <x v="11"/>
    <x v="11"/>
    <x v="11"/>
    <x v="11"/>
    <x v="0"/>
    <n v="2"/>
    <x v="0"/>
    <n v="2"/>
    <n v="78"/>
  </r>
  <r>
    <s v="AMR"/>
    <s v="B40"/>
    <s v="BACKWOODS CIGAR 5X8 PACK"/>
    <n v="2"/>
    <x v="21"/>
    <x v="0"/>
    <x v="11"/>
    <x v="11"/>
    <x v="11"/>
    <x v="11"/>
    <x v="0"/>
    <n v="2"/>
    <x v="0"/>
    <n v="2"/>
    <n v="78"/>
  </r>
  <r>
    <s v="RANA"/>
    <s v="B40"/>
    <s v="BACKWOODS CIGAR 5X8 PACK"/>
    <n v="2"/>
    <x v="22"/>
    <x v="0"/>
    <x v="12"/>
    <x v="12"/>
    <x v="12"/>
    <x v="12"/>
    <x v="0"/>
    <n v="2"/>
    <x v="0"/>
    <n v="2"/>
    <n v="78"/>
  </r>
  <r>
    <s v="SCS"/>
    <s v="B40"/>
    <s v="BACKWOODS CIGAR 5X8 PACK"/>
    <n v="2"/>
    <x v="23"/>
    <x v="0"/>
    <x v="13"/>
    <x v="13"/>
    <x v="13"/>
    <x v="13"/>
    <x v="0"/>
    <n v="2"/>
    <x v="0"/>
    <n v="2"/>
    <n v="78"/>
  </r>
  <r>
    <s v="SIN"/>
    <s v="B40"/>
    <s v="BACKWOODS CIGAR 5X8 PACK"/>
    <n v="1"/>
    <x v="24"/>
    <x v="0"/>
    <x v="14"/>
    <x v="14"/>
    <x v="14"/>
    <x v="14"/>
    <x v="0"/>
    <n v="1"/>
    <x v="0"/>
    <n v="1"/>
    <n v="39"/>
  </r>
  <r>
    <s v="9218W"/>
    <s v="CRI16"/>
    <s v="CRISS CROSS PIPE 16OZ"/>
    <n v="2"/>
    <x v="25"/>
    <x v="0"/>
    <x v="15"/>
    <x v="15"/>
    <x v="15"/>
    <x v="15"/>
    <x v="0"/>
    <n v="2"/>
    <x v="2"/>
    <n v="0"/>
    <n v="0"/>
  </r>
  <r>
    <n v="32"/>
    <s v="DPP"/>
    <s v="DUTCH MASTER PALMA PACKS"/>
    <n v="1"/>
    <x v="16"/>
    <x v="0"/>
    <x v="10"/>
    <x v="10"/>
    <x v="10"/>
    <x v="10"/>
    <x v="0"/>
    <n v="1"/>
    <x v="0"/>
    <n v="1"/>
    <n v="23"/>
  </r>
  <r>
    <s v="569M"/>
    <s v="DPP"/>
    <s v="DUTCH MASTER PALMA PACKS"/>
    <n v="2"/>
    <x v="0"/>
    <x v="0"/>
    <x v="0"/>
    <x v="0"/>
    <x v="0"/>
    <x v="0"/>
    <x v="0"/>
    <n v="2"/>
    <x v="0"/>
    <n v="2"/>
    <n v="46"/>
  </r>
  <r>
    <n v="8319"/>
    <s v="DPP"/>
    <s v="DUTCH MASTER PALMA PACKS"/>
    <n v="1"/>
    <x v="26"/>
    <x v="0"/>
    <x v="16"/>
    <x v="16"/>
    <x v="16"/>
    <x v="16"/>
    <x v="0"/>
    <n v="1"/>
    <x v="0"/>
    <n v="1"/>
    <n v="23"/>
  </r>
  <r>
    <n v="8319"/>
    <s v="DPP"/>
    <s v="DUTCH MASTER PALMA PACKS"/>
    <n v="1"/>
    <x v="27"/>
    <x v="0"/>
    <x v="16"/>
    <x v="16"/>
    <x v="16"/>
    <x v="16"/>
    <x v="0"/>
    <n v="1"/>
    <x v="0"/>
    <n v="1"/>
    <n v="23"/>
  </r>
  <r>
    <s v="ALIB"/>
    <s v="DPP"/>
    <s v="DUTCH MASTER PALMA PACKS"/>
    <n v="1"/>
    <x v="28"/>
    <x v="0"/>
    <x v="17"/>
    <x v="17"/>
    <x v="17"/>
    <x v="17"/>
    <x v="0"/>
    <n v="1"/>
    <x v="0"/>
    <n v="1"/>
    <n v="23"/>
  </r>
  <r>
    <s v="ALIB"/>
    <s v="DPP"/>
    <s v="DUTCH MASTER PALMA PACKS"/>
    <n v="1"/>
    <x v="29"/>
    <x v="0"/>
    <x v="17"/>
    <x v="17"/>
    <x v="17"/>
    <x v="17"/>
    <x v="0"/>
    <n v="1"/>
    <x v="0"/>
    <n v="1"/>
    <n v="23"/>
  </r>
  <r>
    <s v="AMR"/>
    <s v="DPP"/>
    <s v="DUTCH MASTER PALMA PACKS"/>
    <n v="1"/>
    <x v="19"/>
    <x v="0"/>
    <x v="11"/>
    <x v="11"/>
    <x v="11"/>
    <x v="11"/>
    <x v="0"/>
    <n v="1"/>
    <x v="0"/>
    <n v="1"/>
    <n v="23"/>
  </r>
  <r>
    <s v="AMR"/>
    <s v="DPP"/>
    <s v="DUTCH MASTER PALMA PACKS"/>
    <n v="2"/>
    <x v="20"/>
    <x v="0"/>
    <x v="11"/>
    <x v="11"/>
    <x v="11"/>
    <x v="11"/>
    <x v="0"/>
    <n v="2"/>
    <x v="0"/>
    <n v="2"/>
    <n v="46"/>
  </r>
  <r>
    <s v="AND"/>
    <s v="DPP"/>
    <s v="DUTCH MASTER PALMA PACKS"/>
    <n v="1"/>
    <x v="30"/>
    <x v="0"/>
    <x v="18"/>
    <x v="18"/>
    <x v="18"/>
    <x v="18"/>
    <x v="0"/>
    <n v="1"/>
    <x v="0"/>
    <n v="1"/>
    <n v="23"/>
  </r>
  <r>
    <s v="AND"/>
    <s v="DPP"/>
    <s v="DUTCH MASTER PALMA PACKS"/>
    <n v="1"/>
    <x v="31"/>
    <x v="0"/>
    <x v="18"/>
    <x v="18"/>
    <x v="18"/>
    <x v="18"/>
    <x v="0"/>
    <n v="1"/>
    <x v="0"/>
    <n v="1"/>
    <n v="23"/>
  </r>
  <r>
    <s v="JEF"/>
    <s v="DPP"/>
    <s v="DUTCH MASTER PALMA PACKS"/>
    <n v="1"/>
    <x v="32"/>
    <x v="0"/>
    <x v="19"/>
    <x v="19"/>
    <x v="19"/>
    <x v="19"/>
    <x v="0"/>
    <n v="1"/>
    <x v="0"/>
    <n v="1"/>
    <n v="23"/>
  </r>
  <r>
    <s v="MARUTY"/>
    <s v="DPP"/>
    <s v="DUTCH MASTER PALMA PACKS"/>
    <n v="1"/>
    <x v="33"/>
    <x v="0"/>
    <x v="20"/>
    <x v="20"/>
    <x v="20"/>
    <x v="20"/>
    <x v="0"/>
    <n v="1"/>
    <x v="0"/>
    <n v="1"/>
    <n v="23"/>
  </r>
  <r>
    <s v="MQI"/>
    <s v="DPP"/>
    <s v="DUTCH MASTER PALMA PACKS"/>
    <n v="1"/>
    <x v="34"/>
    <x v="0"/>
    <x v="21"/>
    <x v="21"/>
    <x v="21"/>
    <x v="21"/>
    <x v="0"/>
    <n v="1"/>
    <x v="0"/>
    <n v="1"/>
    <n v="23"/>
  </r>
  <r>
    <s v="MQI"/>
    <s v="DPP"/>
    <s v="DUTCH MASTER PALMA PACKS"/>
    <n v="1"/>
    <x v="35"/>
    <x v="0"/>
    <x v="21"/>
    <x v="21"/>
    <x v="21"/>
    <x v="21"/>
    <x v="0"/>
    <n v="1"/>
    <x v="0"/>
    <n v="1"/>
    <n v="23"/>
  </r>
  <r>
    <s v="MQI"/>
    <s v="DPP"/>
    <s v="DUTCH MASTER PALMA PACKS"/>
    <n v="1"/>
    <x v="36"/>
    <x v="0"/>
    <x v="21"/>
    <x v="21"/>
    <x v="21"/>
    <x v="21"/>
    <x v="0"/>
    <n v="1"/>
    <x v="0"/>
    <n v="1"/>
    <n v="23"/>
  </r>
  <r>
    <s v="NID"/>
    <s v="DPP"/>
    <s v="DUTCH MASTER PALMA PACKS"/>
    <n v="1"/>
    <x v="37"/>
    <x v="0"/>
    <x v="22"/>
    <x v="22"/>
    <x v="22"/>
    <x v="22"/>
    <x v="0"/>
    <n v="1"/>
    <x v="0"/>
    <n v="1"/>
    <n v="23"/>
  </r>
  <r>
    <s v="SATK"/>
    <s v="DPP"/>
    <s v="DUTCH MASTER PALMA PACKS"/>
    <n v="1"/>
    <x v="38"/>
    <x v="0"/>
    <x v="23"/>
    <x v="23"/>
    <x v="23"/>
    <x v="23"/>
    <x v="0"/>
    <n v="1"/>
    <x v="0"/>
    <n v="1"/>
    <n v="23"/>
  </r>
  <r>
    <s v="SATK"/>
    <s v="DPP"/>
    <s v="DUTCH MASTER PALMA PACKS"/>
    <n v="1"/>
    <x v="39"/>
    <x v="0"/>
    <x v="23"/>
    <x v="23"/>
    <x v="23"/>
    <x v="23"/>
    <x v="0"/>
    <n v="1"/>
    <x v="0"/>
    <n v="1"/>
    <n v="23"/>
  </r>
  <r>
    <s v="SCS"/>
    <s v="DPP"/>
    <s v="DUTCH MASTER PALMA PACKS"/>
    <n v="2"/>
    <x v="40"/>
    <x v="0"/>
    <x v="13"/>
    <x v="13"/>
    <x v="13"/>
    <x v="13"/>
    <x v="0"/>
    <n v="2"/>
    <x v="0"/>
    <n v="2"/>
    <n v="46"/>
  </r>
  <r>
    <s v="SCS"/>
    <s v="DPP"/>
    <s v="DUTCH MASTER PALMA PACKS"/>
    <n v="2"/>
    <x v="41"/>
    <x v="0"/>
    <x v="13"/>
    <x v="13"/>
    <x v="13"/>
    <x v="13"/>
    <x v="0"/>
    <n v="2"/>
    <x v="0"/>
    <n v="2"/>
    <n v="46"/>
  </r>
  <r>
    <n v="5901"/>
    <s v="DUT"/>
    <s v="DUTCH PALMA BOX 55 CIGARS"/>
    <n v="1"/>
    <x v="42"/>
    <x v="0"/>
    <x v="24"/>
    <x v="24"/>
    <x v="24"/>
    <x v="24"/>
    <x v="0"/>
    <n v="1"/>
    <x v="0"/>
    <n v="1"/>
    <n v="54"/>
  </r>
  <r>
    <n v="8202"/>
    <s v="DUT"/>
    <s v="DUTCH PALMA BOX 55 CIGARS"/>
    <n v="1"/>
    <x v="43"/>
    <x v="0"/>
    <x v="25"/>
    <x v="25"/>
    <x v="25"/>
    <x v="25"/>
    <x v="0"/>
    <n v="1"/>
    <x v="0"/>
    <n v="1"/>
    <n v="54"/>
  </r>
  <r>
    <s v="AMR"/>
    <s v="DUT"/>
    <s v="DUTCH PALMA BOX 55 CIGARS"/>
    <n v="1"/>
    <x v="20"/>
    <x v="0"/>
    <x v="11"/>
    <x v="11"/>
    <x v="11"/>
    <x v="11"/>
    <x v="0"/>
    <n v="1"/>
    <x v="0"/>
    <n v="1"/>
    <n v="54"/>
  </r>
  <r>
    <s v="A&amp;N"/>
    <s v="ENT1"/>
    <s v="ENTOURAGE PALMA 4 PACK 6"/>
    <n v="1"/>
    <x v="44"/>
    <x v="0"/>
    <x v="2"/>
    <x v="2"/>
    <x v="2"/>
    <x v="2"/>
    <x v="0"/>
    <n v="1"/>
    <x v="0"/>
    <n v="1"/>
    <n v="23"/>
  </r>
  <r>
    <s v="NID"/>
    <s v="ENT1"/>
    <s v="ENTOURAGE PALMA 4 PACK 6"/>
    <n v="1"/>
    <x v="37"/>
    <x v="0"/>
    <x v="22"/>
    <x v="22"/>
    <x v="22"/>
    <x v="22"/>
    <x v="0"/>
    <n v="1"/>
    <x v="0"/>
    <n v="1"/>
    <n v="23"/>
  </r>
  <r>
    <n v="3578"/>
    <s v="GRI"/>
    <s v="GRIZZLY LONG CUT WINTER GREEN"/>
    <n v="1"/>
    <x v="45"/>
    <x v="0"/>
    <x v="26"/>
    <x v="26"/>
    <x v="26"/>
    <x v="26"/>
    <x v="0"/>
    <n v="1"/>
    <x v="3"/>
    <n v="1"/>
    <n v="16"/>
  </r>
  <r>
    <n v="4802"/>
    <s v="GRI"/>
    <s v="GRIZZLY LONG CUT WINTER GREEN"/>
    <n v="1"/>
    <x v="46"/>
    <x v="0"/>
    <x v="27"/>
    <x v="27"/>
    <x v="27"/>
    <x v="27"/>
    <x v="0"/>
    <n v="1"/>
    <x v="3"/>
    <n v="1"/>
    <n v="16"/>
  </r>
  <r>
    <n v="4802"/>
    <s v="GRI"/>
    <s v="GRIZZLY LONG CUT WINTER GREEN"/>
    <n v="1"/>
    <x v="47"/>
    <x v="0"/>
    <x v="27"/>
    <x v="27"/>
    <x v="27"/>
    <x v="27"/>
    <x v="0"/>
    <n v="1"/>
    <x v="3"/>
    <n v="1"/>
    <n v="16"/>
  </r>
  <r>
    <n v="4802"/>
    <s v="GRI"/>
    <s v="GRIZZLY LONG CUT WINTER GREEN"/>
    <n v="1"/>
    <x v="48"/>
    <x v="0"/>
    <x v="27"/>
    <x v="27"/>
    <x v="27"/>
    <x v="27"/>
    <x v="0"/>
    <n v="1"/>
    <x v="3"/>
    <n v="1"/>
    <n v="16"/>
  </r>
  <r>
    <s v="569M"/>
    <s v="GRI"/>
    <s v="GRIZZLY LONG CUT WINTER GREEN"/>
    <n v="2"/>
    <x v="49"/>
    <x v="0"/>
    <x v="0"/>
    <x v="0"/>
    <x v="0"/>
    <x v="0"/>
    <x v="0"/>
    <n v="2"/>
    <x v="3"/>
    <n v="2"/>
    <n v="32"/>
  </r>
  <r>
    <s v="569M"/>
    <s v="GRI"/>
    <s v="GRIZZLY LONG CUT WINTER GREEN"/>
    <n v="2"/>
    <x v="0"/>
    <x v="0"/>
    <x v="0"/>
    <x v="0"/>
    <x v="0"/>
    <x v="0"/>
    <x v="0"/>
    <n v="2"/>
    <x v="3"/>
    <n v="2"/>
    <n v="32"/>
  </r>
  <r>
    <s v="ESC"/>
    <s v="GRI"/>
    <s v="GRIZZLY LONG CUT WINTER GREEN"/>
    <n v="1"/>
    <x v="50"/>
    <x v="0"/>
    <x v="28"/>
    <x v="28"/>
    <x v="28"/>
    <x v="28"/>
    <x v="0"/>
    <n v="1"/>
    <x v="3"/>
    <n v="1"/>
    <n v="16"/>
  </r>
  <r>
    <s v="FOUR"/>
    <s v="GRI"/>
    <s v="GRIZZLY LONG CUT WINTER GREEN"/>
    <n v="1"/>
    <x v="51"/>
    <x v="0"/>
    <x v="29"/>
    <x v="29"/>
    <x v="29"/>
    <x v="29"/>
    <x v="0"/>
    <n v="1"/>
    <x v="3"/>
    <n v="1"/>
    <n v="16"/>
  </r>
  <r>
    <s v="LEX"/>
    <s v="KOD"/>
    <s v="KODIAK"/>
    <n v="1"/>
    <x v="52"/>
    <x v="0"/>
    <x v="30"/>
    <x v="30"/>
    <x v="30"/>
    <x v="30"/>
    <x v="0"/>
    <n v="1"/>
    <x v="3"/>
    <n v="1"/>
    <n v="16"/>
  </r>
  <r>
    <s v="VIN"/>
    <s v="KOD"/>
    <s v="KODIAK"/>
    <n v="1"/>
    <x v="53"/>
    <x v="0"/>
    <x v="31"/>
    <x v="31"/>
    <x v="31"/>
    <x v="31"/>
    <x v="0"/>
    <n v="1"/>
    <x v="3"/>
    <n v="1"/>
    <n v="16"/>
  </r>
  <r>
    <s v="VINK"/>
    <s v="KOD"/>
    <s v="KODIAK"/>
    <n v="2"/>
    <x v="54"/>
    <x v="0"/>
    <x v="32"/>
    <x v="32"/>
    <x v="32"/>
    <x v="32"/>
    <x v="0"/>
    <n v="2"/>
    <x v="3"/>
    <n v="2"/>
    <n v="32"/>
  </r>
  <r>
    <s v="AND"/>
    <s v="PBP"/>
    <s v="PHILLIES BLUND PACKS"/>
    <n v="1"/>
    <x v="31"/>
    <x v="0"/>
    <x v="18"/>
    <x v="18"/>
    <x v="18"/>
    <x v="18"/>
    <x v="0"/>
    <n v="1"/>
    <x v="0"/>
    <n v="1"/>
    <n v="49"/>
  </r>
  <r>
    <s v="SCS"/>
    <s v="PBP"/>
    <s v="PHILLIES BLUND PACKS"/>
    <n v="1"/>
    <x v="40"/>
    <x v="0"/>
    <x v="13"/>
    <x v="13"/>
    <x v="13"/>
    <x v="13"/>
    <x v="0"/>
    <n v="1"/>
    <x v="0"/>
    <n v="1"/>
    <n v="49"/>
  </r>
  <r>
    <s v="SCS"/>
    <s v="PBP"/>
    <s v="PHILLIES BLUND PACKS"/>
    <n v="1"/>
    <x v="41"/>
    <x v="0"/>
    <x v="13"/>
    <x v="13"/>
    <x v="13"/>
    <x v="13"/>
    <x v="0"/>
    <n v="1"/>
    <x v="0"/>
    <n v="1"/>
    <n v="49"/>
  </r>
  <r>
    <s v="SGD"/>
    <s v="PBP"/>
    <s v="PHILLIES BLUND PACKS"/>
    <n v="1"/>
    <x v="55"/>
    <x v="0"/>
    <x v="33"/>
    <x v="33"/>
    <x v="33"/>
    <x v="33"/>
    <x v="0"/>
    <n v="1"/>
    <x v="0"/>
    <n v="1"/>
    <n v="49"/>
  </r>
  <r>
    <s v="SGD"/>
    <s v="PBP"/>
    <s v="PHILLIES BLUND PACKS"/>
    <n v="1"/>
    <x v="56"/>
    <x v="0"/>
    <x v="33"/>
    <x v="33"/>
    <x v="33"/>
    <x v="33"/>
    <x v="0"/>
    <n v="1"/>
    <x v="0"/>
    <n v="1"/>
    <n v="49"/>
  </r>
  <r>
    <n v="1064"/>
    <s v="SKA"/>
    <s v="SKOAL RG/LC CHEW TOB"/>
    <n v="1"/>
    <x v="57"/>
    <x v="0"/>
    <x v="34"/>
    <x v="34"/>
    <x v="34"/>
    <x v="34"/>
    <x v="0"/>
    <n v="1"/>
    <x v="3"/>
    <n v="1"/>
    <n v="16"/>
  </r>
  <r>
    <n v="1064"/>
    <s v="SKA"/>
    <s v="SKOAL RG/LC CHEW TOB"/>
    <n v="3"/>
    <x v="58"/>
    <x v="0"/>
    <x v="34"/>
    <x v="34"/>
    <x v="34"/>
    <x v="34"/>
    <x v="0"/>
    <n v="3"/>
    <x v="3"/>
    <n v="3"/>
    <n v="48"/>
  </r>
  <r>
    <n v="4904"/>
    <s v="SKA"/>
    <s v="SKOAL RG/LC CHEW TOB"/>
    <n v="1"/>
    <x v="59"/>
    <x v="0"/>
    <x v="35"/>
    <x v="35"/>
    <x v="35"/>
    <x v="35"/>
    <x v="0"/>
    <n v="1"/>
    <x v="3"/>
    <n v="1"/>
    <n v="16"/>
  </r>
  <r>
    <s v="569M"/>
    <s v="SKA"/>
    <s v="SKOAL RG/LC CHEW TOB"/>
    <n v="1"/>
    <x v="0"/>
    <x v="0"/>
    <x v="0"/>
    <x v="0"/>
    <x v="0"/>
    <x v="0"/>
    <x v="0"/>
    <n v="1"/>
    <x v="3"/>
    <n v="1"/>
    <n v="16"/>
  </r>
  <r>
    <s v="569M"/>
    <s v="SKA"/>
    <s v="SKOAL RG/LC CHEW TOB"/>
    <n v="1"/>
    <x v="60"/>
    <x v="0"/>
    <x v="0"/>
    <x v="0"/>
    <x v="0"/>
    <x v="0"/>
    <x v="0"/>
    <n v="1"/>
    <x v="3"/>
    <n v="1"/>
    <n v="16"/>
  </r>
  <r>
    <s v="GEOR"/>
    <s v="SKA"/>
    <s v="SKOAL RG/LC CHEW TOB"/>
    <n v="1"/>
    <x v="61"/>
    <x v="0"/>
    <x v="36"/>
    <x v="36"/>
    <x v="36"/>
    <x v="36"/>
    <x v="0"/>
    <n v="1"/>
    <x v="3"/>
    <n v="1"/>
    <n v="16"/>
  </r>
  <r>
    <s v="MAHI"/>
    <s v="SKA"/>
    <s v="SKOAL RG/LC CHEW TOB"/>
    <n v="1"/>
    <x v="62"/>
    <x v="0"/>
    <x v="37"/>
    <x v="37"/>
    <x v="37"/>
    <x v="37"/>
    <x v="0"/>
    <n v="1"/>
    <x v="3"/>
    <n v="1"/>
    <n v="16"/>
  </r>
  <r>
    <s v="MVC"/>
    <s v="SKA"/>
    <s v="SKOAL RG/LC CHEW TOB"/>
    <n v="1"/>
    <x v="63"/>
    <x v="0"/>
    <x v="38"/>
    <x v="38"/>
    <x v="38"/>
    <x v="38"/>
    <x v="0"/>
    <n v="1"/>
    <x v="3"/>
    <n v="1"/>
    <n v="16"/>
  </r>
  <r>
    <s v="MVC"/>
    <s v="SKA"/>
    <s v="SKOAL RG/LC CHEW TOB"/>
    <n v="-1"/>
    <x v="64"/>
    <x v="0"/>
    <x v="38"/>
    <x v="38"/>
    <x v="38"/>
    <x v="38"/>
    <x v="1"/>
    <n v="1"/>
    <x v="3"/>
    <n v="1"/>
    <n v="16"/>
  </r>
  <r>
    <s v="ROCK"/>
    <s v="SKA"/>
    <s v="SKOAL RG/LC CHEW TOB"/>
    <n v="1"/>
    <x v="65"/>
    <x v="0"/>
    <x v="39"/>
    <x v="39"/>
    <x v="39"/>
    <x v="39"/>
    <x v="0"/>
    <n v="1"/>
    <x v="3"/>
    <n v="1"/>
    <n v="16"/>
  </r>
  <r>
    <s v="ROCK"/>
    <s v="SKA"/>
    <s v="SKOAL RG/LC CHEW TOB"/>
    <n v="1"/>
    <x v="66"/>
    <x v="0"/>
    <x v="39"/>
    <x v="39"/>
    <x v="39"/>
    <x v="39"/>
    <x v="0"/>
    <n v="1"/>
    <x v="3"/>
    <n v="1"/>
    <n v="16"/>
  </r>
  <r>
    <s v="SATK"/>
    <s v="SKA"/>
    <s v="SKOAL RG/LC CHEW TOB"/>
    <n v="1"/>
    <x v="39"/>
    <x v="0"/>
    <x v="40"/>
    <x v="23"/>
    <x v="23"/>
    <x v="23"/>
    <x v="0"/>
    <n v="1"/>
    <x v="3"/>
    <n v="1"/>
    <n v="16"/>
  </r>
  <r>
    <s v="VINK"/>
    <s v="SKA"/>
    <s v="SKOAL RG/LC CHEW TOB"/>
    <n v="2"/>
    <x v="67"/>
    <x v="0"/>
    <x v="32"/>
    <x v="32"/>
    <x v="32"/>
    <x v="32"/>
    <x v="0"/>
    <n v="2"/>
    <x v="3"/>
    <n v="2"/>
    <n v="32"/>
  </r>
  <r>
    <s v="VINK"/>
    <s v="SKA"/>
    <s v="SKOAL RG/LC CHEW TOB"/>
    <n v="3"/>
    <x v="54"/>
    <x v="0"/>
    <x v="32"/>
    <x v="32"/>
    <x v="32"/>
    <x v="32"/>
    <x v="0"/>
    <n v="3"/>
    <x v="3"/>
    <n v="3"/>
    <n v="48"/>
  </r>
  <r>
    <n v="183"/>
    <s v="WHI"/>
    <s v="WHITEOWL INVINCIBLE"/>
    <n v="2"/>
    <x v="68"/>
    <x v="0"/>
    <x v="41"/>
    <x v="40"/>
    <x v="40"/>
    <x v="40"/>
    <x v="0"/>
    <n v="2"/>
    <x v="0"/>
    <n v="2"/>
    <n v="98"/>
  </r>
  <r>
    <n v="183"/>
    <s v="WHI"/>
    <s v="WHITEOWL INVINCIBLE"/>
    <n v="1"/>
    <x v="69"/>
    <x v="0"/>
    <x v="41"/>
    <x v="40"/>
    <x v="40"/>
    <x v="40"/>
    <x v="0"/>
    <n v="1"/>
    <x v="0"/>
    <n v="1"/>
    <n v="49"/>
  </r>
  <r>
    <n v="183"/>
    <s v="WHI"/>
    <s v="WHITEOWL INVINCIBLE"/>
    <n v="1"/>
    <x v="70"/>
    <x v="0"/>
    <x v="41"/>
    <x v="40"/>
    <x v="40"/>
    <x v="40"/>
    <x v="0"/>
    <n v="1"/>
    <x v="0"/>
    <n v="1"/>
    <n v="49"/>
  </r>
  <r>
    <m/>
    <m/>
    <m/>
    <m/>
    <x v="71"/>
    <x v="1"/>
    <x v="42"/>
    <x v="41"/>
    <x v="41"/>
    <x v="41"/>
    <x v="2"/>
    <m/>
    <x v="4"/>
    <m/>
    <m/>
  </r>
  <r>
    <m/>
    <m/>
    <m/>
    <m/>
    <x v="71"/>
    <x v="1"/>
    <x v="42"/>
    <x v="41"/>
    <x v="41"/>
    <x v="41"/>
    <x v="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F690-217E-45BB-BF40-F4C258AAA700}" name="PivotTable4" cacheId="115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3">
        <item m="1" x="211"/>
        <item m="1" x="217"/>
        <item m="1" x="75"/>
        <item m="1" x="120"/>
        <item m="1" x="188"/>
        <item m="1" x="116"/>
        <item m="1" x="77"/>
        <item m="1" x="171"/>
        <item m="1" x="178"/>
        <item m="1" x="189"/>
        <item m="1" x="121"/>
        <item m="1" x="130"/>
        <item m="1" x="198"/>
        <item m="1" x="128"/>
        <item m="1" x="193"/>
        <item m="1" x="167"/>
        <item m="1" x="218"/>
        <item m="1" x="147"/>
        <item m="1" x="202"/>
        <item m="1" x="238"/>
        <item m="1" x="148"/>
        <item m="1" x="153"/>
        <item m="1" x="169"/>
        <item m="1" x="219"/>
        <item m="1" x="142"/>
        <item m="1" x="234"/>
        <item m="1" x="109"/>
        <item m="1" x="203"/>
        <item m="1" x="84"/>
        <item m="1" x="131"/>
        <item m="1" x="72"/>
        <item m="1" x="225"/>
        <item m="1" x="89"/>
        <item m="1" x="228"/>
        <item m="1" x="175"/>
        <item m="1" x="105"/>
        <item m="1" x="78"/>
        <item m="1" x="229"/>
        <item m="1" x="76"/>
        <item m="1" x="235"/>
        <item m="1" x="117"/>
        <item m="1" x="220"/>
        <item m="1" x="208"/>
        <item m="1" x="73"/>
        <item m="1" x="236"/>
        <item m="1" x="230"/>
        <item m="1" x="82"/>
        <item m="1" x="118"/>
        <item m="1" x="164"/>
        <item m="1" x="221"/>
        <item m="1" x="206"/>
        <item m="1" x="124"/>
        <item m="1" x="125"/>
        <item m="1" x="190"/>
        <item m="1" x="209"/>
        <item m="1" x="103"/>
        <item m="1" x="157"/>
        <item m="1" x="161"/>
        <item m="1" x="224"/>
        <item m="1" x="143"/>
        <item m="1" x="113"/>
        <item m="1" x="122"/>
        <item m="1" x="150"/>
        <item m="1" x="136"/>
        <item m="1" x="79"/>
        <item m="1" x="140"/>
        <item m="1" x="180"/>
        <item m="1" x="96"/>
        <item m="1" x="222"/>
        <item m="1" x="212"/>
        <item m="1" x="194"/>
        <item m="1" x="213"/>
        <item m="1" x="242"/>
        <item m="1" x="137"/>
        <item m="1" x="170"/>
        <item m="1" x="74"/>
        <item m="1" x="97"/>
        <item m="1" x="231"/>
        <item m="1" x="176"/>
        <item m="1" x="90"/>
        <item m="1" x="114"/>
        <item m="1" x="154"/>
        <item m="1" x="80"/>
        <item m="1" x="141"/>
        <item m="1" x="172"/>
        <item m="1" x="138"/>
        <item m="1" x="183"/>
        <item m="1" x="91"/>
        <item m="1" x="214"/>
        <item m="1" x="177"/>
        <item m="1" x="168"/>
        <item m="1" x="205"/>
        <item m="1" x="132"/>
        <item m="1" x="135"/>
        <item m="1" x="239"/>
        <item m="1" x="165"/>
        <item m="1" x="227"/>
        <item m="1" x="115"/>
        <item m="1" x="200"/>
        <item m="1" x="126"/>
        <item m="1" x="185"/>
        <item m="1" x="144"/>
        <item m="1" x="98"/>
        <item m="1" x="204"/>
        <item m="1" x="155"/>
        <item m="1" x="106"/>
        <item m="1" x="156"/>
        <item m="1" x="108"/>
        <item m="1" x="119"/>
        <item m="1" x="146"/>
        <item m="1" x="184"/>
        <item m="1" x="173"/>
        <item m="1" x="139"/>
        <item m="1" x="174"/>
        <item m="1" x="232"/>
        <item m="1" x="187"/>
        <item m="1" x="83"/>
        <item m="1" x="216"/>
        <item m="1" x="233"/>
        <item m="1" x="100"/>
        <item m="1" x="179"/>
        <item m="1" x="129"/>
        <item m="1" x="133"/>
        <item m="1" x="149"/>
        <item m="1" x="101"/>
        <item m="1" x="191"/>
        <item m="1" x="107"/>
        <item m="1" x="186"/>
        <item m="1" x="182"/>
        <item m="1" x="151"/>
        <item m="1" x="237"/>
        <item m="1" x="88"/>
        <item m="1" x="160"/>
        <item m="1" x="163"/>
        <item m="1" x="158"/>
        <item m="1" x="92"/>
        <item m="1" x="181"/>
        <item m="1" x="196"/>
        <item m="1" x="159"/>
        <item m="1" x="112"/>
        <item m="1" x="195"/>
        <item m="1" x="145"/>
        <item m="1" x="134"/>
        <item m="1" x="102"/>
        <item m="1" x="197"/>
        <item m="1" x="81"/>
        <item m="1" x="207"/>
        <item m="1" x="210"/>
        <item m="1" x="85"/>
        <item m="1" x="215"/>
        <item m="1" x="87"/>
        <item m="1" x="240"/>
        <item m="1" x="223"/>
        <item m="1" x="199"/>
        <item m="1" x="94"/>
        <item m="1" x="241"/>
        <item m="1" x="152"/>
        <item m="1" x="226"/>
        <item m="1" x="93"/>
        <item m="1" x="201"/>
        <item m="1" x="192"/>
        <item m="1" x="166"/>
        <item m="1" x="123"/>
        <item m="1" x="127"/>
        <item m="1" x="99"/>
        <item m="1" x="162"/>
        <item m="1" x="110"/>
        <item m="1" x="86"/>
        <item m="1" x="111"/>
        <item m="1" x="104"/>
        <item m="1" x="95"/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m="1" x="80"/>
        <item m="1" x="50"/>
        <item m="1" x="64"/>
        <item m="1" x="87"/>
        <item m="1" x="53"/>
        <item m="1" x="98"/>
        <item m="1" x="62"/>
        <item m="1" x="97"/>
        <item m="1" x="60"/>
        <item m="1" x="55"/>
        <item m="1" x="59"/>
        <item m="1" x="77"/>
        <item m="1" x="82"/>
        <item m="1" x="91"/>
        <item m="1" x="65"/>
        <item m="1" x="61"/>
        <item m="1" x="45"/>
        <item m="1" x="93"/>
        <item m="1" x="79"/>
        <item m="1" x="57"/>
        <item m="1" x="63"/>
        <item m="1" x="78"/>
        <item m="1" x="88"/>
        <item m="1" x="56"/>
        <item m="1" x="69"/>
        <item m="1" x="51"/>
        <item x="15"/>
        <item x="2"/>
        <item m="1" x="85"/>
        <item x="8"/>
        <item x="5"/>
        <item x="28"/>
        <item m="1" x="90"/>
        <item x="24"/>
        <item m="1" x="75"/>
        <item x="1"/>
        <item m="1" x="74"/>
        <item x="11"/>
        <item m="1" x="71"/>
        <item m="1" x="44"/>
        <item x="12"/>
        <item m="1" x="89"/>
        <item m="1" x="43"/>
        <item m="1" x="54"/>
        <item m="1" x="70"/>
        <item x="10"/>
        <item m="1" x="92"/>
        <item x="16"/>
        <item x="18"/>
        <item x="29"/>
        <item x="4"/>
        <item x="20"/>
        <item m="1" x="49"/>
        <item x="23"/>
        <item x="33"/>
        <item x="25"/>
        <item m="1" x="48"/>
        <item x="26"/>
        <item x="41"/>
        <item x="0"/>
        <item x="36"/>
        <item m="1" x="81"/>
        <item m="1" x="52"/>
        <item x="7"/>
        <item x="27"/>
        <item x="35"/>
        <item m="1" x="67"/>
        <item m="1" x="76"/>
        <item x="30"/>
        <item x="32"/>
        <item m="1" x="68"/>
        <item m="1" x="46"/>
        <item m="1" x="83"/>
        <item m="1" x="84"/>
        <item m="1" x="72"/>
        <item x="3"/>
        <item m="1" x="66"/>
        <item m="1" x="47"/>
        <item x="9"/>
        <item m="1" x="94"/>
        <item m="1" x="95"/>
        <item m="1" x="86"/>
        <item x="17"/>
        <item m="1" x="58"/>
        <item x="22"/>
        <item m="1" x="99"/>
        <item m="1" x="73"/>
        <item m="1" x="96"/>
        <item x="40"/>
        <item x="39"/>
        <item x="42"/>
        <item x="6"/>
        <item x="13"/>
        <item x="14"/>
        <item x="19"/>
        <item x="21"/>
        <item x="31"/>
        <item x="34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m="1" x="83"/>
        <item m="1" x="47"/>
        <item m="1" x="63"/>
        <item m="1" x="45"/>
        <item m="1" x="61"/>
        <item m="1" x="84"/>
        <item m="1" x="96"/>
        <item m="1" x="93"/>
        <item m="1" x="75"/>
        <item m="1" x="76"/>
        <item m="1" x="88"/>
        <item m="1" x="60"/>
        <item m="1" x="44"/>
        <item m="1" x="66"/>
        <item m="1" x="77"/>
        <item m="1" x="99"/>
        <item m="1" x="87"/>
        <item m="1" x="46"/>
        <item m="1" x="92"/>
        <item m="1" x="90"/>
        <item m="1" x="58"/>
        <item m="1" x="59"/>
        <item m="1" x="56"/>
        <item m="1" x="94"/>
        <item m="1" x="82"/>
        <item m="1" x="67"/>
        <item x="15"/>
        <item x="2"/>
        <item m="1" x="51"/>
        <item x="8"/>
        <item x="5"/>
        <item x="28"/>
        <item m="1" x="73"/>
        <item x="24"/>
        <item m="1" x="78"/>
        <item x="1"/>
        <item m="1" x="55"/>
        <item x="11"/>
        <item m="1" x="53"/>
        <item m="1" x="72"/>
        <item x="12"/>
        <item m="1" x="43"/>
        <item m="1" x="89"/>
        <item m="1" x="69"/>
        <item m="1" x="95"/>
        <item x="10"/>
        <item m="1" x="57"/>
        <item x="16"/>
        <item x="18"/>
        <item x="29"/>
        <item x="4"/>
        <item x="20"/>
        <item m="1" x="65"/>
        <item x="23"/>
        <item x="33"/>
        <item x="25"/>
        <item m="1" x="81"/>
        <item x="26"/>
        <item x="40"/>
        <item x="0"/>
        <item x="36"/>
        <item m="1" x="71"/>
        <item m="1" x="85"/>
        <item x="7"/>
        <item x="27"/>
        <item x="35"/>
        <item m="1" x="52"/>
        <item m="1" x="98"/>
        <item x="30"/>
        <item x="32"/>
        <item m="1" x="49"/>
        <item m="1" x="50"/>
        <item m="1" x="54"/>
        <item m="1" x="79"/>
        <item m="1" x="86"/>
        <item x="3"/>
        <item m="1" x="91"/>
        <item m="1" x="80"/>
        <item x="9"/>
        <item m="1" x="64"/>
        <item m="1" x="62"/>
        <item m="1" x="42"/>
        <item x="17"/>
        <item m="1" x="74"/>
        <item x="22"/>
        <item m="1" x="70"/>
        <item m="1" x="97"/>
        <item m="1" x="48"/>
        <item m="1" x="68"/>
        <item x="39"/>
        <item x="41"/>
        <item x="6"/>
        <item x="13"/>
        <item x="14"/>
        <item x="19"/>
        <item x="21"/>
        <item x="31"/>
        <item x="34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3"/>
        <item x="1"/>
        <item m="1"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0681-B7F7-459D-94EF-F9077A38DB31}" name="PivotTable4" cacheId="115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243">
        <item m="1" x="211"/>
        <item m="1" x="217"/>
        <item m="1" x="75"/>
        <item m="1" x="120"/>
        <item m="1" x="188"/>
        <item m="1" x="116"/>
        <item m="1" x="77"/>
        <item m="1" x="171"/>
        <item m="1" x="178"/>
        <item m="1" x="189"/>
        <item m="1" x="121"/>
        <item m="1" x="130"/>
        <item m="1" x="198"/>
        <item m="1" x="128"/>
        <item m="1" x="193"/>
        <item m="1" x="167"/>
        <item m="1" x="218"/>
        <item m="1" x="147"/>
        <item m="1" x="202"/>
        <item m="1" x="238"/>
        <item m="1" x="148"/>
        <item m="1" x="153"/>
        <item m="1" x="169"/>
        <item m="1" x="219"/>
        <item m="1" x="142"/>
        <item m="1" x="234"/>
        <item m="1" x="109"/>
        <item m="1" x="203"/>
        <item m="1" x="84"/>
        <item m="1" x="131"/>
        <item m="1" x="72"/>
        <item m="1" x="225"/>
        <item m="1" x="89"/>
        <item m="1" x="228"/>
        <item m="1" x="175"/>
        <item m="1" x="105"/>
        <item m="1" x="78"/>
        <item m="1" x="229"/>
        <item m="1" x="76"/>
        <item m="1" x="235"/>
        <item m="1" x="117"/>
        <item m="1" x="220"/>
        <item m="1" x="208"/>
        <item m="1" x="73"/>
        <item m="1" x="236"/>
        <item m="1" x="230"/>
        <item m="1" x="82"/>
        <item m="1" x="118"/>
        <item m="1" x="164"/>
        <item m="1" x="221"/>
        <item m="1" x="206"/>
        <item m="1" x="124"/>
        <item m="1" x="125"/>
        <item m="1" x="190"/>
        <item m="1" x="209"/>
        <item m="1" x="103"/>
        <item m="1" x="157"/>
        <item m="1" x="161"/>
        <item m="1" x="224"/>
        <item m="1" x="143"/>
        <item m="1" x="113"/>
        <item m="1" x="122"/>
        <item m="1" x="150"/>
        <item m="1" x="136"/>
        <item m="1" x="79"/>
        <item m="1" x="140"/>
        <item m="1" x="180"/>
        <item m="1" x="96"/>
        <item m="1" x="222"/>
        <item m="1" x="212"/>
        <item m="1" x="194"/>
        <item m="1" x="213"/>
        <item m="1" x="242"/>
        <item m="1" x="137"/>
        <item m="1" x="170"/>
        <item m="1" x="74"/>
        <item m="1" x="97"/>
        <item m="1" x="231"/>
        <item m="1" x="176"/>
        <item m="1" x="90"/>
        <item m="1" x="114"/>
        <item m="1" x="154"/>
        <item m="1" x="80"/>
        <item m="1" x="141"/>
        <item m="1" x="172"/>
        <item m="1" x="138"/>
        <item m="1" x="183"/>
        <item m="1" x="91"/>
        <item m="1" x="214"/>
        <item m="1" x="177"/>
        <item m="1" x="168"/>
        <item m="1" x="205"/>
        <item m="1" x="132"/>
        <item m="1" x="135"/>
        <item m="1" x="239"/>
        <item m="1" x="165"/>
        <item m="1" x="227"/>
        <item m="1" x="115"/>
        <item m="1" x="200"/>
        <item m="1" x="126"/>
        <item m="1" x="185"/>
        <item m="1" x="144"/>
        <item m="1" x="98"/>
        <item m="1" x="204"/>
        <item m="1" x="155"/>
        <item m="1" x="106"/>
        <item m="1" x="156"/>
        <item m="1" x="108"/>
        <item m="1" x="119"/>
        <item m="1" x="146"/>
        <item m="1" x="184"/>
        <item m="1" x="173"/>
        <item m="1" x="139"/>
        <item m="1" x="174"/>
        <item m="1" x="232"/>
        <item m="1" x="187"/>
        <item m="1" x="83"/>
        <item m="1" x="216"/>
        <item m="1" x="233"/>
        <item m="1" x="100"/>
        <item m="1" x="179"/>
        <item m="1" x="129"/>
        <item m="1" x="133"/>
        <item m="1" x="149"/>
        <item m="1" x="101"/>
        <item m="1" x="191"/>
        <item m="1" x="107"/>
        <item m="1" x="186"/>
        <item m="1" x="182"/>
        <item m="1" x="151"/>
        <item m="1" x="237"/>
        <item m="1" x="88"/>
        <item m="1" x="160"/>
        <item m="1" x="163"/>
        <item m="1" x="158"/>
        <item m="1" x="92"/>
        <item m="1" x="181"/>
        <item m="1" x="196"/>
        <item m="1" x="159"/>
        <item m="1" x="112"/>
        <item m="1" x="195"/>
        <item m="1" x="145"/>
        <item m="1" x="134"/>
        <item m="1" x="102"/>
        <item m="1" x="197"/>
        <item m="1" x="81"/>
        <item m="1" x="207"/>
        <item m="1" x="210"/>
        <item m="1" x="85"/>
        <item m="1" x="215"/>
        <item m="1" x="87"/>
        <item m="1" x="240"/>
        <item m="1" x="223"/>
        <item m="1" x="199"/>
        <item m="1" x="94"/>
        <item m="1" x="241"/>
        <item m="1" x="152"/>
        <item m="1" x="226"/>
        <item m="1" x="93"/>
        <item m="1" x="201"/>
        <item m="1" x="192"/>
        <item m="1" x="166"/>
        <item m="1" x="123"/>
        <item m="1" x="127"/>
        <item m="1" x="99"/>
        <item m="1" x="162"/>
        <item m="1" x="110"/>
        <item m="1" x="86"/>
        <item m="1" x="111"/>
        <item m="1" x="104"/>
        <item m="1" x="95"/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100">
        <item m="1" x="80"/>
        <item m="1" x="50"/>
        <item m="1" x="64"/>
        <item m="1" x="87"/>
        <item m="1" x="53"/>
        <item m="1" x="98"/>
        <item m="1" x="62"/>
        <item m="1" x="97"/>
        <item m="1" x="60"/>
        <item m="1" x="55"/>
        <item m="1" x="59"/>
        <item m="1" x="77"/>
        <item m="1" x="82"/>
        <item m="1" x="91"/>
        <item m="1" x="65"/>
        <item m="1" x="61"/>
        <item m="1" x="45"/>
        <item m="1" x="93"/>
        <item m="1" x="79"/>
        <item m="1" x="57"/>
        <item m="1" x="63"/>
        <item m="1" x="78"/>
        <item m="1" x="88"/>
        <item m="1" x="56"/>
        <item m="1" x="69"/>
        <item m="1" x="51"/>
        <item x="15"/>
        <item x="2"/>
        <item m="1" x="85"/>
        <item x="8"/>
        <item x="5"/>
        <item x="28"/>
        <item m="1" x="90"/>
        <item x="24"/>
        <item m="1" x="75"/>
        <item x="1"/>
        <item m="1" x="74"/>
        <item x="11"/>
        <item m="1" x="71"/>
        <item m="1" x="44"/>
        <item x="12"/>
        <item m="1" x="89"/>
        <item m="1" x="43"/>
        <item m="1" x="54"/>
        <item m="1" x="70"/>
        <item x="10"/>
        <item m="1" x="92"/>
        <item x="16"/>
        <item x="18"/>
        <item x="29"/>
        <item x="4"/>
        <item x="20"/>
        <item m="1" x="49"/>
        <item x="23"/>
        <item x="33"/>
        <item x="25"/>
        <item m="1" x="48"/>
        <item x="26"/>
        <item x="41"/>
        <item x="0"/>
        <item x="36"/>
        <item m="1" x="81"/>
        <item m="1" x="52"/>
        <item x="7"/>
        <item x="27"/>
        <item x="35"/>
        <item m="1" x="67"/>
        <item m="1" x="76"/>
        <item x="30"/>
        <item x="32"/>
        <item m="1" x="68"/>
        <item m="1" x="46"/>
        <item m="1" x="83"/>
        <item m="1" x="84"/>
        <item m="1" x="72"/>
        <item x="3"/>
        <item m="1" x="66"/>
        <item m="1" x="47"/>
        <item x="9"/>
        <item m="1" x="94"/>
        <item m="1" x="95"/>
        <item m="1" x="86"/>
        <item x="17"/>
        <item m="1" x="58"/>
        <item x="22"/>
        <item m="1" x="99"/>
        <item m="1" x="73"/>
        <item m="1" x="96"/>
        <item x="40"/>
        <item x="39"/>
        <item x="42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100">
        <item m="1" x="83"/>
        <item m="1" x="47"/>
        <item m="1" x="63"/>
        <item m="1" x="45"/>
        <item m="1" x="61"/>
        <item m="1" x="84"/>
        <item m="1" x="96"/>
        <item m="1" x="93"/>
        <item m="1" x="75"/>
        <item m="1" x="76"/>
        <item m="1" x="88"/>
        <item m="1" x="60"/>
        <item m="1" x="44"/>
        <item m="1" x="66"/>
        <item m="1" x="77"/>
        <item m="1" x="99"/>
        <item m="1" x="87"/>
        <item m="1" x="46"/>
        <item m="1" x="92"/>
        <item m="1" x="90"/>
        <item m="1" x="58"/>
        <item m="1" x="59"/>
        <item m="1" x="56"/>
        <item m="1" x="94"/>
        <item m="1" x="82"/>
        <item m="1" x="67"/>
        <item x="15"/>
        <item x="2"/>
        <item m="1" x="51"/>
        <item x="8"/>
        <item x="5"/>
        <item x="28"/>
        <item m="1" x="73"/>
        <item x="24"/>
        <item m="1" x="78"/>
        <item x="1"/>
        <item m="1" x="55"/>
        <item x="11"/>
        <item m="1" x="53"/>
        <item m="1" x="72"/>
        <item x="12"/>
        <item m="1" x="43"/>
        <item m="1" x="89"/>
        <item m="1" x="69"/>
        <item m="1" x="95"/>
        <item x="10"/>
        <item m="1" x="57"/>
        <item x="16"/>
        <item x="18"/>
        <item x="29"/>
        <item x="4"/>
        <item x="20"/>
        <item m="1" x="65"/>
        <item x="23"/>
        <item x="33"/>
        <item x="25"/>
        <item m="1" x="81"/>
        <item x="26"/>
        <item x="40"/>
        <item x="0"/>
        <item x="36"/>
        <item m="1" x="71"/>
        <item m="1" x="85"/>
        <item x="7"/>
        <item x="27"/>
        <item x="35"/>
        <item m="1" x="52"/>
        <item m="1" x="98"/>
        <item x="30"/>
        <item x="32"/>
        <item m="1" x="49"/>
        <item m="1" x="50"/>
        <item m="1" x="54"/>
        <item m="1" x="79"/>
        <item m="1" x="86"/>
        <item x="3"/>
        <item m="1" x="91"/>
        <item m="1" x="80"/>
        <item x="9"/>
        <item m="1" x="64"/>
        <item m="1" x="62"/>
        <item m="1" x="42"/>
        <item x="17"/>
        <item m="1" x="74"/>
        <item x="22"/>
        <item m="1" x="70"/>
        <item m="1" x="97"/>
        <item m="1" x="48"/>
        <item m="1" x="68"/>
        <item x="39"/>
        <item x="41"/>
        <item x="6"/>
        <item x="13"/>
        <item x="14"/>
        <item x="19"/>
        <item x="21"/>
        <item x="31"/>
        <item x="34"/>
        <item x="37"/>
        <item x="38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3"/>
        <item x="1"/>
        <item m="1" x="5"/>
        <item x="4"/>
        <item x="2"/>
      </items>
    </pivotField>
    <pivotField dataField="1" compact="0" outline="0" showAll="0" defaultSubtotal="0"/>
    <pivotField dataField="1" compact="0" outline="0" showAll="0" defaultSubtotal="0"/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E5F94-54F7-4223-AF96-539B10C7A207}" name="PivotTable4" cacheId="115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L51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100">
        <item m="1" x="80"/>
        <item m="1" x="50"/>
        <item m="1" x="64"/>
        <item m="1" x="87"/>
        <item m="1" x="53"/>
        <item m="1" x="98"/>
        <item m="1" x="62"/>
        <item m="1" x="97"/>
        <item m="1" x="60"/>
        <item m="1" x="55"/>
        <item m="1" x="59"/>
        <item m="1" x="77"/>
        <item m="1" x="82"/>
        <item m="1" x="91"/>
        <item m="1" x="65"/>
        <item m="1" x="61"/>
        <item m="1" x="45"/>
        <item m="1" x="93"/>
        <item m="1" x="79"/>
        <item m="1" x="57"/>
        <item m="1" x="63"/>
        <item m="1" x="78"/>
        <item m="1" x="88"/>
        <item m="1" x="56"/>
        <item m="1" x="69"/>
        <item m="1" x="51"/>
        <item x="15"/>
        <item x="2"/>
        <item m="1" x="85"/>
        <item x="8"/>
        <item x="5"/>
        <item x="28"/>
        <item m="1" x="90"/>
        <item x="24"/>
        <item m="1" x="75"/>
        <item x="1"/>
        <item m="1" x="74"/>
        <item x="11"/>
        <item m="1" x="71"/>
        <item m="1" x="44"/>
        <item x="12"/>
        <item m="1" x="89"/>
        <item m="1" x="43"/>
        <item m="1" x="54"/>
        <item m="1" x="70"/>
        <item x="10"/>
        <item m="1" x="92"/>
        <item x="16"/>
        <item x="18"/>
        <item x="29"/>
        <item x="4"/>
        <item x="20"/>
        <item m="1" x="49"/>
        <item x="23"/>
        <item x="33"/>
        <item x="25"/>
        <item m="1" x="48"/>
        <item x="26"/>
        <item x="41"/>
        <item x="0"/>
        <item x="36"/>
        <item m="1" x="81"/>
        <item m="1" x="52"/>
        <item x="7"/>
        <item x="27"/>
        <item x="35"/>
        <item m="1" x="67"/>
        <item m="1" x="76"/>
        <item x="30"/>
        <item x="32"/>
        <item m="1" x="68"/>
        <item m="1" x="46"/>
        <item m="1" x="83"/>
        <item m="1" x="84"/>
        <item m="1" x="72"/>
        <item x="3"/>
        <item m="1" x="66"/>
        <item m="1" x="47"/>
        <item x="9"/>
        <item m="1" x="94"/>
        <item m="1" x="95"/>
        <item m="1" x="86"/>
        <item x="17"/>
        <item m="1" x="58"/>
        <item x="22"/>
        <item m="1" x="99"/>
        <item m="1" x="73"/>
        <item m="1" x="96"/>
        <item x="40"/>
        <item x="39"/>
        <item x="42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100">
        <item m="1" x="83"/>
        <item m="1" x="47"/>
        <item m="1" x="63"/>
        <item m="1" x="45"/>
        <item m="1" x="61"/>
        <item m="1" x="84"/>
        <item m="1" x="96"/>
        <item m="1" x="93"/>
        <item m="1" x="75"/>
        <item m="1" x="76"/>
        <item m="1" x="88"/>
        <item m="1" x="60"/>
        <item m="1" x="44"/>
        <item m="1" x="66"/>
        <item m="1" x="77"/>
        <item m="1" x="99"/>
        <item m="1" x="87"/>
        <item m="1" x="46"/>
        <item m="1" x="92"/>
        <item m="1" x="90"/>
        <item m="1" x="58"/>
        <item m="1" x="59"/>
        <item m="1" x="56"/>
        <item m="1" x="94"/>
        <item m="1" x="82"/>
        <item m="1" x="67"/>
        <item x="15"/>
        <item x="2"/>
        <item m="1" x="51"/>
        <item x="8"/>
        <item x="5"/>
        <item x="28"/>
        <item m="1" x="73"/>
        <item x="24"/>
        <item m="1" x="78"/>
        <item x="1"/>
        <item m="1" x="55"/>
        <item x="11"/>
        <item m="1" x="53"/>
        <item m="1" x="72"/>
        <item x="12"/>
        <item m="1" x="43"/>
        <item m="1" x="89"/>
        <item m="1" x="69"/>
        <item m="1" x="95"/>
        <item x="10"/>
        <item m="1" x="57"/>
        <item x="16"/>
        <item x="18"/>
        <item x="29"/>
        <item x="4"/>
        <item x="20"/>
        <item m="1" x="65"/>
        <item x="23"/>
        <item x="33"/>
        <item x="25"/>
        <item m="1" x="81"/>
        <item x="26"/>
        <item x="40"/>
        <item x="0"/>
        <item x="36"/>
        <item m="1" x="71"/>
        <item m="1" x="85"/>
        <item x="7"/>
        <item x="27"/>
        <item x="35"/>
        <item m="1" x="52"/>
        <item m="1" x="98"/>
        <item x="30"/>
        <item x="32"/>
        <item m="1" x="49"/>
        <item m="1" x="50"/>
        <item m="1" x="54"/>
        <item m="1" x="79"/>
        <item m="1" x="86"/>
        <item x="3"/>
        <item m="1" x="91"/>
        <item m="1" x="80"/>
        <item x="9"/>
        <item m="1" x="64"/>
        <item m="1" x="62"/>
        <item m="1" x="42"/>
        <item x="17"/>
        <item m="1" x="74"/>
        <item x="22"/>
        <item m="1" x="70"/>
        <item m="1" x="97"/>
        <item m="1" x="48"/>
        <item m="1" x="68"/>
        <item x="39"/>
        <item x="41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82">
        <item m="1" x="42"/>
        <item m="1" x="47"/>
        <item m="1" x="81"/>
        <item m="1" x="58"/>
        <item m="1" x="67"/>
        <item m="1" x="50"/>
        <item m="1" x="44"/>
        <item m="1" x="79"/>
        <item m="1" x="46"/>
        <item m="1" x="74"/>
        <item m="1" x="54"/>
        <item x="15"/>
        <item x="2"/>
        <item m="1" x="55"/>
        <item x="8"/>
        <item x="5"/>
        <item x="28"/>
        <item m="1" x="63"/>
        <item x="24"/>
        <item m="1" x="45"/>
        <item x="1"/>
        <item m="1" x="61"/>
        <item x="11"/>
        <item m="1" x="51"/>
        <item m="1" x="65"/>
        <item x="12"/>
        <item m="1" x="53"/>
        <item m="1" x="70"/>
        <item m="1" x="75"/>
        <item m="1" x="62"/>
        <item x="10"/>
        <item m="1" x="73"/>
        <item x="16"/>
        <item x="18"/>
        <item x="29"/>
        <item x="4"/>
        <item x="20"/>
        <item m="1" x="76"/>
        <item x="23"/>
        <item x="33"/>
        <item x="25"/>
        <item m="1" x="48"/>
        <item x="26"/>
        <item x="40"/>
        <item x="0"/>
        <item x="36"/>
        <item m="1" x="66"/>
        <item m="1" x="77"/>
        <item x="7"/>
        <item x="27"/>
        <item x="35"/>
        <item m="1" x="57"/>
        <item m="1" x="68"/>
        <item x="30"/>
        <item x="32"/>
        <item m="1" x="78"/>
        <item m="1" x="64"/>
        <item m="1" x="71"/>
        <item m="1" x="52"/>
        <item x="3"/>
        <item m="1" x="69"/>
        <item x="9"/>
        <item m="1" x="56"/>
        <item m="1" x="43"/>
        <item m="1" x="49"/>
        <item x="17"/>
        <item m="1" x="60"/>
        <item x="22"/>
        <item m="1" x="72"/>
        <item m="1" x="80"/>
        <item m="1" x="59"/>
        <item x="39"/>
        <item x="41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68">
        <item m="1" x="49"/>
        <item m="1" x="46"/>
        <item m="1" x="56"/>
        <item m="1" x="43"/>
        <item m="1" x="66"/>
        <item m="1" x="50"/>
        <item m="1" x="67"/>
        <item m="1" x="47"/>
        <item m="1" x="44"/>
        <item m="1" x="63"/>
        <item m="1" x="61"/>
        <item m="1" x="58"/>
        <item m="1" x="62"/>
        <item m="1" x="65"/>
        <item m="1" x="45"/>
        <item m="1" x="54"/>
        <item m="1" x="60"/>
        <item m="1" x="53"/>
        <item x="15"/>
        <item x="2"/>
        <item x="8"/>
        <item x="5"/>
        <item x="1"/>
        <item x="11"/>
        <item x="12"/>
        <item x="10"/>
        <item x="16"/>
        <item x="18"/>
        <item x="29"/>
        <item x="23"/>
        <item x="33"/>
        <item x="25"/>
        <item m="1" x="42"/>
        <item x="40"/>
        <item x="0"/>
        <item x="36"/>
        <item x="7"/>
        <item x="27"/>
        <item x="35"/>
        <item x="32"/>
        <item m="1" x="64"/>
        <item m="1" x="55"/>
        <item x="3"/>
        <item x="9"/>
        <item m="1" x="59"/>
        <item m="1" x="48"/>
        <item m="1" x="52"/>
        <item x="17"/>
        <item x="22"/>
        <item m="1" x="57"/>
        <item m="1" x="51"/>
        <item x="26"/>
        <item x="39"/>
        <item x="41"/>
        <item x="4"/>
        <item x="6"/>
        <item x="13"/>
        <item x="14"/>
        <item x="19"/>
        <item x="20"/>
        <item x="21"/>
        <item x="24"/>
        <item x="28"/>
        <item x="30"/>
        <item x="31"/>
        <item x="34"/>
        <item x="37"/>
        <item x="38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3"/>
        <item x="1"/>
        <item m="1" x="5"/>
        <item x="4"/>
        <item x="2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3">
    <i>
      <x v="26"/>
      <x v="26"/>
      <x v="11"/>
      <x v="18"/>
    </i>
    <i>
      <x v="27"/>
      <x v="27"/>
      <x v="12"/>
      <x v="19"/>
    </i>
    <i>
      <x v="29"/>
      <x v="29"/>
      <x v="14"/>
      <x v="20"/>
    </i>
    <i>
      <x v="30"/>
      <x v="30"/>
      <x v="15"/>
      <x v="21"/>
    </i>
    <i>
      <x v="31"/>
      <x v="31"/>
      <x v="16"/>
      <x v="62"/>
    </i>
    <i>
      <x v="33"/>
      <x v="33"/>
      <x v="18"/>
      <x v="61"/>
    </i>
    <i>
      <x v="35"/>
      <x v="35"/>
      <x v="20"/>
      <x v="22"/>
    </i>
    <i>
      <x v="37"/>
      <x v="37"/>
      <x v="22"/>
      <x v="23"/>
    </i>
    <i>
      <x v="40"/>
      <x v="40"/>
      <x v="25"/>
      <x v="24"/>
    </i>
    <i>
      <x v="45"/>
      <x v="45"/>
      <x v="30"/>
      <x v="25"/>
    </i>
    <i>
      <x v="47"/>
      <x v="47"/>
      <x v="32"/>
      <x v="26"/>
    </i>
    <i>
      <x v="48"/>
      <x v="48"/>
      <x v="33"/>
      <x v="27"/>
    </i>
    <i>
      <x v="49"/>
      <x v="49"/>
      <x v="34"/>
      <x v="28"/>
    </i>
    <i>
      <x v="50"/>
      <x v="50"/>
      <x v="35"/>
      <x v="54"/>
    </i>
    <i>
      <x v="51"/>
      <x v="51"/>
      <x v="36"/>
      <x v="59"/>
    </i>
    <i>
      <x v="53"/>
      <x v="53"/>
      <x v="38"/>
      <x v="29"/>
    </i>
    <i>
      <x v="54"/>
      <x v="54"/>
      <x v="39"/>
      <x v="30"/>
    </i>
    <i>
      <x v="55"/>
      <x v="55"/>
      <x v="40"/>
      <x v="31"/>
    </i>
    <i>
      <x v="57"/>
      <x v="57"/>
      <x v="42"/>
      <x v="51"/>
    </i>
    <i>
      <x v="58"/>
      <x v="58"/>
      <x v="43"/>
      <x v="33"/>
    </i>
    <i>
      <x v="59"/>
      <x v="59"/>
      <x v="44"/>
      <x v="34"/>
    </i>
    <i>
      <x v="60"/>
      <x v="60"/>
      <x v="45"/>
      <x v="35"/>
    </i>
    <i>
      <x v="63"/>
      <x v="63"/>
      <x v="48"/>
      <x v="36"/>
    </i>
    <i>
      <x v="64"/>
      <x v="64"/>
      <x v="49"/>
      <x v="37"/>
    </i>
    <i>
      <x v="65"/>
      <x v="65"/>
      <x v="50"/>
      <x v="38"/>
    </i>
    <i>
      <x v="68"/>
      <x v="68"/>
      <x v="53"/>
      <x v="63"/>
    </i>
    <i>
      <x v="69"/>
      <x v="69"/>
      <x v="54"/>
      <x v="39"/>
    </i>
    <i>
      <x v="75"/>
      <x v="75"/>
      <x v="59"/>
      <x v="42"/>
    </i>
    <i>
      <x v="78"/>
      <x v="78"/>
      <x v="61"/>
      <x v="43"/>
    </i>
    <i>
      <x v="82"/>
      <x v="82"/>
      <x v="65"/>
      <x v="47"/>
    </i>
    <i>
      <x v="84"/>
      <x v="84"/>
      <x v="67"/>
      <x v="48"/>
    </i>
    <i>
      <x v="88"/>
      <x v="53"/>
      <x v="38"/>
      <x v="29"/>
    </i>
    <i>
      <x v="89"/>
      <x v="89"/>
      <x v="71"/>
      <x v="52"/>
    </i>
    <i>
      <x v="91"/>
      <x v="91"/>
      <x v="73"/>
      <x v="55"/>
    </i>
    <i>
      <x v="92"/>
      <x v="92"/>
      <x v="74"/>
      <x v="56"/>
    </i>
    <i>
      <x v="93"/>
      <x v="93"/>
      <x v="75"/>
      <x v="57"/>
    </i>
    <i>
      <x v="94"/>
      <x v="94"/>
      <x v="76"/>
      <x v="58"/>
    </i>
    <i>
      <x v="95"/>
      <x v="95"/>
      <x v="77"/>
      <x v="60"/>
    </i>
    <i>
      <x v="96"/>
      <x v="96"/>
      <x v="78"/>
      <x v="64"/>
    </i>
    <i>
      <x v="97"/>
      <x v="97"/>
      <x v="79"/>
      <x v="65"/>
    </i>
    <i>
      <x v="98"/>
      <x v="98"/>
      <x v="80"/>
      <x v="66"/>
    </i>
    <i>
      <x v="99"/>
      <x v="99"/>
      <x v="81"/>
      <x v="67"/>
    </i>
    <i t="grand">
      <x/>
    </i>
  </rowItems>
  <colFields count="2">
    <field x="1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5"/>
      <x/>
    </i>
    <i r="1" i="1">
      <x v="1"/>
    </i>
  </colItems>
  <pageFields count="2">
    <pageField fld="5" item="0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6EA78-9FB4-4B47-83AA-1F2B73FD586C}" name="PivotTable5" cacheId="115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F10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100">
        <item m="1" x="80"/>
        <item m="1" x="50"/>
        <item m="1" x="64"/>
        <item m="1" x="87"/>
        <item m="1" x="53"/>
        <item m="1" x="98"/>
        <item m="1" x="62"/>
        <item m="1" x="97"/>
        <item m="1" x="60"/>
        <item m="1" x="55"/>
        <item m="1" x="59"/>
        <item m="1" x="77"/>
        <item m="1" x="82"/>
        <item m="1" x="91"/>
        <item m="1" x="65"/>
        <item m="1" x="61"/>
        <item m="1" x="45"/>
        <item m="1" x="93"/>
        <item m="1" x="79"/>
        <item m="1" x="57"/>
        <item m="1" x="63"/>
        <item m="1" x="78"/>
        <item m="1" x="88"/>
        <item m="1" x="56"/>
        <item m="1" x="69"/>
        <item m="1" x="51"/>
        <item x="15"/>
        <item x="2"/>
        <item m="1" x="85"/>
        <item x="8"/>
        <item x="5"/>
        <item x="28"/>
        <item m="1" x="90"/>
        <item x="24"/>
        <item m="1" x="75"/>
        <item x="1"/>
        <item m="1" x="74"/>
        <item x="11"/>
        <item m="1" x="71"/>
        <item m="1" x="44"/>
        <item x="12"/>
        <item m="1" x="89"/>
        <item m="1" x="43"/>
        <item m="1" x="54"/>
        <item m="1" x="70"/>
        <item x="10"/>
        <item m="1" x="92"/>
        <item x="16"/>
        <item x="18"/>
        <item x="29"/>
        <item x="4"/>
        <item x="20"/>
        <item m="1" x="49"/>
        <item x="23"/>
        <item x="33"/>
        <item x="25"/>
        <item m="1" x="48"/>
        <item x="26"/>
        <item x="41"/>
        <item x="0"/>
        <item x="36"/>
        <item m="1" x="81"/>
        <item m="1" x="52"/>
        <item x="7"/>
        <item x="27"/>
        <item x="35"/>
        <item m="1" x="67"/>
        <item m="1" x="76"/>
        <item x="30"/>
        <item x="32"/>
        <item m="1" x="68"/>
        <item m="1" x="46"/>
        <item m="1" x="83"/>
        <item m="1" x="84"/>
        <item m="1" x="72"/>
        <item x="3"/>
        <item m="1" x="66"/>
        <item m="1" x="47"/>
        <item x="9"/>
        <item m="1" x="94"/>
        <item m="1" x="95"/>
        <item m="1" x="86"/>
        <item x="17"/>
        <item m="1" x="58"/>
        <item x="22"/>
        <item m="1" x="99"/>
        <item m="1" x="73"/>
        <item m="1" x="96"/>
        <item x="40"/>
        <item x="39"/>
        <item x="42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100">
        <item m="1" x="83"/>
        <item m="1" x="47"/>
        <item m="1" x="63"/>
        <item m="1" x="45"/>
        <item m="1" x="61"/>
        <item m="1" x="84"/>
        <item m="1" x="96"/>
        <item m="1" x="93"/>
        <item m="1" x="75"/>
        <item m="1" x="76"/>
        <item m="1" x="88"/>
        <item m="1" x="60"/>
        <item m="1" x="44"/>
        <item m="1" x="66"/>
        <item m="1" x="77"/>
        <item m="1" x="99"/>
        <item m="1" x="87"/>
        <item m="1" x="46"/>
        <item m="1" x="92"/>
        <item m="1" x="90"/>
        <item m="1" x="58"/>
        <item m="1" x="59"/>
        <item m="1" x="56"/>
        <item m="1" x="94"/>
        <item m="1" x="82"/>
        <item m="1" x="67"/>
        <item x="15"/>
        <item x="2"/>
        <item m="1" x="51"/>
        <item x="8"/>
        <item x="5"/>
        <item x="28"/>
        <item m="1" x="73"/>
        <item x="24"/>
        <item m="1" x="78"/>
        <item x="1"/>
        <item m="1" x="55"/>
        <item x="11"/>
        <item m="1" x="53"/>
        <item m="1" x="72"/>
        <item x="12"/>
        <item m="1" x="43"/>
        <item m="1" x="89"/>
        <item m="1" x="69"/>
        <item m="1" x="95"/>
        <item x="10"/>
        <item m="1" x="57"/>
        <item x="16"/>
        <item x="18"/>
        <item x="29"/>
        <item x="4"/>
        <item x="20"/>
        <item m="1" x="65"/>
        <item x="23"/>
        <item x="33"/>
        <item x="25"/>
        <item m="1" x="81"/>
        <item x="26"/>
        <item x="40"/>
        <item x="0"/>
        <item x="36"/>
        <item m="1" x="71"/>
        <item m="1" x="85"/>
        <item x="7"/>
        <item x="27"/>
        <item x="35"/>
        <item m="1" x="52"/>
        <item m="1" x="98"/>
        <item x="30"/>
        <item x="32"/>
        <item m="1" x="49"/>
        <item m="1" x="50"/>
        <item m="1" x="54"/>
        <item m="1" x="79"/>
        <item m="1" x="86"/>
        <item x="3"/>
        <item m="1" x="91"/>
        <item m="1" x="80"/>
        <item x="9"/>
        <item m="1" x="64"/>
        <item m="1" x="62"/>
        <item m="1" x="42"/>
        <item x="17"/>
        <item m="1" x="74"/>
        <item x="22"/>
        <item m="1" x="70"/>
        <item m="1" x="97"/>
        <item m="1" x="48"/>
        <item m="1" x="68"/>
        <item x="39"/>
        <item x="41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82">
        <item m="1" x="42"/>
        <item m="1" x="47"/>
        <item m="1" x="81"/>
        <item m="1" x="58"/>
        <item m="1" x="67"/>
        <item m="1" x="50"/>
        <item m="1" x="44"/>
        <item m="1" x="79"/>
        <item m="1" x="46"/>
        <item m="1" x="74"/>
        <item m="1" x="54"/>
        <item x="15"/>
        <item x="2"/>
        <item m="1" x="55"/>
        <item x="8"/>
        <item x="5"/>
        <item x="28"/>
        <item m="1" x="63"/>
        <item x="24"/>
        <item m="1" x="45"/>
        <item x="1"/>
        <item m="1" x="61"/>
        <item x="11"/>
        <item m="1" x="51"/>
        <item m="1" x="65"/>
        <item x="12"/>
        <item m="1" x="53"/>
        <item m="1" x="70"/>
        <item m="1" x="75"/>
        <item m="1" x="62"/>
        <item x="10"/>
        <item m="1" x="73"/>
        <item x="16"/>
        <item x="18"/>
        <item x="29"/>
        <item x="4"/>
        <item x="20"/>
        <item m="1" x="76"/>
        <item x="23"/>
        <item x="33"/>
        <item x="25"/>
        <item m="1" x="48"/>
        <item x="26"/>
        <item x="40"/>
        <item x="0"/>
        <item x="36"/>
        <item m="1" x="66"/>
        <item m="1" x="77"/>
        <item x="7"/>
        <item x="27"/>
        <item x="35"/>
        <item m="1" x="57"/>
        <item m="1" x="68"/>
        <item x="30"/>
        <item x="32"/>
        <item m="1" x="78"/>
        <item m="1" x="64"/>
        <item m="1" x="71"/>
        <item m="1" x="52"/>
        <item x="3"/>
        <item m="1" x="69"/>
        <item x="9"/>
        <item m="1" x="56"/>
        <item m="1" x="43"/>
        <item m="1" x="49"/>
        <item x="17"/>
        <item m="1" x="60"/>
        <item x="22"/>
        <item m="1" x="72"/>
        <item m="1" x="80"/>
        <item m="1" x="59"/>
        <item x="39"/>
        <item x="41"/>
        <item x="6"/>
        <item x="13"/>
        <item x="14"/>
        <item x="19"/>
        <item x="21"/>
        <item x="31"/>
        <item x="34"/>
        <item x="37"/>
        <item x="38"/>
      </items>
    </pivotField>
    <pivotField axis="axisRow" compact="0" outline="0" showAll="0" defaultSubtotal="0">
      <items count="68">
        <item m="1" x="49"/>
        <item m="1" x="46"/>
        <item m="1" x="56"/>
        <item m="1" x="43"/>
        <item m="1" x="66"/>
        <item m="1" x="50"/>
        <item m="1" x="67"/>
        <item m="1" x="47"/>
        <item m="1" x="44"/>
        <item m="1" x="63"/>
        <item m="1" x="61"/>
        <item m="1" x="58"/>
        <item m="1" x="62"/>
        <item m="1" x="65"/>
        <item m="1" x="45"/>
        <item m="1" x="54"/>
        <item m="1" x="60"/>
        <item m="1" x="53"/>
        <item x="15"/>
        <item x="2"/>
        <item x="8"/>
        <item x="5"/>
        <item x="1"/>
        <item x="11"/>
        <item x="12"/>
        <item x="10"/>
        <item x="16"/>
        <item x="18"/>
        <item x="29"/>
        <item x="23"/>
        <item x="33"/>
        <item x="25"/>
        <item m="1" x="42"/>
        <item x="40"/>
        <item x="0"/>
        <item x="36"/>
        <item x="7"/>
        <item x="27"/>
        <item x="35"/>
        <item x="32"/>
        <item m="1" x="64"/>
        <item m="1" x="55"/>
        <item x="3"/>
        <item x="9"/>
        <item m="1" x="59"/>
        <item m="1" x="48"/>
        <item m="1" x="52"/>
        <item x="17"/>
        <item x="22"/>
        <item m="1" x="57"/>
        <item m="1" x="51"/>
        <item x="26"/>
        <item x="39"/>
        <item x="41"/>
        <item x="4"/>
        <item x="6"/>
        <item x="13"/>
        <item x="14"/>
        <item x="19"/>
        <item x="20"/>
        <item x="21"/>
        <item x="24"/>
        <item x="28"/>
        <item x="30"/>
        <item x="31"/>
        <item x="34"/>
        <item x="37"/>
        <item x="38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3"/>
        <item x="1"/>
        <item m="1" x="5"/>
        <item x="4"/>
        <item x="2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2">
    <i>
      <x v="99"/>
      <x v="99"/>
      <x v="81"/>
      <x v="67"/>
    </i>
    <i t="grand">
      <x/>
    </i>
  </rowItems>
  <colFields count="2">
    <field x="12"/>
    <field x="-2"/>
  </colFields>
  <colItems count="2">
    <i>
      <x v="1"/>
      <x/>
    </i>
    <i r="1" i="1">
      <x v="1"/>
    </i>
  </colItems>
  <pageFields count="2">
    <pageField fld="5" item="0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88" totalsRowShown="0" headerRowDxfId="35" dataDxfId="33" headerRowBorderDxfId="34" tableBorderDxfId="32">
  <autoFilter ref="A1:O88" xr:uid="{00000000-0009-0000-0100-000001000000}"/>
  <sortState xmlns:xlrd2="http://schemas.microsoft.com/office/spreadsheetml/2017/richdata2" ref="A3:O70">
    <sortCondition ref="F1:F70"/>
  </sortState>
  <tableColumns count="15">
    <tableColumn id="1" xr3:uid="{00000000-0010-0000-0100-000001000000}" name="CUST #" dataDxfId="31"/>
    <tableColumn id="2" xr3:uid="{00000000-0010-0000-0100-000002000000}" name="ITEM #" dataDxfId="30"/>
    <tableColumn id="9" xr3:uid="{E8060A98-461B-439B-8ED6-1A550FF2340F}" name="DESCRIPTION" dataDxfId="29"/>
    <tableColumn id="3" xr3:uid="{00000000-0010-0000-0100-000003000000}" name="ORDER SHIP" dataDxfId="28"/>
    <tableColumn id="15" xr3:uid="{00000000-0010-0000-0100-00000F000000}" name="INVOICE #" dataDxfId="27"/>
    <tableColumn id="4" xr3:uid="{00000000-0010-0000-0100-000004000000}" name="EXEMPT" dataDxfId="26">
      <calculatedColumnFormula>VLOOKUP(A2,_RetailerList,2,FALSE)</calculatedColumnFormula>
    </tableColumn>
    <tableColumn id="5" xr3:uid="{00000000-0010-0000-0100-000005000000}" name="Retailer Name" dataDxfId="25">
      <calculatedColumnFormula>VLOOKUP($A2,_RetailerList,3,FALSE)</calculatedColumnFormula>
    </tableColumn>
    <tableColumn id="6" xr3:uid="{00000000-0010-0000-0100-000006000000}" name="Retailer Address" dataDxfId="24">
      <calculatedColumnFormula>VLOOKUP($A2,_RetailerList,4,FALSE)</calculatedColumnFormula>
    </tableColumn>
    <tableColumn id="7" xr3:uid="{00000000-0010-0000-0100-000007000000}" name="Retailer EIN" dataDxfId="23">
      <calculatedColumnFormula>VLOOKUP($A2,_RetailerList,5,FALSE)</calculatedColumnFormula>
    </tableColumn>
    <tableColumn id="8" xr3:uid="{00000000-0010-0000-0100-000008000000}" name="Retailer DCA" dataDxfId="22">
      <calculatedColumnFormula>VLOOKUP($A2,_RetailerList,6,FALSE)</calculatedColumnFormula>
    </tableColumn>
    <tableColumn id="10" xr3:uid="{00000000-0010-0000-0100-00000A000000}" name="RETURN" dataDxfId="21">
      <calculatedColumnFormula>IF(D2&lt;0,"YES","NO")</calculatedColumnFormula>
    </tableColumn>
    <tableColumn id="11" xr3:uid="{00000000-0010-0000-0100-00000B000000}" name="QUANTITY - PUT IN SCHEDULE" dataDxfId="20">
      <calculatedColumnFormula>ABS(D2)</calculatedColumnFormula>
    </tableColumn>
    <tableColumn id="12" xr3:uid="{00000000-0010-0000-0100-00000C000000}" name="OTP Category" dataDxfId="19">
      <calculatedColumnFormula>VLOOKUP(B2,_Category,3,FALSE)</calculatedColumnFormula>
    </tableColumn>
    <tableColumn id="13" xr3:uid="{00000000-0010-0000-0100-00000D000000}" name="Level I Tax - Report" dataDxfId="18" dataCellStyle="Currency">
      <calculatedColumnFormula>IFERROR(VLOOKUP(B2,_Category,7,FALSE)*$L2,0)</calculatedColumnFormula>
    </tableColumn>
    <tableColumn id="14" xr3:uid="{00000000-0010-0000-0100-00000E000000}" name="Level II Tax - Report" dataDxfId="17" dataCellStyle="Currency">
      <calculatedColumnFormula>IFERROR(VLOOKUP(B2,_Category,8,FALSE)*$L2,0)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DB8EB2-4D73-4487-8E34-0C19585F702A}" name="Table5" displayName="Table5" ref="A1:H50" totalsRowShown="0" headerRowDxfId="16" dataDxfId="15">
  <autoFilter ref="A1:H50" xr:uid="{BA0698C7-063D-4F83-ABFE-6B8CE1D23473}"/>
  <tableColumns count="8">
    <tableColumn id="1" xr3:uid="{0117990B-7052-42C6-A4D4-1CB1D3FAACF2}" name="Item ID" dataDxfId="14"/>
    <tableColumn id="2" xr3:uid="{50BAA7A4-9611-418A-9FA1-134679FF865F}" name="Description" dataDxfId="13"/>
    <tableColumn id="4" xr3:uid="{90C236BD-5758-49B9-9AFF-D2FA5691E92D}" name="OTP Category" dataDxfId="12"/>
    <tableColumn id="5" xr3:uid="{8A39DA58-DB88-4AB9-A8C0-94CAD7F315A3}" name="SIZE in a single Pack (OZ or Stick)" dataDxfId="11"/>
    <tableColumn id="6" xr3:uid="{379EEA5D-D0F9-422A-8DB4-237CA25451F5}" name="# of Packs in a Box" dataDxfId="10"/>
    <tableColumn id="7" xr3:uid="{030D066A-BA53-48D3-8F5C-4D178BCCE0C8}" name="Total Size in a Box" dataDxfId="9">
      <calculatedColumnFormula>D2*E2</calculatedColumnFormula>
    </tableColumn>
    <tableColumn id="8" xr3:uid="{39187F12-CCEF-494B-B392-C5ACD19A5B32}" name="Level I Qrt" dataDxfId="8">
      <calculatedColumnFormula>IF(C2="LITTLE CIGAR",F2/20,1)</calculatedColumnFormula>
    </tableColumn>
    <tableColumn id="9" xr3:uid="{DF534AFF-C0C3-46FA-8DD8-4D18D476F7DC}" name="Level II Qrt" dataDxfId="7">
      <calculatedColumnFormula>IF(C2="CIGARS",F2-1,IF(C2="LITTLE CIGAR",0,IF(C2="SMOKELESS TOBACCO",ROUNDUP(((F2-1.2)/0.3),0),IF(C2="SNUS",ROUNDUP(((F2-0.32)/0.08),0),IF(C2="SHISHA",ROUNDUP(((F2-3.5)/0.7),0),IF(C2="LOOSE TOBACCO",ROUNDUP((F2-1.5)/0.3,0),"N/A"))))))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69109-E649-429D-B9F3-75D28721211F}" name="Table4" displayName="Table4" ref="A1:F74" totalsRowShown="0" headerRowDxfId="6">
  <autoFilter ref="A1:F74" xr:uid="{AD44B9B8-9474-4AAA-9D30-84F597227863}"/>
  <sortState xmlns:xlrd2="http://schemas.microsoft.com/office/spreadsheetml/2017/richdata2" ref="A2:F45">
    <sortCondition descending="1" ref="B1:B45"/>
  </sortState>
  <tableColumns count="6">
    <tableColumn id="1" xr3:uid="{C7BA8010-90F5-4F12-B8DC-B03791BF8602}" name="CUST #"/>
    <tableColumn id="2" xr3:uid="{72DFC162-2C37-482D-9F11-F3350B1DEC19}" name="Exempt Sales" dataDxfId="5"/>
    <tableColumn id="3" xr3:uid="{399B15AC-AEAA-4F86-BC0A-4A7551EA6E75}" name="Retailer Name"/>
    <tableColumn id="4" xr3:uid="{E0E901E1-1267-4032-A6A5-C7499726E330}" name="Retailer Address">
      <calculatedColumnFormula>VLOOKUP($A2,#REF!,25,FALSE)</calculatedColumnFormula>
    </tableColumn>
    <tableColumn id="5" xr3:uid="{9E477AD0-445C-4C91-83FD-BFA067DC94F1}" name="Retailer EIN"/>
    <tableColumn id="6" xr3:uid="{1941652B-1FE4-4FD9-9470-9556720D88AF}" name="Retailer DCA">
      <calculatedColumnFormula>VLOOKUP($A2,#REF!,6,FALSE)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88"/>
  <sheetViews>
    <sheetView zoomScale="85" zoomScaleNormal="85" workbookViewId="0">
      <pane ySplit="1" topLeftCell="A56" activePane="bottomLeft" state="frozen"/>
      <selection activeCell="I17" sqref="I17"/>
      <selection pane="bottomLeft" activeCell="A22" sqref="A22"/>
    </sheetView>
  </sheetViews>
  <sheetFormatPr defaultRowHeight="15" x14ac:dyDescent="0.25"/>
  <cols>
    <col min="1" max="1" width="18.28515625" customWidth="1"/>
    <col min="2" max="2" width="15.28515625" customWidth="1"/>
    <col min="3" max="3" width="29.140625" style="7" customWidth="1"/>
    <col min="4" max="4" width="10.5703125" style="3" customWidth="1"/>
    <col min="5" max="5" width="20.28515625" style="7" bestFit="1" customWidth="1"/>
    <col min="6" max="6" width="10.140625" style="4" customWidth="1"/>
    <col min="7" max="7" width="27.140625" style="4" customWidth="1"/>
    <col min="8" max="8" width="45.28515625" style="4" customWidth="1"/>
    <col min="9" max="10" width="15.42578125" style="29" customWidth="1"/>
    <col min="11" max="11" width="9" style="4" customWidth="1"/>
    <col min="12" max="12" width="10.5703125" style="4" customWidth="1"/>
    <col min="13" max="13" width="13.28515625" style="4" customWidth="1"/>
    <col min="14" max="14" width="12.28515625" style="5" customWidth="1"/>
    <col min="15" max="15" width="12.5703125" style="5" customWidth="1"/>
  </cols>
  <sheetData>
    <row r="1" spans="1:15" s="10" customFormat="1" ht="33.75" customHeight="1" thickBot="1" x14ac:dyDescent="0.3">
      <c r="A1" s="30" t="s">
        <v>35</v>
      </c>
      <c r="B1" s="30" t="s">
        <v>283</v>
      </c>
      <c r="C1" s="30" t="s">
        <v>285</v>
      </c>
      <c r="D1" s="31" t="s">
        <v>284</v>
      </c>
      <c r="E1" s="15" t="s">
        <v>34</v>
      </c>
      <c r="F1" s="16" t="s">
        <v>22</v>
      </c>
      <c r="G1" s="16" t="s">
        <v>13</v>
      </c>
      <c r="H1" s="16" t="s">
        <v>26</v>
      </c>
      <c r="I1" s="28" t="s">
        <v>27</v>
      </c>
      <c r="J1" s="28" t="s">
        <v>28</v>
      </c>
      <c r="K1" s="16" t="s">
        <v>24</v>
      </c>
      <c r="L1" s="16" t="s">
        <v>25</v>
      </c>
      <c r="M1" s="16" t="s">
        <v>4</v>
      </c>
      <c r="N1" s="17" t="s">
        <v>9</v>
      </c>
      <c r="O1" s="18" t="s">
        <v>10</v>
      </c>
    </row>
    <row r="2" spans="1:15" x14ac:dyDescent="0.25">
      <c r="A2" s="1" t="s">
        <v>151</v>
      </c>
      <c r="B2" s="1">
        <v>1012365</v>
      </c>
      <c r="C2" s="7" t="s">
        <v>206</v>
      </c>
      <c r="D2" s="7">
        <v>1</v>
      </c>
      <c r="E2" s="7">
        <v>723657</v>
      </c>
      <c r="F2" s="4" t="str">
        <f t="shared" ref="F2" si="0">VLOOKUP(A2,_RetailerList,2,FALSE)</f>
        <v>NO</v>
      </c>
      <c r="G2" s="4" t="str">
        <f t="shared" ref="G2" si="1">VLOOKUP($A2,_RetailerList,3,FALSE)</f>
        <v>WINDHORSE GAS STATIONINC</v>
      </c>
      <c r="H2" s="4" t="str">
        <f t="shared" ref="H2" si="2">VLOOKUP($A2,_RetailerList,4,FALSE)</f>
        <v>569 MYRTLE AVE, BROOKYLN, NY 11205</v>
      </c>
      <c r="I2" s="29">
        <f t="shared" ref="I2" si="3">VLOOKUP($A2,_RetailerList,5,FALSE)</f>
        <v>264815671</v>
      </c>
      <c r="J2" s="29" t="str">
        <f t="shared" ref="J2" si="4">VLOOKUP($A2,_RetailerList,6,FALSE)</f>
        <v xml:space="preserve">1327328             </v>
      </c>
      <c r="K2" s="4" t="str">
        <f t="shared" ref="K2:K33" si="5">IF(D2&lt;0,"YES","NO")</f>
        <v>NO</v>
      </c>
      <c r="L2" s="4">
        <f t="shared" ref="L2:L33" si="6">ABS(D2)</f>
        <v>1</v>
      </c>
      <c r="M2" s="4" t="str">
        <f t="shared" ref="M2:M33" si="7">VLOOKUP(B2,_Category,3,FALSE)</f>
        <v>CIGARS</v>
      </c>
      <c r="N2" s="5">
        <f t="shared" ref="N2:N33" si="8">IFERROR(VLOOKUP(B2,_Category,7,FALSE)*$L2,0)</f>
        <v>1</v>
      </c>
      <c r="O2" s="5">
        <f t="shared" ref="O2:O33" si="9">IFERROR(VLOOKUP(B2,_Category,8,FALSE)*$L2,0)</f>
        <v>49</v>
      </c>
    </row>
    <row r="3" spans="1:15" x14ac:dyDescent="0.25">
      <c r="A3" s="1" t="s">
        <v>70</v>
      </c>
      <c r="B3" s="1">
        <v>1012365</v>
      </c>
      <c r="C3" s="7" t="s">
        <v>206</v>
      </c>
      <c r="D3" s="7">
        <v>1</v>
      </c>
      <c r="E3" s="7">
        <v>722887</v>
      </c>
      <c r="F3" s="4" t="str">
        <f t="shared" ref="F3:F33" si="10">VLOOKUP(A3,_RetailerList,2,FALSE)</f>
        <v>NO</v>
      </c>
      <c r="G3" s="4" t="str">
        <f t="shared" ref="G3:G33" si="11">VLOOKUP($A3,_RetailerList,3,FALSE)</f>
        <v>RAHMAN CANDY &amp; TOB.INC.</v>
      </c>
      <c r="H3" s="4" t="str">
        <f t="shared" ref="H3:H33" si="12">VLOOKUP($A3,_RetailerList,4,FALSE)</f>
        <v>94A CHAMBERS STREET, NEW YORK, NY 10007</v>
      </c>
      <c r="I3" s="29">
        <f t="shared" ref="I3:I33" si="13">VLOOKUP($A3,_RetailerList,5,FALSE)</f>
        <v>263070815</v>
      </c>
      <c r="J3" s="29" t="str">
        <f t="shared" ref="J3:J33" si="14">VLOOKUP($A3,_RetailerList,6,FALSE)</f>
        <v xml:space="preserve">1299543             </v>
      </c>
      <c r="K3" s="4" t="str">
        <f t="shared" si="5"/>
        <v>NO</v>
      </c>
      <c r="L3" s="4">
        <f t="shared" si="6"/>
        <v>1</v>
      </c>
      <c r="M3" s="4" t="str">
        <f t="shared" si="7"/>
        <v>CIGARS</v>
      </c>
      <c r="N3" s="5">
        <f t="shared" si="8"/>
        <v>1</v>
      </c>
      <c r="O3" s="5">
        <f t="shared" si="9"/>
        <v>49</v>
      </c>
    </row>
    <row r="4" spans="1:15" x14ac:dyDescent="0.25">
      <c r="A4" s="1" t="s">
        <v>40</v>
      </c>
      <c r="B4" s="1">
        <v>1012365</v>
      </c>
      <c r="C4" s="7" t="s">
        <v>206</v>
      </c>
      <c r="D4" s="7">
        <v>1</v>
      </c>
      <c r="E4" s="7">
        <v>723388</v>
      </c>
      <c r="F4" s="4" t="str">
        <f t="shared" si="10"/>
        <v>NO</v>
      </c>
      <c r="G4" s="4" t="str">
        <f t="shared" si="11"/>
        <v>A &amp; N DELI &amp; GROC INC</v>
      </c>
      <c r="H4" s="4" t="str">
        <f t="shared" si="12"/>
        <v>3426 STEINWAY STREET, ASTORIA, NY 11101</v>
      </c>
      <c r="I4" s="29">
        <f t="shared" si="13"/>
        <v>464386457</v>
      </c>
      <c r="J4" s="29" t="str">
        <f t="shared" si="14"/>
        <v xml:space="preserve">2003379-887         </v>
      </c>
      <c r="K4" s="4" t="str">
        <f t="shared" si="5"/>
        <v>NO</v>
      </c>
      <c r="L4" s="4">
        <f t="shared" si="6"/>
        <v>1</v>
      </c>
      <c r="M4" s="4" t="str">
        <f t="shared" si="7"/>
        <v>CIGARS</v>
      </c>
      <c r="N4" s="5">
        <f t="shared" si="8"/>
        <v>1</v>
      </c>
      <c r="O4" s="5">
        <f t="shared" si="9"/>
        <v>49</v>
      </c>
    </row>
    <row r="5" spans="1:15" x14ac:dyDescent="0.25">
      <c r="A5" s="1" t="s">
        <v>315</v>
      </c>
      <c r="B5" s="1">
        <v>1012365</v>
      </c>
      <c r="C5" s="7" t="s">
        <v>206</v>
      </c>
      <c r="D5" s="7">
        <v>2</v>
      </c>
      <c r="E5" s="7">
        <v>723518</v>
      </c>
      <c r="F5" s="4" t="str">
        <f t="shared" si="10"/>
        <v>NO</v>
      </c>
      <c r="G5" s="4" t="str">
        <f t="shared" si="11"/>
        <v>DITMARS CANDY &amp; GROCERY</v>
      </c>
      <c r="H5" s="4" t="str">
        <f t="shared" si="12"/>
        <v>28-05 DITMARS BOULEVARD</v>
      </c>
      <c r="I5" s="29">
        <f t="shared" si="13"/>
        <v>371452930</v>
      </c>
      <c r="J5" s="29">
        <f t="shared" si="14"/>
        <v>1132461</v>
      </c>
      <c r="K5" s="4" t="str">
        <f t="shared" si="5"/>
        <v>NO</v>
      </c>
      <c r="L5" s="4">
        <f t="shared" si="6"/>
        <v>2</v>
      </c>
      <c r="M5" s="4" t="str">
        <f t="shared" si="7"/>
        <v>CIGARS</v>
      </c>
      <c r="N5" s="5">
        <f t="shared" si="8"/>
        <v>2</v>
      </c>
      <c r="O5" s="5">
        <f t="shared" si="9"/>
        <v>98</v>
      </c>
    </row>
    <row r="6" spans="1:15" x14ac:dyDescent="0.25">
      <c r="A6" s="1" t="s">
        <v>126</v>
      </c>
      <c r="B6" s="1">
        <v>1012365</v>
      </c>
      <c r="C6" s="7" t="s">
        <v>206</v>
      </c>
      <c r="D6" s="7">
        <v>1</v>
      </c>
      <c r="E6" s="7">
        <v>724103</v>
      </c>
      <c r="F6" s="4" t="str">
        <f t="shared" si="10"/>
        <v>NO</v>
      </c>
      <c r="G6" s="4" t="str">
        <f t="shared" si="11"/>
        <v>LITTLE MEXICO MINI M INC</v>
      </c>
      <c r="H6" s="4" t="str">
        <f t="shared" si="12"/>
        <v>4014 ASTORIA BLVD, ASTORIA, NY 11103</v>
      </c>
      <c r="I6" s="29">
        <f t="shared" si="13"/>
        <v>450826885</v>
      </c>
      <c r="J6" s="29" t="str">
        <f t="shared" si="14"/>
        <v xml:space="preserve">2040734-1           </v>
      </c>
      <c r="K6" s="4" t="str">
        <f t="shared" si="5"/>
        <v>NO</v>
      </c>
      <c r="L6" s="4">
        <f t="shared" si="6"/>
        <v>1</v>
      </c>
      <c r="M6" s="4" t="str">
        <f t="shared" si="7"/>
        <v>CIGARS</v>
      </c>
      <c r="N6" s="5">
        <f t="shared" si="8"/>
        <v>1</v>
      </c>
      <c r="O6" s="5">
        <f t="shared" si="9"/>
        <v>49</v>
      </c>
    </row>
    <row r="7" spans="1:15" x14ac:dyDescent="0.25">
      <c r="A7" s="1" t="s">
        <v>52</v>
      </c>
      <c r="B7" s="1">
        <v>1012365</v>
      </c>
      <c r="C7" s="7" t="s">
        <v>206</v>
      </c>
      <c r="D7" s="7">
        <v>1</v>
      </c>
      <c r="E7" s="7">
        <v>722662</v>
      </c>
      <c r="F7" s="4" t="str">
        <f t="shared" si="10"/>
        <v>NO</v>
      </c>
      <c r="G7" s="4" t="str">
        <f t="shared" si="11"/>
        <v>41 55 MAIN STREET INC</v>
      </c>
      <c r="H7" s="4" t="str">
        <f t="shared" si="12"/>
        <v>41-55 MAIN STREET, FLUSHING, NY 11355</v>
      </c>
      <c r="I7" s="29">
        <f t="shared" si="13"/>
        <v>112841409</v>
      </c>
      <c r="J7" s="29" t="str">
        <f t="shared" si="14"/>
        <v xml:space="preserve">1054988             </v>
      </c>
      <c r="K7" s="4" t="str">
        <f t="shared" si="5"/>
        <v>NO</v>
      </c>
      <c r="L7" s="4">
        <f t="shared" si="6"/>
        <v>1</v>
      </c>
      <c r="M7" s="4" t="str">
        <f t="shared" si="7"/>
        <v>CIGARS</v>
      </c>
      <c r="N7" s="5">
        <f t="shared" si="8"/>
        <v>1</v>
      </c>
      <c r="O7" s="5">
        <f t="shared" si="9"/>
        <v>49</v>
      </c>
    </row>
    <row r="8" spans="1:15" x14ac:dyDescent="0.25">
      <c r="A8" s="1" t="s">
        <v>52</v>
      </c>
      <c r="B8" s="1">
        <v>1012365</v>
      </c>
      <c r="C8" s="7" t="s">
        <v>206</v>
      </c>
      <c r="D8" s="7">
        <v>1</v>
      </c>
      <c r="E8" s="7">
        <v>724689</v>
      </c>
      <c r="F8" s="4" t="str">
        <f t="shared" si="10"/>
        <v>NO</v>
      </c>
      <c r="G8" s="4" t="str">
        <f t="shared" si="11"/>
        <v>41 55 MAIN STREET INC</v>
      </c>
      <c r="H8" s="4" t="str">
        <f t="shared" si="12"/>
        <v>41-55 MAIN STREET, FLUSHING, NY 11355</v>
      </c>
      <c r="I8" s="29">
        <f t="shared" si="13"/>
        <v>112841409</v>
      </c>
      <c r="J8" s="29" t="str">
        <f t="shared" si="14"/>
        <v xml:space="preserve">1054988             </v>
      </c>
      <c r="K8" s="4" t="str">
        <f t="shared" si="5"/>
        <v>NO</v>
      </c>
      <c r="L8" s="4">
        <f t="shared" si="6"/>
        <v>1</v>
      </c>
      <c r="M8" s="4" t="str">
        <f t="shared" si="7"/>
        <v>CIGARS</v>
      </c>
      <c r="N8" s="5">
        <f t="shared" si="8"/>
        <v>1</v>
      </c>
      <c r="O8" s="5">
        <f t="shared" si="9"/>
        <v>49</v>
      </c>
    </row>
    <row r="9" spans="1:15" x14ac:dyDescent="0.25">
      <c r="A9" s="1" t="s">
        <v>151</v>
      </c>
      <c r="B9" s="1">
        <v>136596</v>
      </c>
      <c r="C9" s="7" t="s">
        <v>316</v>
      </c>
      <c r="D9" s="7">
        <v>1</v>
      </c>
      <c r="E9" s="7">
        <v>723657</v>
      </c>
      <c r="F9" s="4" t="str">
        <f t="shared" si="10"/>
        <v>NO</v>
      </c>
      <c r="G9" s="4" t="str">
        <f t="shared" si="11"/>
        <v>WINDHORSE GAS STATIONINC</v>
      </c>
      <c r="H9" s="4" t="str">
        <f t="shared" si="12"/>
        <v>569 MYRTLE AVE, BROOKYLN, NY 11205</v>
      </c>
      <c r="I9" s="29">
        <f t="shared" si="13"/>
        <v>264815671</v>
      </c>
      <c r="J9" s="29" t="str">
        <f t="shared" si="14"/>
        <v xml:space="preserve">1327328             </v>
      </c>
      <c r="K9" s="4" t="str">
        <f t="shared" si="5"/>
        <v>NO</v>
      </c>
      <c r="L9" s="4">
        <f t="shared" si="6"/>
        <v>1</v>
      </c>
      <c r="M9" s="4" t="str">
        <f t="shared" si="7"/>
        <v>CIGARS</v>
      </c>
      <c r="N9" s="5">
        <f t="shared" si="8"/>
        <v>1</v>
      </c>
      <c r="O9" s="5">
        <f t="shared" si="9"/>
        <v>49</v>
      </c>
    </row>
    <row r="10" spans="1:15" x14ac:dyDescent="0.25">
      <c r="A10" s="1" t="s">
        <v>376</v>
      </c>
      <c r="B10" s="1">
        <v>136596</v>
      </c>
      <c r="C10" s="7" t="s">
        <v>316</v>
      </c>
      <c r="D10" s="7">
        <v>1</v>
      </c>
      <c r="E10" s="7">
        <v>724341</v>
      </c>
      <c r="F10" s="4" t="str">
        <f t="shared" si="10"/>
        <v>NO</v>
      </c>
      <c r="G10" s="4" t="str">
        <f t="shared" si="11"/>
        <v>KRISHNA  GROCERY INC</v>
      </c>
      <c r="H10" s="4" t="str">
        <f t="shared" si="12"/>
        <v>431 DEKALB AVE</v>
      </c>
      <c r="I10" s="29">
        <f t="shared" si="13"/>
        <v>261092386</v>
      </c>
      <c r="J10" s="29">
        <f t="shared" si="14"/>
        <v>1271796</v>
      </c>
      <c r="K10" s="4" t="str">
        <f t="shared" si="5"/>
        <v>NO</v>
      </c>
      <c r="L10" s="4">
        <f t="shared" si="6"/>
        <v>1</v>
      </c>
      <c r="M10" s="4" t="str">
        <f t="shared" si="7"/>
        <v>CIGARS</v>
      </c>
      <c r="N10" s="5">
        <f t="shared" si="8"/>
        <v>1</v>
      </c>
      <c r="O10" s="5">
        <f t="shared" si="9"/>
        <v>49</v>
      </c>
    </row>
    <row r="11" spans="1:15" x14ac:dyDescent="0.25">
      <c r="A11" s="1" t="s">
        <v>166</v>
      </c>
      <c r="B11" s="1">
        <v>22365</v>
      </c>
      <c r="C11" s="7" t="s">
        <v>0</v>
      </c>
      <c r="D11" s="7">
        <v>1</v>
      </c>
      <c r="E11" s="7">
        <v>723389</v>
      </c>
      <c r="F11" s="4" t="str">
        <f t="shared" si="10"/>
        <v>NO</v>
      </c>
      <c r="G11" s="4" t="str">
        <f t="shared" si="11"/>
        <v>NEEL KANTH DELI&amp;GROC INC</v>
      </c>
      <c r="H11" s="4" t="str">
        <f t="shared" si="12"/>
        <v>36 AVENUE A, NEW YORK, NY 10009</v>
      </c>
      <c r="I11" s="29">
        <f t="shared" si="13"/>
        <v>813295412</v>
      </c>
      <c r="J11" s="29" t="str">
        <f t="shared" si="14"/>
        <v xml:space="preserve">2043930-1           </v>
      </c>
      <c r="K11" s="4" t="str">
        <f t="shared" si="5"/>
        <v>NO</v>
      </c>
      <c r="L11" s="4">
        <f t="shared" si="6"/>
        <v>1</v>
      </c>
      <c r="M11" s="4" t="str">
        <f t="shared" si="7"/>
        <v>SNUS</v>
      </c>
      <c r="N11" s="5">
        <f t="shared" si="8"/>
        <v>1</v>
      </c>
      <c r="O11" s="5">
        <f t="shared" si="9"/>
        <v>16</v>
      </c>
    </row>
    <row r="12" spans="1:15" x14ac:dyDescent="0.25">
      <c r="A12" s="1" t="s">
        <v>48</v>
      </c>
      <c r="B12" s="1">
        <v>563295</v>
      </c>
      <c r="C12" s="7" t="s">
        <v>205</v>
      </c>
      <c r="D12" s="7">
        <v>1</v>
      </c>
      <c r="E12" s="7">
        <v>722679</v>
      </c>
      <c r="F12" s="4" t="str">
        <f t="shared" si="10"/>
        <v>NO</v>
      </c>
      <c r="G12" s="4" t="str">
        <f t="shared" si="11"/>
        <v>GREEN GROCERY &amp; CON LLC</v>
      </c>
      <c r="H12" s="4" t="str">
        <f t="shared" si="12"/>
        <v>82-81 BROADWAY, ELMHURST, NY 11373</v>
      </c>
      <c r="I12" s="29">
        <f t="shared" si="13"/>
        <v>461104671</v>
      </c>
      <c r="J12" s="29" t="str">
        <f t="shared" si="14"/>
        <v xml:space="preserve">1450941             </v>
      </c>
      <c r="K12" s="4" t="str">
        <f t="shared" si="5"/>
        <v>NO</v>
      </c>
      <c r="L12" s="4">
        <f t="shared" si="6"/>
        <v>1</v>
      </c>
      <c r="M12" s="4" t="s">
        <v>6</v>
      </c>
      <c r="N12" s="5">
        <f t="shared" si="8"/>
        <v>1</v>
      </c>
      <c r="O12" s="5">
        <f t="shared" si="9"/>
        <v>49</v>
      </c>
    </row>
    <row r="13" spans="1:15" x14ac:dyDescent="0.25">
      <c r="A13" s="1" t="s">
        <v>48</v>
      </c>
      <c r="B13" s="1">
        <v>563295</v>
      </c>
      <c r="C13" s="7" t="s">
        <v>205</v>
      </c>
      <c r="D13" s="7">
        <v>1</v>
      </c>
      <c r="E13" s="7">
        <v>723115</v>
      </c>
      <c r="F13" s="4" t="str">
        <f t="shared" si="10"/>
        <v>NO</v>
      </c>
      <c r="G13" s="4" t="str">
        <f t="shared" si="11"/>
        <v>GREEN GROCERY &amp; CON LLC</v>
      </c>
      <c r="H13" s="4" t="str">
        <f t="shared" si="12"/>
        <v>82-81 BROADWAY, ELMHURST, NY 11373</v>
      </c>
      <c r="I13" s="29">
        <f t="shared" si="13"/>
        <v>461104671</v>
      </c>
      <c r="J13" s="29" t="str">
        <f t="shared" si="14"/>
        <v xml:space="preserve">1450941             </v>
      </c>
      <c r="K13" s="4" t="str">
        <f t="shared" si="5"/>
        <v>NO</v>
      </c>
      <c r="L13" s="4">
        <f t="shared" si="6"/>
        <v>1</v>
      </c>
      <c r="M13" s="4" t="str">
        <f t="shared" si="7"/>
        <v>CIGARS</v>
      </c>
      <c r="N13" s="5">
        <f t="shared" si="8"/>
        <v>1</v>
      </c>
      <c r="O13" s="5">
        <f t="shared" si="9"/>
        <v>49</v>
      </c>
    </row>
    <row r="14" spans="1:15" x14ac:dyDescent="0.25">
      <c r="A14" s="1" t="s">
        <v>48</v>
      </c>
      <c r="B14" s="1">
        <v>563295</v>
      </c>
      <c r="C14" s="7" t="s">
        <v>205</v>
      </c>
      <c r="D14" s="7">
        <v>1</v>
      </c>
      <c r="E14" s="7">
        <v>723340</v>
      </c>
      <c r="F14" s="4" t="str">
        <f t="shared" si="10"/>
        <v>NO</v>
      </c>
      <c r="G14" s="4" t="str">
        <f t="shared" si="11"/>
        <v>GREEN GROCERY &amp; CON LLC</v>
      </c>
      <c r="H14" s="4" t="str">
        <f t="shared" si="12"/>
        <v>82-81 BROADWAY, ELMHURST, NY 11373</v>
      </c>
      <c r="I14" s="29">
        <f t="shared" si="13"/>
        <v>461104671</v>
      </c>
      <c r="J14" s="29" t="str">
        <f t="shared" si="14"/>
        <v xml:space="preserve">1450941             </v>
      </c>
      <c r="K14" s="4" t="str">
        <f t="shared" si="5"/>
        <v>NO</v>
      </c>
      <c r="L14" s="4">
        <f t="shared" si="6"/>
        <v>1</v>
      </c>
      <c r="M14" s="4" t="str">
        <f t="shared" si="7"/>
        <v>CIGARS</v>
      </c>
      <c r="N14" s="5">
        <f t="shared" si="8"/>
        <v>1</v>
      </c>
      <c r="O14" s="5">
        <f t="shared" si="9"/>
        <v>49</v>
      </c>
    </row>
    <row r="15" spans="1:15" x14ac:dyDescent="0.25">
      <c r="A15" s="1" t="s">
        <v>48</v>
      </c>
      <c r="B15" s="1">
        <v>563295</v>
      </c>
      <c r="C15" s="7" t="s">
        <v>205</v>
      </c>
      <c r="D15" s="7">
        <v>2</v>
      </c>
      <c r="E15" s="7">
        <v>723777</v>
      </c>
      <c r="F15" s="4" t="str">
        <f t="shared" si="10"/>
        <v>NO</v>
      </c>
      <c r="G15" s="4" t="str">
        <f t="shared" si="11"/>
        <v>GREEN GROCERY &amp; CON LLC</v>
      </c>
      <c r="H15" s="4" t="str">
        <f t="shared" si="12"/>
        <v>82-81 BROADWAY, ELMHURST, NY 11373</v>
      </c>
      <c r="I15" s="4">
        <f t="shared" si="13"/>
        <v>461104671</v>
      </c>
      <c r="J15" s="4" t="str">
        <f t="shared" si="14"/>
        <v xml:space="preserve">1450941             </v>
      </c>
      <c r="K15" s="4" t="str">
        <f t="shared" si="5"/>
        <v>NO</v>
      </c>
      <c r="L15" s="4">
        <f t="shared" si="6"/>
        <v>2</v>
      </c>
      <c r="M15" s="4" t="str">
        <f t="shared" si="7"/>
        <v>CIGARS</v>
      </c>
      <c r="N15" s="5">
        <f t="shared" si="8"/>
        <v>2</v>
      </c>
      <c r="O15" s="5">
        <f t="shared" si="9"/>
        <v>98</v>
      </c>
    </row>
    <row r="16" spans="1:15" x14ac:dyDescent="0.25">
      <c r="A16" s="1" t="s">
        <v>48</v>
      </c>
      <c r="B16" s="1">
        <v>563295</v>
      </c>
      <c r="C16" s="7" t="s">
        <v>205</v>
      </c>
      <c r="D16" s="7">
        <v>1</v>
      </c>
      <c r="E16" s="7">
        <v>724410</v>
      </c>
      <c r="F16" s="4" t="str">
        <f t="shared" si="10"/>
        <v>NO</v>
      </c>
      <c r="G16" s="4" t="str">
        <f t="shared" si="11"/>
        <v>GREEN GROCERY &amp; CON LLC</v>
      </c>
      <c r="H16" s="4" t="str">
        <f t="shared" si="12"/>
        <v>82-81 BROADWAY, ELMHURST, NY 11373</v>
      </c>
      <c r="I16" s="4">
        <f t="shared" si="13"/>
        <v>461104671</v>
      </c>
      <c r="J16" s="4" t="str">
        <f t="shared" si="14"/>
        <v xml:space="preserve">1450941             </v>
      </c>
      <c r="K16" s="4" t="str">
        <f t="shared" si="5"/>
        <v>NO</v>
      </c>
      <c r="L16" s="4">
        <f t="shared" si="6"/>
        <v>1</v>
      </c>
      <c r="M16" s="4" t="str">
        <f t="shared" si="7"/>
        <v>CIGARS</v>
      </c>
      <c r="N16" s="5">
        <f t="shared" si="8"/>
        <v>1</v>
      </c>
      <c r="O16" s="5">
        <f t="shared" si="9"/>
        <v>49</v>
      </c>
    </row>
    <row r="17" spans="1:15" x14ac:dyDescent="0.25">
      <c r="A17" s="1" t="s">
        <v>48</v>
      </c>
      <c r="B17" s="1">
        <v>563295</v>
      </c>
      <c r="C17" s="7" t="s">
        <v>205</v>
      </c>
      <c r="D17" s="7">
        <v>1</v>
      </c>
      <c r="E17" s="7">
        <v>724716</v>
      </c>
      <c r="F17" s="4" t="str">
        <f t="shared" si="10"/>
        <v>NO</v>
      </c>
      <c r="G17" s="4" t="str">
        <f t="shared" si="11"/>
        <v>GREEN GROCERY &amp; CON LLC</v>
      </c>
      <c r="H17" s="4" t="str">
        <f t="shared" si="12"/>
        <v>82-81 BROADWAY, ELMHURST, NY 11373</v>
      </c>
      <c r="I17" s="4">
        <f t="shared" si="13"/>
        <v>461104671</v>
      </c>
      <c r="J17" s="4" t="str">
        <f t="shared" si="14"/>
        <v xml:space="preserve">1450941             </v>
      </c>
      <c r="K17" s="4" t="str">
        <f t="shared" si="5"/>
        <v>NO</v>
      </c>
      <c r="L17" s="4">
        <f t="shared" si="6"/>
        <v>1</v>
      </c>
      <c r="M17" s="4" t="str">
        <f t="shared" si="7"/>
        <v>CIGARS</v>
      </c>
      <c r="N17" s="5">
        <f t="shared" si="8"/>
        <v>1</v>
      </c>
      <c r="O17" s="5">
        <f t="shared" si="9"/>
        <v>49</v>
      </c>
    </row>
    <row r="18" spans="1:15" x14ac:dyDescent="0.25">
      <c r="A18" s="1">
        <v>2865</v>
      </c>
      <c r="B18" s="1" t="s">
        <v>209</v>
      </c>
      <c r="C18" s="7" t="s">
        <v>210</v>
      </c>
      <c r="D18" s="7">
        <v>3</v>
      </c>
      <c r="E18" s="7">
        <v>724513</v>
      </c>
      <c r="F18" s="4" t="str">
        <f t="shared" si="10"/>
        <v>NO</v>
      </c>
      <c r="G18" s="4" t="str">
        <f t="shared" si="11"/>
        <v>CIGAR WAREHOUSE INC;-</v>
      </c>
      <c r="H18" s="4" t="str">
        <f t="shared" si="12"/>
        <v>28 65 STEINWAY ST</v>
      </c>
      <c r="I18" s="4">
        <f t="shared" si="13"/>
        <v>202553704</v>
      </c>
      <c r="J18" s="4">
        <f t="shared" si="14"/>
        <v>1203958</v>
      </c>
      <c r="K18" s="4" t="str">
        <f t="shared" si="5"/>
        <v>NO</v>
      </c>
      <c r="L18" s="4">
        <f t="shared" si="6"/>
        <v>3</v>
      </c>
      <c r="M18" s="4" t="str">
        <f t="shared" si="7"/>
        <v>CIGARS</v>
      </c>
      <c r="N18" s="5">
        <f t="shared" si="8"/>
        <v>3</v>
      </c>
      <c r="O18" s="5">
        <f t="shared" si="9"/>
        <v>297</v>
      </c>
    </row>
    <row r="19" spans="1:15" x14ac:dyDescent="0.25">
      <c r="A19" s="1">
        <v>32</v>
      </c>
      <c r="B19" s="1" t="s">
        <v>211</v>
      </c>
      <c r="C19" s="7" t="s">
        <v>212</v>
      </c>
      <c r="D19" s="7">
        <v>1</v>
      </c>
      <c r="E19" s="7">
        <v>723864</v>
      </c>
      <c r="F19" s="4" t="str">
        <f t="shared" si="10"/>
        <v>NO</v>
      </c>
      <c r="G19" s="4" t="str">
        <f t="shared" si="11"/>
        <v>JAMICA ISLAND CORP.</v>
      </c>
      <c r="H19" s="4" t="str">
        <f t="shared" si="12"/>
        <v>32 JAMICA AVENUE, BROKLYN, NY 11207</v>
      </c>
      <c r="I19" s="4">
        <f t="shared" si="13"/>
        <v>300502743</v>
      </c>
      <c r="J19" s="4" t="str">
        <f t="shared" si="14"/>
        <v xml:space="preserve">1302862             </v>
      </c>
      <c r="K19" s="4" t="str">
        <f t="shared" si="5"/>
        <v>NO</v>
      </c>
      <c r="L19" s="4">
        <f t="shared" si="6"/>
        <v>1</v>
      </c>
      <c r="M19" s="4" t="str">
        <f t="shared" si="7"/>
        <v>CIGARS</v>
      </c>
      <c r="N19" s="5">
        <f t="shared" si="8"/>
        <v>1</v>
      </c>
      <c r="O19" s="5">
        <f t="shared" si="9"/>
        <v>39</v>
      </c>
    </row>
    <row r="20" spans="1:15" x14ac:dyDescent="0.25">
      <c r="A20" s="1" t="s">
        <v>40</v>
      </c>
      <c r="B20" s="1" t="s">
        <v>211</v>
      </c>
      <c r="C20" s="7" t="s">
        <v>212</v>
      </c>
      <c r="D20" s="7">
        <v>1</v>
      </c>
      <c r="E20" s="7">
        <v>723513</v>
      </c>
      <c r="F20" s="4" t="str">
        <f t="shared" si="10"/>
        <v>NO</v>
      </c>
      <c r="G20" s="4" t="str">
        <f t="shared" si="11"/>
        <v>A &amp; N DELI &amp; GROC INC</v>
      </c>
      <c r="H20" s="4" t="str">
        <f t="shared" si="12"/>
        <v>3426 STEINWAY STREET, ASTORIA, NY 11101</v>
      </c>
      <c r="I20" s="4">
        <f t="shared" si="13"/>
        <v>464386457</v>
      </c>
      <c r="J20" s="4" t="str">
        <f t="shared" si="14"/>
        <v xml:space="preserve">2003379-887         </v>
      </c>
      <c r="K20" s="4" t="str">
        <f t="shared" si="5"/>
        <v>NO</v>
      </c>
      <c r="L20" s="4">
        <f t="shared" si="6"/>
        <v>1</v>
      </c>
      <c r="M20" s="4" t="str">
        <f t="shared" si="7"/>
        <v>CIGARS</v>
      </c>
      <c r="N20" s="5">
        <f t="shared" si="8"/>
        <v>1</v>
      </c>
      <c r="O20" s="5">
        <f t="shared" si="9"/>
        <v>39</v>
      </c>
    </row>
    <row r="21" spans="1:15" x14ac:dyDescent="0.25">
      <c r="A21" s="1" t="s">
        <v>40</v>
      </c>
      <c r="B21" s="1" t="s">
        <v>211</v>
      </c>
      <c r="C21" s="7" t="s">
        <v>212</v>
      </c>
      <c r="D21" s="7">
        <v>1</v>
      </c>
      <c r="E21" s="7">
        <v>724492</v>
      </c>
      <c r="F21" s="4" t="str">
        <f t="shared" si="10"/>
        <v>NO</v>
      </c>
      <c r="G21" s="4" t="str">
        <f t="shared" si="11"/>
        <v>A &amp; N DELI &amp; GROC INC</v>
      </c>
      <c r="H21" s="4" t="str">
        <f t="shared" si="12"/>
        <v>3426 STEINWAY STREET, ASTORIA, NY 11101</v>
      </c>
      <c r="I21" s="4">
        <f t="shared" si="13"/>
        <v>464386457</v>
      </c>
      <c r="J21" s="4" t="str">
        <f t="shared" si="14"/>
        <v xml:space="preserve">2003379-887         </v>
      </c>
      <c r="K21" s="4" t="str">
        <f t="shared" si="5"/>
        <v>NO</v>
      </c>
      <c r="L21" s="4">
        <f t="shared" si="6"/>
        <v>1</v>
      </c>
      <c r="M21" s="4" t="str">
        <f t="shared" si="7"/>
        <v>CIGARS</v>
      </c>
      <c r="N21" s="5">
        <f t="shared" si="8"/>
        <v>1</v>
      </c>
      <c r="O21" s="5">
        <f t="shared" si="9"/>
        <v>39</v>
      </c>
    </row>
    <row r="22" spans="1:15" x14ac:dyDescent="0.25">
      <c r="A22" s="1" t="s">
        <v>78</v>
      </c>
      <c r="B22" s="1" t="s">
        <v>211</v>
      </c>
      <c r="C22" s="7" t="s">
        <v>212</v>
      </c>
      <c r="D22" s="7">
        <v>2</v>
      </c>
      <c r="E22" s="7">
        <v>723116</v>
      </c>
      <c r="F22" s="4" t="str">
        <f t="shared" si="10"/>
        <v>NO</v>
      </c>
      <c r="G22" s="4" t="str">
        <f t="shared" si="11"/>
        <v>AMRUT INC; (Q&amp;Q DISCOUNT</v>
      </c>
      <c r="H22" s="4" t="str">
        <f t="shared" si="12"/>
        <v>80-02 37TH AVE, JACKSON HEIGHTS, NY 11372</v>
      </c>
      <c r="I22" s="4">
        <f t="shared" si="13"/>
        <v>208345476</v>
      </c>
      <c r="J22" s="4" t="str">
        <f t="shared" si="14"/>
        <v xml:space="preserve">1275060             </v>
      </c>
      <c r="K22" s="4" t="str">
        <f t="shared" si="5"/>
        <v>NO</v>
      </c>
      <c r="L22" s="4">
        <f t="shared" si="6"/>
        <v>2</v>
      </c>
      <c r="M22" s="4" t="str">
        <f t="shared" si="7"/>
        <v>CIGARS</v>
      </c>
      <c r="N22" s="5">
        <f t="shared" si="8"/>
        <v>2</v>
      </c>
      <c r="O22" s="5">
        <f t="shared" si="9"/>
        <v>78</v>
      </c>
    </row>
    <row r="23" spans="1:15" x14ac:dyDescent="0.25">
      <c r="A23" s="1" t="s">
        <v>78</v>
      </c>
      <c r="B23" s="1" t="s">
        <v>211</v>
      </c>
      <c r="C23" s="7" t="s">
        <v>212</v>
      </c>
      <c r="D23" s="7">
        <v>2</v>
      </c>
      <c r="E23" s="7">
        <v>724171</v>
      </c>
      <c r="F23" s="4" t="str">
        <f t="shared" si="10"/>
        <v>NO</v>
      </c>
      <c r="G23" s="4" t="str">
        <f t="shared" si="11"/>
        <v>AMRUT INC; (Q&amp;Q DISCOUNT</v>
      </c>
      <c r="H23" s="4" t="str">
        <f t="shared" si="12"/>
        <v>80-02 37TH AVE, JACKSON HEIGHTS, NY 11372</v>
      </c>
      <c r="I23" s="4">
        <f t="shared" si="13"/>
        <v>208345476</v>
      </c>
      <c r="J23" s="4" t="str">
        <f t="shared" si="14"/>
        <v xml:space="preserve">1275060             </v>
      </c>
      <c r="K23" s="4" t="str">
        <f t="shared" si="5"/>
        <v>NO</v>
      </c>
      <c r="L23" s="4">
        <f t="shared" si="6"/>
        <v>2</v>
      </c>
      <c r="M23" s="4" t="str">
        <f t="shared" si="7"/>
        <v>CIGARS</v>
      </c>
      <c r="N23" s="5">
        <f t="shared" si="8"/>
        <v>2</v>
      </c>
      <c r="O23" s="5">
        <f t="shared" si="9"/>
        <v>78</v>
      </c>
    </row>
    <row r="24" spans="1:15" x14ac:dyDescent="0.25">
      <c r="A24" s="1" t="s">
        <v>78</v>
      </c>
      <c r="B24" s="1" t="s">
        <v>211</v>
      </c>
      <c r="C24" s="7" t="s">
        <v>212</v>
      </c>
      <c r="D24" s="7">
        <v>2</v>
      </c>
      <c r="E24" s="7">
        <v>724639</v>
      </c>
      <c r="F24" s="4" t="str">
        <f t="shared" si="10"/>
        <v>NO</v>
      </c>
      <c r="G24" s="4" t="str">
        <f t="shared" si="11"/>
        <v>AMRUT INC; (Q&amp;Q DISCOUNT</v>
      </c>
      <c r="H24" s="4" t="str">
        <f t="shared" si="12"/>
        <v>80-02 37TH AVE, JACKSON HEIGHTS, NY 11372</v>
      </c>
      <c r="I24" s="4">
        <f t="shared" si="13"/>
        <v>208345476</v>
      </c>
      <c r="J24" s="4" t="str">
        <f t="shared" si="14"/>
        <v xml:space="preserve">1275060             </v>
      </c>
      <c r="K24" s="4" t="str">
        <f t="shared" si="5"/>
        <v>NO</v>
      </c>
      <c r="L24" s="4">
        <f t="shared" si="6"/>
        <v>2</v>
      </c>
      <c r="M24" s="4" t="str">
        <f t="shared" si="7"/>
        <v>CIGARS</v>
      </c>
      <c r="N24" s="5">
        <f t="shared" si="8"/>
        <v>2</v>
      </c>
      <c r="O24" s="5">
        <f t="shared" si="9"/>
        <v>78</v>
      </c>
    </row>
    <row r="25" spans="1:15" x14ac:dyDescent="0.25">
      <c r="A25" s="1" t="s">
        <v>90</v>
      </c>
      <c r="B25" s="1" t="s">
        <v>211</v>
      </c>
      <c r="C25" s="7" t="s">
        <v>212</v>
      </c>
      <c r="D25" s="7">
        <v>2</v>
      </c>
      <c r="E25" s="7">
        <v>724179</v>
      </c>
      <c r="F25" s="4" t="str">
        <f t="shared" si="10"/>
        <v>NO</v>
      </c>
      <c r="G25" s="4" t="str">
        <f t="shared" si="11"/>
        <v>RANA GAS CORP.</v>
      </c>
      <c r="H25" s="4" t="str">
        <f t="shared" si="12"/>
        <v>784 JAMAICA AVE, BROOKLYN, NY 11208</v>
      </c>
      <c r="I25" s="4">
        <f t="shared" si="13"/>
        <v>475616825</v>
      </c>
      <c r="J25" s="4" t="str">
        <f t="shared" si="14"/>
        <v xml:space="preserve">2033239-1           </v>
      </c>
      <c r="K25" s="4" t="str">
        <f t="shared" si="5"/>
        <v>NO</v>
      </c>
      <c r="L25" s="4">
        <f t="shared" si="6"/>
        <v>2</v>
      </c>
      <c r="M25" s="4" t="str">
        <f t="shared" si="7"/>
        <v>CIGARS</v>
      </c>
      <c r="N25" s="5">
        <f t="shared" si="8"/>
        <v>2</v>
      </c>
      <c r="O25" s="5">
        <f t="shared" si="9"/>
        <v>78</v>
      </c>
    </row>
    <row r="26" spans="1:15" x14ac:dyDescent="0.25">
      <c r="A26" s="1" t="s">
        <v>377</v>
      </c>
      <c r="B26" s="1" t="s">
        <v>211</v>
      </c>
      <c r="C26" s="7" t="s">
        <v>212</v>
      </c>
      <c r="D26" s="7">
        <v>2</v>
      </c>
      <c r="E26" s="7">
        <v>722661</v>
      </c>
      <c r="F26" s="4" t="str">
        <f t="shared" si="10"/>
        <v>NO</v>
      </c>
      <c r="G26" s="4" t="str">
        <f t="shared" si="11"/>
        <v>SUNAR INC</v>
      </c>
      <c r="H26" s="4" t="str">
        <f t="shared" si="12"/>
        <v>1109 154 STREET</v>
      </c>
      <c r="I26" s="4">
        <f t="shared" si="13"/>
        <v>472619290</v>
      </c>
      <c r="J26" s="4" t="str">
        <f t="shared" si="14"/>
        <v>2022128-2-DCA</v>
      </c>
      <c r="K26" s="4" t="str">
        <f t="shared" si="5"/>
        <v>NO</v>
      </c>
      <c r="L26" s="4">
        <f t="shared" si="6"/>
        <v>2</v>
      </c>
      <c r="M26" s="4" t="str">
        <f t="shared" si="7"/>
        <v>CIGARS</v>
      </c>
      <c r="N26" s="5">
        <f t="shared" si="8"/>
        <v>2</v>
      </c>
      <c r="O26" s="5">
        <f t="shared" si="9"/>
        <v>78</v>
      </c>
    </row>
    <row r="27" spans="1:15" x14ac:dyDescent="0.25">
      <c r="A27" s="1" t="s">
        <v>378</v>
      </c>
      <c r="B27" s="1" t="s">
        <v>211</v>
      </c>
      <c r="C27" s="7" t="s">
        <v>212</v>
      </c>
      <c r="D27" s="7">
        <v>1</v>
      </c>
      <c r="E27" s="7">
        <v>722996</v>
      </c>
      <c r="F27" s="4" t="str">
        <f t="shared" si="10"/>
        <v>NO</v>
      </c>
      <c r="G27" s="4" t="str">
        <f t="shared" si="11"/>
        <v>SINAL INC</v>
      </c>
      <c r="H27" s="4" t="str">
        <f t="shared" si="12"/>
        <v>9702 QUEENS BLVD</v>
      </c>
      <c r="I27" s="29" t="str">
        <f t="shared" si="13"/>
        <v>26-3711133</v>
      </c>
      <c r="J27" s="29">
        <f t="shared" si="14"/>
        <v>1305726</v>
      </c>
      <c r="K27" s="4" t="str">
        <f t="shared" si="5"/>
        <v>NO</v>
      </c>
      <c r="L27" s="4">
        <f t="shared" si="6"/>
        <v>1</v>
      </c>
      <c r="M27" s="4" t="str">
        <f t="shared" si="7"/>
        <v>CIGARS</v>
      </c>
      <c r="N27" s="5">
        <f t="shared" si="8"/>
        <v>1</v>
      </c>
      <c r="O27" s="5">
        <f t="shared" si="9"/>
        <v>39</v>
      </c>
    </row>
    <row r="28" spans="1:15" x14ac:dyDescent="0.25">
      <c r="A28" s="1" t="s">
        <v>36</v>
      </c>
      <c r="B28" s="1" t="s">
        <v>384</v>
      </c>
      <c r="C28" s="7" t="s">
        <v>385</v>
      </c>
      <c r="D28" s="7">
        <v>2</v>
      </c>
      <c r="E28" s="7">
        <v>723868</v>
      </c>
      <c r="F28" s="4" t="str">
        <f t="shared" si="10"/>
        <v>NO</v>
      </c>
      <c r="G28" s="4" t="str">
        <f t="shared" si="11"/>
        <v>WOODHAVEN 9218 MARKET IN</v>
      </c>
      <c r="H28" s="4" t="str">
        <f t="shared" si="12"/>
        <v>9218 JAMAICA AVE, WOODHAVEN, NY 11421</v>
      </c>
      <c r="I28" s="29">
        <f t="shared" si="13"/>
        <v>814005324</v>
      </c>
      <c r="J28" s="29" t="str">
        <f t="shared" si="14"/>
        <v xml:space="preserve">2046310-1           </v>
      </c>
      <c r="K28" s="4" t="str">
        <f t="shared" si="5"/>
        <v>NO</v>
      </c>
      <c r="L28" s="4">
        <f t="shared" si="6"/>
        <v>2</v>
      </c>
      <c r="M28" s="4" t="e">
        <f t="shared" si="7"/>
        <v>#N/A</v>
      </c>
      <c r="N28" s="5">
        <f t="shared" si="8"/>
        <v>0</v>
      </c>
      <c r="O28" s="5">
        <f t="shared" si="9"/>
        <v>0</v>
      </c>
    </row>
    <row r="29" spans="1:15" x14ac:dyDescent="0.25">
      <c r="A29" s="1">
        <v>32</v>
      </c>
      <c r="B29" s="1" t="s">
        <v>217</v>
      </c>
      <c r="C29" s="7" t="s">
        <v>286</v>
      </c>
      <c r="D29" s="7">
        <v>1</v>
      </c>
      <c r="E29" s="7">
        <v>723864</v>
      </c>
      <c r="F29" s="4" t="str">
        <f t="shared" si="10"/>
        <v>NO</v>
      </c>
      <c r="G29" s="4" t="str">
        <f t="shared" si="11"/>
        <v>JAMICA ISLAND CORP.</v>
      </c>
      <c r="H29" s="4" t="str">
        <f t="shared" si="12"/>
        <v>32 JAMICA AVENUE, BROKLYN, NY 11207</v>
      </c>
      <c r="I29" s="29">
        <f t="shared" si="13"/>
        <v>300502743</v>
      </c>
      <c r="J29" s="29" t="str">
        <f t="shared" si="14"/>
        <v xml:space="preserve">1302862             </v>
      </c>
      <c r="K29" s="4" t="str">
        <f t="shared" si="5"/>
        <v>NO</v>
      </c>
      <c r="L29" s="4">
        <f t="shared" si="6"/>
        <v>1</v>
      </c>
      <c r="M29" s="4" t="str">
        <f t="shared" si="7"/>
        <v>CIGARS</v>
      </c>
      <c r="N29" s="5">
        <f t="shared" si="8"/>
        <v>1</v>
      </c>
      <c r="O29" s="5">
        <f t="shared" si="9"/>
        <v>23</v>
      </c>
    </row>
    <row r="30" spans="1:15" x14ac:dyDescent="0.25">
      <c r="A30" s="1" t="s">
        <v>151</v>
      </c>
      <c r="B30" s="1" t="s">
        <v>217</v>
      </c>
      <c r="C30" s="7" t="s">
        <v>286</v>
      </c>
      <c r="D30" s="7">
        <v>2</v>
      </c>
      <c r="E30" s="7">
        <v>723657</v>
      </c>
      <c r="F30" s="4" t="str">
        <f t="shared" si="10"/>
        <v>NO</v>
      </c>
      <c r="G30" s="4" t="str">
        <f t="shared" si="11"/>
        <v>WINDHORSE GAS STATIONINC</v>
      </c>
      <c r="H30" s="4" t="str">
        <f t="shared" si="12"/>
        <v>569 MYRTLE AVE, BROOKYLN, NY 11205</v>
      </c>
      <c r="I30" s="29">
        <f t="shared" si="13"/>
        <v>264815671</v>
      </c>
      <c r="J30" s="29" t="str">
        <f t="shared" si="14"/>
        <v xml:space="preserve">1327328             </v>
      </c>
      <c r="K30" s="4" t="str">
        <f t="shared" si="5"/>
        <v>NO</v>
      </c>
      <c r="L30" s="4">
        <f t="shared" si="6"/>
        <v>2</v>
      </c>
      <c r="M30" s="4" t="str">
        <f t="shared" si="7"/>
        <v>CIGARS</v>
      </c>
      <c r="N30" s="5">
        <f t="shared" si="8"/>
        <v>2</v>
      </c>
      <c r="O30" s="5">
        <f t="shared" si="9"/>
        <v>46</v>
      </c>
    </row>
    <row r="31" spans="1:15" x14ac:dyDescent="0.25">
      <c r="A31" s="1">
        <v>8319</v>
      </c>
      <c r="B31" s="1" t="s">
        <v>217</v>
      </c>
      <c r="C31" s="7" t="s">
        <v>286</v>
      </c>
      <c r="D31" s="7">
        <v>1</v>
      </c>
      <c r="E31" s="7">
        <v>722933</v>
      </c>
      <c r="F31" s="4" t="str">
        <f t="shared" si="10"/>
        <v>NO</v>
      </c>
      <c r="G31" s="4" t="str">
        <f t="shared" si="11"/>
        <v>N &amp; K SUPERMART, INC</v>
      </c>
      <c r="H31" s="4" t="str">
        <f t="shared" si="12"/>
        <v>83-19 NORTHERN BOULEVARD, JACKSON HEIGHTS, NY 11372</v>
      </c>
      <c r="I31" s="29">
        <f t="shared" si="13"/>
        <v>272109164</v>
      </c>
      <c r="J31" s="29" t="str">
        <f t="shared" si="14"/>
        <v xml:space="preserve">1353861             </v>
      </c>
      <c r="K31" s="4" t="str">
        <f t="shared" si="5"/>
        <v>NO</v>
      </c>
      <c r="L31" s="4">
        <f t="shared" si="6"/>
        <v>1</v>
      </c>
      <c r="M31" s="4" t="str">
        <f t="shared" si="7"/>
        <v>CIGARS</v>
      </c>
      <c r="N31" s="5">
        <f t="shared" si="8"/>
        <v>1</v>
      </c>
      <c r="O31" s="5">
        <f t="shared" si="9"/>
        <v>23</v>
      </c>
    </row>
    <row r="32" spans="1:15" x14ac:dyDescent="0.25">
      <c r="A32" s="1">
        <v>8319</v>
      </c>
      <c r="B32" s="1" t="s">
        <v>217</v>
      </c>
      <c r="C32" s="7" t="s">
        <v>286</v>
      </c>
      <c r="D32" s="7">
        <v>1</v>
      </c>
      <c r="E32" s="7">
        <v>724622</v>
      </c>
      <c r="F32" s="4" t="str">
        <f t="shared" si="10"/>
        <v>NO</v>
      </c>
      <c r="G32" s="4" t="str">
        <f t="shared" si="11"/>
        <v>N &amp; K SUPERMART, INC</v>
      </c>
      <c r="H32" s="4" t="str">
        <f t="shared" si="12"/>
        <v>83-19 NORTHERN BOULEVARD, JACKSON HEIGHTS, NY 11372</v>
      </c>
      <c r="I32" s="29">
        <f t="shared" si="13"/>
        <v>272109164</v>
      </c>
      <c r="J32" s="29" t="str">
        <f t="shared" si="14"/>
        <v xml:space="preserve">1353861             </v>
      </c>
      <c r="K32" s="4" t="str">
        <f t="shared" si="5"/>
        <v>NO</v>
      </c>
      <c r="L32" s="4">
        <f t="shared" si="6"/>
        <v>1</v>
      </c>
      <c r="M32" s="4" t="str">
        <f t="shared" si="7"/>
        <v>CIGARS</v>
      </c>
      <c r="N32" s="5">
        <f t="shared" si="8"/>
        <v>1</v>
      </c>
      <c r="O32" s="5">
        <f t="shared" si="9"/>
        <v>23</v>
      </c>
    </row>
    <row r="33" spans="1:15" x14ac:dyDescent="0.25">
      <c r="A33" s="1" t="s">
        <v>319</v>
      </c>
      <c r="B33" s="1" t="s">
        <v>217</v>
      </c>
      <c r="C33" s="7" t="s">
        <v>286</v>
      </c>
      <c r="D33" s="7">
        <v>1</v>
      </c>
      <c r="E33" s="7">
        <v>723577</v>
      </c>
      <c r="F33" s="4" t="str">
        <f t="shared" si="10"/>
        <v>NO</v>
      </c>
      <c r="G33" s="4" t="str">
        <f t="shared" si="11"/>
        <v>ALI BABA ORGANIC INC</v>
      </c>
      <c r="H33" s="4" t="str">
        <f t="shared" si="12"/>
        <v>1 MOTT ST</v>
      </c>
      <c r="I33" s="29">
        <f t="shared" si="13"/>
        <v>464651368</v>
      </c>
      <c r="J33" s="29" t="str">
        <f t="shared" si="14"/>
        <v>2008765-1853-DCA</v>
      </c>
      <c r="K33" s="4" t="str">
        <f t="shared" si="5"/>
        <v>NO</v>
      </c>
      <c r="L33" s="4">
        <f t="shared" si="6"/>
        <v>1</v>
      </c>
      <c r="M33" s="4" t="str">
        <f t="shared" si="7"/>
        <v>CIGARS</v>
      </c>
      <c r="N33" s="5">
        <f t="shared" si="8"/>
        <v>1</v>
      </c>
      <c r="O33" s="5">
        <f t="shared" si="9"/>
        <v>23</v>
      </c>
    </row>
    <row r="34" spans="1:15" x14ac:dyDescent="0.25">
      <c r="A34" s="1" t="s">
        <v>319</v>
      </c>
      <c r="B34" s="1" t="s">
        <v>217</v>
      </c>
      <c r="C34" s="7" t="s">
        <v>286</v>
      </c>
      <c r="D34" s="7">
        <v>1</v>
      </c>
      <c r="E34" s="7">
        <v>724291</v>
      </c>
      <c r="F34" s="4" t="str">
        <f t="shared" ref="F34:F64" si="15">VLOOKUP(A34,_RetailerList,2,FALSE)</f>
        <v>NO</v>
      </c>
      <c r="G34" s="4" t="str">
        <f t="shared" ref="G34:G64" si="16">VLOOKUP($A34,_RetailerList,3,FALSE)</f>
        <v>ALI BABA ORGANIC INC</v>
      </c>
      <c r="H34" s="4" t="str">
        <f t="shared" ref="H34:H64" si="17">VLOOKUP($A34,_RetailerList,4,FALSE)</f>
        <v>1 MOTT ST</v>
      </c>
      <c r="I34" s="29">
        <f t="shared" ref="I34:I64" si="18">VLOOKUP($A34,_RetailerList,5,FALSE)</f>
        <v>464651368</v>
      </c>
      <c r="J34" s="29" t="str">
        <f t="shared" ref="J34:J64" si="19">VLOOKUP($A34,_RetailerList,6,FALSE)</f>
        <v>2008765-1853-DCA</v>
      </c>
      <c r="K34" s="4" t="str">
        <f t="shared" ref="K34:K64" si="20">IF(D34&lt;0,"YES","NO")</f>
        <v>NO</v>
      </c>
      <c r="L34" s="4">
        <f t="shared" ref="L34:L64" si="21">ABS(D34)</f>
        <v>1</v>
      </c>
      <c r="M34" s="4" t="str">
        <f t="shared" ref="M34:M64" si="22">VLOOKUP(B34,_Category,3,FALSE)</f>
        <v>CIGARS</v>
      </c>
      <c r="N34" s="5">
        <f t="shared" ref="N34:N64" si="23">IFERROR(VLOOKUP(B34,_Category,7,FALSE)*$L34,0)</f>
        <v>1</v>
      </c>
      <c r="O34" s="5">
        <f t="shared" ref="O34:O64" si="24">IFERROR(VLOOKUP(B34,_Category,8,FALSE)*$L34,0)</f>
        <v>23</v>
      </c>
    </row>
    <row r="35" spans="1:15" x14ac:dyDescent="0.25">
      <c r="A35" s="1" t="s">
        <v>78</v>
      </c>
      <c r="B35" s="1" t="s">
        <v>217</v>
      </c>
      <c r="C35" s="7" t="s">
        <v>286</v>
      </c>
      <c r="D35" s="7">
        <v>1</v>
      </c>
      <c r="E35" s="7">
        <v>723116</v>
      </c>
      <c r="F35" s="4" t="str">
        <f t="shared" si="15"/>
        <v>NO</v>
      </c>
      <c r="G35" s="4" t="str">
        <f t="shared" si="16"/>
        <v>AMRUT INC; (Q&amp;Q DISCOUNT</v>
      </c>
      <c r="H35" s="4" t="str">
        <f t="shared" si="17"/>
        <v>80-02 37TH AVE, JACKSON HEIGHTS, NY 11372</v>
      </c>
      <c r="I35" s="29">
        <f t="shared" si="18"/>
        <v>208345476</v>
      </c>
      <c r="J35" s="29" t="str">
        <f t="shared" si="19"/>
        <v xml:space="preserve">1275060             </v>
      </c>
      <c r="K35" s="4" t="str">
        <f t="shared" si="20"/>
        <v>NO</v>
      </c>
      <c r="L35" s="4">
        <f t="shared" si="21"/>
        <v>1</v>
      </c>
      <c r="M35" s="4" t="str">
        <f t="shared" si="22"/>
        <v>CIGARS</v>
      </c>
      <c r="N35" s="5">
        <f t="shared" si="23"/>
        <v>1</v>
      </c>
      <c r="O35" s="5">
        <f t="shared" si="24"/>
        <v>23</v>
      </c>
    </row>
    <row r="36" spans="1:15" x14ac:dyDescent="0.25">
      <c r="A36" s="1" t="s">
        <v>78</v>
      </c>
      <c r="B36" s="1" t="s">
        <v>217</v>
      </c>
      <c r="C36" s="7" t="s">
        <v>286</v>
      </c>
      <c r="D36" s="7">
        <v>2</v>
      </c>
      <c r="E36" s="7">
        <v>724171</v>
      </c>
      <c r="F36" s="4" t="str">
        <f t="shared" si="15"/>
        <v>NO</v>
      </c>
      <c r="G36" s="4" t="str">
        <f t="shared" si="16"/>
        <v>AMRUT INC; (Q&amp;Q DISCOUNT</v>
      </c>
      <c r="H36" s="4" t="str">
        <f t="shared" si="17"/>
        <v>80-02 37TH AVE, JACKSON HEIGHTS, NY 11372</v>
      </c>
      <c r="I36" s="29">
        <f t="shared" si="18"/>
        <v>208345476</v>
      </c>
      <c r="J36" s="29" t="str">
        <f t="shared" si="19"/>
        <v xml:space="preserve">1275060             </v>
      </c>
      <c r="K36" s="4" t="str">
        <f t="shared" si="20"/>
        <v>NO</v>
      </c>
      <c r="L36" s="4">
        <f t="shared" si="21"/>
        <v>2</v>
      </c>
      <c r="M36" s="4" t="str">
        <f t="shared" si="22"/>
        <v>CIGARS</v>
      </c>
      <c r="N36" s="5">
        <f t="shared" si="23"/>
        <v>2</v>
      </c>
      <c r="O36" s="5">
        <f t="shared" si="24"/>
        <v>46</v>
      </c>
    </row>
    <row r="37" spans="1:15" s="12" customFormat="1" x14ac:dyDescent="0.25">
      <c r="A37" s="1" t="s">
        <v>118</v>
      </c>
      <c r="B37" s="1" t="s">
        <v>217</v>
      </c>
      <c r="C37" s="7" t="s">
        <v>286</v>
      </c>
      <c r="D37" s="7">
        <v>1</v>
      </c>
      <c r="E37" s="7">
        <v>723879</v>
      </c>
      <c r="F37" s="11" t="str">
        <f t="shared" si="15"/>
        <v>NO</v>
      </c>
      <c r="G37" s="4" t="str">
        <f t="shared" si="16"/>
        <v>ANDY GROCERY</v>
      </c>
      <c r="H37" s="4" t="str">
        <f t="shared" si="17"/>
        <v>42-20 34TH AVE, ASTORIA, NY 11103</v>
      </c>
      <c r="I37" s="29">
        <f t="shared" si="18"/>
        <v>870775943</v>
      </c>
      <c r="J37" s="29" t="str">
        <f t="shared" si="19"/>
        <v xml:space="preserve">1052063             </v>
      </c>
      <c r="K37" s="11" t="str">
        <f t="shared" si="20"/>
        <v>NO</v>
      </c>
      <c r="L37" s="4">
        <f t="shared" si="21"/>
        <v>1</v>
      </c>
      <c r="M37" s="11" t="str">
        <f t="shared" si="22"/>
        <v>CIGARS</v>
      </c>
      <c r="N37" s="13">
        <f t="shared" si="23"/>
        <v>1</v>
      </c>
      <c r="O37" s="13">
        <f t="shared" si="24"/>
        <v>23</v>
      </c>
    </row>
    <row r="38" spans="1:15" x14ac:dyDescent="0.25">
      <c r="A38" s="1" t="s">
        <v>118</v>
      </c>
      <c r="B38" s="1" t="s">
        <v>217</v>
      </c>
      <c r="C38" s="7" t="s">
        <v>286</v>
      </c>
      <c r="D38" s="7">
        <v>1</v>
      </c>
      <c r="E38" s="7">
        <v>724505</v>
      </c>
      <c r="F38" s="4" t="str">
        <f t="shared" si="15"/>
        <v>NO</v>
      </c>
      <c r="G38" s="4" t="str">
        <f t="shared" si="16"/>
        <v>ANDY GROCERY</v>
      </c>
      <c r="H38" s="4" t="str">
        <f t="shared" si="17"/>
        <v>42-20 34TH AVE, ASTORIA, NY 11103</v>
      </c>
      <c r="I38" s="29">
        <f t="shared" si="18"/>
        <v>870775943</v>
      </c>
      <c r="J38" s="29" t="str">
        <f t="shared" si="19"/>
        <v xml:space="preserve">1052063             </v>
      </c>
      <c r="K38" s="4" t="str">
        <f t="shared" si="20"/>
        <v>NO</v>
      </c>
      <c r="L38" s="4">
        <f t="shared" si="21"/>
        <v>1</v>
      </c>
      <c r="M38" s="4" t="str">
        <f t="shared" si="22"/>
        <v>CIGARS</v>
      </c>
      <c r="N38" s="5">
        <f t="shared" si="23"/>
        <v>1</v>
      </c>
      <c r="O38" s="5">
        <f t="shared" si="24"/>
        <v>23</v>
      </c>
    </row>
    <row r="39" spans="1:15" x14ac:dyDescent="0.25">
      <c r="A39" s="1" t="s">
        <v>379</v>
      </c>
      <c r="B39" s="1" t="s">
        <v>217</v>
      </c>
      <c r="C39" s="7" t="s">
        <v>286</v>
      </c>
      <c r="D39" s="7">
        <v>1</v>
      </c>
      <c r="E39" s="7">
        <v>722658</v>
      </c>
      <c r="F39" s="4" t="str">
        <f t="shared" si="15"/>
        <v>NO</v>
      </c>
      <c r="G39" s="4" t="str">
        <f t="shared" si="16"/>
        <v>JEFF DELI GROCERY CORP</v>
      </c>
      <c r="H39" s="4" t="str">
        <f t="shared" si="17"/>
        <v>JEFF DELI GROCERY CORP</v>
      </c>
      <c r="I39" s="29" t="str">
        <f t="shared" si="18"/>
        <v>83-2069341</v>
      </c>
      <c r="J39" s="29" t="str">
        <f t="shared" si="19"/>
        <v>2080437-1-DCA</v>
      </c>
      <c r="K39" s="4" t="str">
        <f t="shared" si="20"/>
        <v>NO</v>
      </c>
      <c r="L39" s="4">
        <f t="shared" si="21"/>
        <v>1</v>
      </c>
      <c r="M39" s="4" t="str">
        <f t="shared" si="22"/>
        <v>CIGARS</v>
      </c>
      <c r="N39" s="5">
        <f t="shared" si="23"/>
        <v>1</v>
      </c>
      <c r="O39" s="5">
        <f t="shared" si="24"/>
        <v>23</v>
      </c>
    </row>
    <row r="40" spans="1:15" x14ac:dyDescent="0.25">
      <c r="A40" s="1" t="s">
        <v>130</v>
      </c>
      <c r="B40" s="1" t="s">
        <v>217</v>
      </c>
      <c r="C40" s="7" t="s">
        <v>286</v>
      </c>
      <c r="D40" s="7">
        <v>1</v>
      </c>
      <c r="E40" s="7">
        <v>722566</v>
      </c>
      <c r="F40" s="4" t="str">
        <f t="shared" si="15"/>
        <v>NO</v>
      </c>
      <c r="G40" s="4" t="str">
        <f t="shared" si="16"/>
        <v>MARUTI 149 CORP</v>
      </c>
      <c r="H40" s="4" t="str">
        <f t="shared" si="17"/>
        <v>14921 41ST AVE, FLUSHING, NY 11355</v>
      </c>
      <c r="I40" s="4">
        <f t="shared" si="18"/>
        <v>464857901</v>
      </c>
      <c r="J40" s="4" t="str">
        <f t="shared" si="19"/>
        <v xml:space="preserve">2007604-1613 -DCA       </v>
      </c>
      <c r="K40" s="4" t="str">
        <f t="shared" si="20"/>
        <v>NO</v>
      </c>
      <c r="L40" s="4">
        <f t="shared" si="21"/>
        <v>1</v>
      </c>
      <c r="M40" s="4" t="str">
        <f t="shared" si="22"/>
        <v>CIGARS</v>
      </c>
      <c r="N40" s="5">
        <f t="shared" si="23"/>
        <v>1</v>
      </c>
      <c r="O40" s="5">
        <f t="shared" si="24"/>
        <v>23</v>
      </c>
    </row>
    <row r="41" spans="1:15" s="12" customFormat="1" x14ac:dyDescent="0.25">
      <c r="A41" s="1" t="s">
        <v>380</v>
      </c>
      <c r="B41" s="1" t="s">
        <v>217</v>
      </c>
      <c r="C41" s="7" t="s">
        <v>286</v>
      </c>
      <c r="D41" s="7">
        <v>1</v>
      </c>
      <c r="E41" s="7">
        <v>723696</v>
      </c>
      <c r="F41" s="4" t="str">
        <f t="shared" si="15"/>
        <v>NO</v>
      </c>
      <c r="G41" s="4" t="str">
        <f t="shared" si="16"/>
        <v>MITUL QUICK STOP</v>
      </c>
      <c r="H41" s="4" t="str">
        <f t="shared" si="17"/>
        <v>6008 MAIN STREET</v>
      </c>
      <c r="I41" s="4">
        <f t="shared" si="18"/>
        <v>272585149</v>
      </c>
      <c r="J41" s="4">
        <f t="shared" si="19"/>
        <v>1373061</v>
      </c>
      <c r="K41" s="4" t="str">
        <f t="shared" si="20"/>
        <v>NO</v>
      </c>
      <c r="L41" s="4">
        <f t="shared" si="21"/>
        <v>1</v>
      </c>
      <c r="M41" s="4" t="str">
        <f t="shared" si="22"/>
        <v>CIGARS</v>
      </c>
      <c r="N41" s="5">
        <f t="shared" si="23"/>
        <v>1</v>
      </c>
      <c r="O41" s="5">
        <f t="shared" si="24"/>
        <v>23</v>
      </c>
    </row>
    <row r="42" spans="1:15" x14ac:dyDescent="0.25">
      <c r="A42" s="1" t="s">
        <v>380</v>
      </c>
      <c r="B42" s="1" t="s">
        <v>217</v>
      </c>
      <c r="C42" s="7" t="s">
        <v>286</v>
      </c>
      <c r="D42" s="7">
        <v>1</v>
      </c>
      <c r="E42" s="7">
        <v>724299</v>
      </c>
      <c r="F42" s="4" t="str">
        <f t="shared" si="15"/>
        <v>NO</v>
      </c>
      <c r="G42" s="4" t="str">
        <f t="shared" si="16"/>
        <v>MITUL QUICK STOP</v>
      </c>
      <c r="H42" s="4" t="str">
        <f t="shared" si="17"/>
        <v>6008 MAIN STREET</v>
      </c>
      <c r="I42" s="4">
        <f t="shared" si="18"/>
        <v>272585149</v>
      </c>
      <c r="J42" s="4">
        <f t="shared" si="19"/>
        <v>1373061</v>
      </c>
      <c r="K42" s="4" t="str">
        <f t="shared" si="20"/>
        <v>NO</v>
      </c>
      <c r="L42" s="4">
        <f t="shared" si="21"/>
        <v>1</v>
      </c>
      <c r="M42" s="4" t="str">
        <f t="shared" si="22"/>
        <v>CIGARS</v>
      </c>
      <c r="N42" s="5">
        <f t="shared" si="23"/>
        <v>1</v>
      </c>
      <c r="O42" s="5">
        <f t="shared" si="24"/>
        <v>23</v>
      </c>
    </row>
    <row r="43" spans="1:15" x14ac:dyDescent="0.25">
      <c r="A43" s="1" t="s">
        <v>380</v>
      </c>
      <c r="B43" s="1" t="s">
        <v>217</v>
      </c>
      <c r="C43" s="7" t="s">
        <v>286</v>
      </c>
      <c r="D43" s="7">
        <v>1</v>
      </c>
      <c r="E43" s="7">
        <v>724594</v>
      </c>
      <c r="F43" s="4" t="str">
        <f t="shared" si="15"/>
        <v>NO</v>
      </c>
      <c r="G43" s="4" t="str">
        <f t="shared" si="16"/>
        <v>MITUL QUICK STOP</v>
      </c>
      <c r="H43" s="4" t="str">
        <f t="shared" si="17"/>
        <v>6008 MAIN STREET</v>
      </c>
      <c r="I43" s="4">
        <f t="shared" si="18"/>
        <v>272585149</v>
      </c>
      <c r="J43" s="4">
        <f t="shared" si="19"/>
        <v>1373061</v>
      </c>
      <c r="K43" s="4" t="str">
        <f t="shared" si="20"/>
        <v>NO</v>
      </c>
      <c r="L43" s="4">
        <f t="shared" si="21"/>
        <v>1</v>
      </c>
      <c r="M43" s="4" t="str">
        <f t="shared" si="22"/>
        <v>CIGARS</v>
      </c>
      <c r="N43" s="5">
        <f t="shared" si="23"/>
        <v>1</v>
      </c>
      <c r="O43" s="5">
        <f t="shared" si="24"/>
        <v>23</v>
      </c>
    </row>
    <row r="44" spans="1:15" x14ac:dyDescent="0.25">
      <c r="A44" s="1" t="s">
        <v>321</v>
      </c>
      <c r="B44" s="1" t="s">
        <v>217</v>
      </c>
      <c r="C44" s="7" t="s">
        <v>286</v>
      </c>
      <c r="D44" s="7">
        <v>1</v>
      </c>
      <c r="E44" s="7">
        <v>724393</v>
      </c>
      <c r="F44" s="4" t="str">
        <f t="shared" si="15"/>
        <v>NO</v>
      </c>
      <c r="G44" s="4" t="str">
        <f t="shared" si="16"/>
        <v>NIDHI CONVT</v>
      </c>
      <c r="H44" s="4" t="str">
        <f t="shared" si="17"/>
        <v>9903 QUEENS BLVD</v>
      </c>
      <c r="I44" s="4">
        <f t="shared" si="18"/>
        <v>261565770</v>
      </c>
      <c r="J44" s="4">
        <f t="shared" si="19"/>
        <v>1280270</v>
      </c>
      <c r="K44" s="4" t="str">
        <f t="shared" si="20"/>
        <v>NO</v>
      </c>
      <c r="L44" s="4">
        <f t="shared" si="21"/>
        <v>1</v>
      </c>
      <c r="M44" s="4" t="str">
        <f t="shared" si="22"/>
        <v>CIGARS</v>
      </c>
      <c r="N44" s="5">
        <f t="shared" si="23"/>
        <v>1</v>
      </c>
      <c r="O44" s="5">
        <f t="shared" si="24"/>
        <v>23</v>
      </c>
    </row>
    <row r="45" spans="1:15" x14ac:dyDescent="0.25">
      <c r="A45" s="1" t="s">
        <v>137</v>
      </c>
      <c r="B45" s="1" t="s">
        <v>217</v>
      </c>
      <c r="C45" s="7" t="s">
        <v>286</v>
      </c>
      <c r="D45" s="7">
        <v>1</v>
      </c>
      <c r="E45" s="7">
        <v>724225</v>
      </c>
      <c r="F45" s="4" t="str">
        <f t="shared" si="15"/>
        <v>NO</v>
      </c>
      <c r="G45" s="4" t="str">
        <f t="shared" si="16"/>
        <v>SATKAIVAL USA INC.</v>
      </c>
      <c r="H45" s="4" t="str">
        <f t="shared" si="17"/>
        <v>7152 YELLOWSTONE BLVD., FOREST HILLS, NY 11375</v>
      </c>
      <c r="I45" s="4">
        <f t="shared" si="18"/>
        <v>463492282</v>
      </c>
      <c r="J45" s="4" t="str">
        <f t="shared" si="19"/>
        <v>2001465-2</v>
      </c>
      <c r="K45" s="4" t="str">
        <f t="shared" si="20"/>
        <v>NO</v>
      </c>
      <c r="L45" s="4">
        <f t="shared" si="21"/>
        <v>1</v>
      </c>
      <c r="M45" s="4" t="str">
        <f t="shared" si="22"/>
        <v>CIGARS</v>
      </c>
      <c r="N45" s="5">
        <f t="shared" si="23"/>
        <v>1</v>
      </c>
      <c r="O45" s="5">
        <f t="shared" si="24"/>
        <v>23</v>
      </c>
    </row>
    <row r="46" spans="1:15" x14ac:dyDescent="0.25">
      <c r="A46" s="1" t="s">
        <v>137</v>
      </c>
      <c r="B46" s="1" t="s">
        <v>217</v>
      </c>
      <c r="C46" s="7" t="s">
        <v>286</v>
      </c>
      <c r="D46" s="7">
        <v>1</v>
      </c>
      <c r="E46" s="7">
        <v>724460</v>
      </c>
      <c r="F46" s="4" t="str">
        <f t="shared" si="15"/>
        <v>NO</v>
      </c>
      <c r="G46" s="4" t="str">
        <f t="shared" si="16"/>
        <v>SATKAIVAL USA INC.</v>
      </c>
      <c r="H46" s="4" t="str">
        <f t="shared" si="17"/>
        <v>7152 YELLOWSTONE BLVD., FOREST HILLS, NY 11375</v>
      </c>
      <c r="I46" s="4">
        <f t="shared" si="18"/>
        <v>463492282</v>
      </c>
      <c r="J46" s="4" t="str">
        <f t="shared" si="19"/>
        <v>2001465-2</v>
      </c>
      <c r="K46" s="4" t="str">
        <f t="shared" si="20"/>
        <v>NO</v>
      </c>
      <c r="L46" s="4">
        <f t="shared" si="21"/>
        <v>1</v>
      </c>
      <c r="M46" s="4" t="str">
        <f t="shared" si="22"/>
        <v>CIGARS</v>
      </c>
      <c r="N46" s="5">
        <f t="shared" si="23"/>
        <v>1</v>
      </c>
      <c r="O46" s="5">
        <f t="shared" si="24"/>
        <v>23</v>
      </c>
    </row>
    <row r="47" spans="1:15" x14ac:dyDescent="0.25">
      <c r="A47" s="1" t="s">
        <v>377</v>
      </c>
      <c r="B47" s="1" t="s">
        <v>217</v>
      </c>
      <c r="C47" s="7" t="s">
        <v>286</v>
      </c>
      <c r="D47" s="7">
        <v>2</v>
      </c>
      <c r="E47" s="7">
        <v>723487</v>
      </c>
      <c r="F47" s="4" t="str">
        <f t="shared" si="15"/>
        <v>NO</v>
      </c>
      <c r="G47" s="4" t="str">
        <f t="shared" si="16"/>
        <v>SUNAR INC</v>
      </c>
      <c r="H47" s="4" t="str">
        <f t="shared" si="17"/>
        <v>1109 154 STREET</v>
      </c>
      <c r="I47" s="4">
        <f t="shared" si="18"/>
        <v>472619290</v>
      </c>
      <c r="J47" s="4" t="str">
        <f t="shared" si="19"/>
        <v>2022128-2-DCA</v>
      </c>
      <c r="K47" s="4" t="str">
        <f t="shared" si="20"/>
        <v>NO</v>
      </c>
      <c r="L47" s="4">
        <f t="shared" si="21"/>
        <v>2</v>
      </c>
      <c r="M47" s="4" t="str">
        <f t="shared" si="22"/>
        <v>CIGARS</v>
      </c>
      <c r="N47" s="5">
        <f t="shared" si="23"/>
        <v>2</v>
      </c>
      <c r="O47" s="5">
        <f t="shared" si="24"/>
        <v>46</v>
      </c>
    </row>
    <row r="48" spans="1:15" x14ac:dyDescent="0.25">
      <c r="A48" s="1" t="s">
        <v>377</v>
      </c>
      <c r="B48" s="1" t="s">
        <v>217</v>
      </c>
      <c r="C48" s="7" t="s">
        <v>286</v>
      </c>
      <c r="D48" s="7">
        <v>2</v>
      </c>
      <c r="E48" s="7">
        <v>724596</v>
      </c>
      <c r="F48" s="4" t="str">
        <f t="shared" si="15"/>
        <v>NO</v>
      </c>
      <c r="G48" s="4" t="str">
        <f t="shared" si="16"/>
        <v>SUNAR INC</v>
      </c>
      <c r="H48" s="4" t="str">
        <f t="shared" si="17"/>
        <v>1109 154 STREET</v>
      </c>
      <c r="I48" s="4">
        <f t="shared" si="18"/>
        <v>472619290</v>
      </c>
      <c r="J48" s="4" t="str">
        <f t="shared" si="19"/>
        <v>2022128-2-DCA</v>
      </c>
      <c r="K48" s="4" t="str">
        <f t="shared" si="20"/>
        <v>NO</v>
      </c>
      <c r="L48" s="4">
        <f t="shared" si="21"/>
        <v>2</v>
      </c>
      <c r="M48" s="4" t="str">
        <f t="shared" si="22"/>
        <v>CIGARS</v>
      </c>
      <c r="N48" s="5">
        <f t="shared" si="23"/>
        <v>2</v>
      </c>
      <c r="O48" s="5">
        <f t="shared" si="24"/>
        <v>46</v>
      </c>
    </row>
    <row r="49" spans="1:15" x14ac:dyDescent="0.25">
      <c r="A49" s="1">
        <v>5901</v>
      </c>
      <c r="B49" s="1" t="s">
        <v>82</v>
      </c>
      <c r="C49" s="7" t="s">
        <v>219</v>
      </c>
      <c r="D49" s="7">
        <v>1</v>
      </c>
      <c r="E49" s="7">
        <v>723056</v>
      </c>
      <c r="F49" s="4" t="str">
        <f t="shared" si="15"/>
        <v>NO</v>
      </c>
      <c r="G49" s="4" t="str">
        <f t="shared" si="16"/>
        <v>7-11 STORE # 34439</v>
      </c>
      <c r="H49" s="4" t="str">
        <f t="shared" si="17"/>
        <v>5901  ROOSEVELT AVE,WOODSIDE,NY,11377</v>
      </c>
      <c r="I49" s="4">
        <f t="shared" si="18"/>
        <v>134080332</v>
      </c>
      <c r="J49" s="4" t="str">
        <f t="shared" si="19"/>
        <v>2069822-1</v>
      </c>
      <c r="K49" s="4" t="str">
        <f t="shared" si="20"/>
        <v>NO</v>
      </c>
      <c r="L49" s="4">
        <f t="shared" si="21"/>
        <v>1</v>
      </c>
      <c r="M49" s="4" t="str">
        <f t="shared" si="22"/>
        <v>CIGARS</v>
      </c>
      <c r="N49" s="5">
        <f t="shared" si="23"/>
        <v>1</v>
      </c>
      <c r="O49" s="5">
        <f t="shared" si="24"/>
        <v>54</v>
      </c>
    </row>
    <row r="50" spans="1:15" x14ac:dyDescent="0.25">
      <c r="A50" s="1">
        <v>8202</v>
      </c>
      <c r="B50" s="1" t="s">
        <v>82</v>
      </c>
      <c r="C50" s="7" t="s">
        <v>219</v>
      </c>
      <c r="D50" s="7">
        <v>1</v>
      </c>
      <c r="E50" s="7">
        <v>722712</v>
      </c>
      <c r="F50" s="4" t="str">
        <f t="shared" si="15"/>
        <v>NO</v>
      </c>
      <c r="G50" s="4" t="str">
        <f t="shared" si="16"/>
        <v>STOP &amp; CARRY CONVE. INC</v>
      </c>
      <c r="H50" s="4" t="str">
        <f t="shared" si="17"/>
        <v>82-02 NORTHERN BLVD, JACKSON HEIGHTS, NY 11372</v>
      </c>
      <c r="I50" s="4">
        <f t="shared" si="18"/>
        <v>203369484</v>
      </c>
      <c r="J50" s="4" t="str">
        <f t="shared" si="19"/>
        <v xml:space="preserve">1210568             </v>
      </c>
      <c r="K50" s="4" t="str">
        <f t="shared" si="20"/>
        <v>NO</v>
      </c>
      <c r="L50" s="4">
        <f t="shared" si="21"/>
        <v>1</v>
      </c>
      <c r="M50" s="4" t="str">
        <f t="shared" si="22"/>
        <v>CIGARS</v>
      </c>
      <c r="N50" s="5">
        <f t="shared" si="23"/>
        <v>1</v>
      </c>
      <c r="O50" s="5">
        <f t="shared" si="24"/>
        <v>54</v>
      </c>
    </row>
    <row r="51" spans="1:15" x14ac:dyDescent="0.25">
      <c r="A51" s="1" t="s">
        <v>78</v>
      </c>
      <c r="B51" s="1" t="s">
        <v>82</v>
      </c>
      <c r="C51" s="7" t="s">
        <v>219</v>
      </c>
      <c r="D51" s="7">
        <v>1</v>
      </c>
      <c r="E51" s="7">
        <v>724171</v>
      </c>
      <c r="F51" s="4" t="str">
        <f t="shared" si="15"/>
        <v>NO</v>
      </c>
      <c r="G51" s="4" t="str">
        <f t="shared" si="16"/>
        <v>AMRUT INC; (Q&amp;Q DISCOUNT</v>
      </c>
      <c r="H51" s="4" t="str">
        <f t="shared" si="17"/>
        <v>80-02 37TH AVE, JACKSON HEIGHTS, NY 11372</v>
      </c>
      <c r="I51" s="4">
        <f t="shared" si="18"/>
        <v>208345476</v>
      </c>
      <c r="J51" s="4" t="str">
        <f t="shared" si="19"/>
        <v xml:space="preserve">1275060             </v>
      </c>
      <c r="K51" s="4" t="str">
        <f t="shared" si="20"/>
        <v>NO</v>
      </c>
      <c r="L51" s="4">
        <f t="shared" si="21"/>
        <v>1</v>
      </c>
      <c r="M51" s="4" t="str">
        <f t="shared" si="22"/>
        <v>CIGARS</v>
      </c>
      <c r="N51" s="5">
        <f t="shared" si="23"/>
        <v>1</v>
      </c>
      <c r="O51" s="5">
        <f t="shared" si="24"/>
        <v>54</v>
      </c>
    </row>
    <row r="52" spans="1:15" x14ac:dyDescent="0.25">
      <c r="A52" s="1" t="s">
        <v>40</v>
      </c>
      <c r="B52" s="1" t="s">
        <v>222</v>
      </c>
      <c r="C52" s="7" t="s">
        <v>223</v>
      </c>
      <c r="D52" s="7">
        <v>1</v>
      </c>
      <c r="E52" s="7">
        <v>724563</v>
      </c>
      <c r="F52" s="4" t="str">
        <f t="shared" si="15"/>
        <v>NO</v>
      </c>
      <c r="G52" s="4" t="str">
        <f t="shared" si="16"/>
        <v>A &amp; N DELI &amp; GROC INC</v>
      </c>
      <c r="H52" s="4" t="str">
        <f t="shared" si="17"/>
        <v>3426 STEINWAY STREET, ASTORIA, NY 11101</v>
      </c>
      <c r="I52" s="4">
        <f t="shared" si="18"/>
        <v>464386457</v>
      </c>
      <c r="J52" s="4" t="str">
        <f t="shared" si="19"/>
        <v xml:space="preserve">2003379-887         </v>
      </c>
      <c r="K52" s="4" t="str">
        <f t="shared" si="20"/>
        <v>NO</v>
      </c>
      <c r="L52" s="4">
        <f t="shared" si="21"/>
        <v>1</v>
      </c>
      <c r="M52" s="4" t="str">
        <f t="shared" si="22"/>
        <v>CIGARS</v>
      </c>
      <c r="N52" s="5">
        <f t="shared" si="23"/>
        <v>1</v>
      </c>
      <c r="O52" s="5">
        <f t="shared" si="24"/>
        <v>23</v>
      </c>
    </row>
    <row r="53" spans="1:15" x14ac:dyDescent="0.25">
      <c r="A53" s="1" t="s">
        <v>321</v>
      </c>
      <c r="B53" s="1" t="s">
        <v>222</v>
      </c>
      <c r="C53" s="7" t="s">
        <v>223</v>
      </c>
      <c r="D53" s="7">
        <v>1</v>
      </c>
      <c r="E53" s="7">
        <v>724393</v>
      </c>
      <c r="F53" s="4" t="str">
        <f t="shared" si="15"/>
        <v>NO</v>
      </c>
      <c r="G53" s="4" t="str">
        <f t="shared" si="16"/>
        <v>NIDHI CONVT</v>
      </c>
      <c r="H53" s="4" t="str">
        <f t="shared" si="17"/>
        <v>9903 QUEENS BLVD</v>
      </c>
      <c r="I53" s="4">
        <f t="shared" si="18"/>
        <v>261565770</v>
      </c>
      <c r="J53" s="4">
        <f t="shared" si="19"/>
        <v>1280270</v>
      </c>
      <c r="K53" s="4" t="str">
        <f t="shared" si="20"/>
        <v>NO</v>
      </c>
      <c r="L53" s="4">
        <f t="shared" si="21"/>
        <v>1</v>
      </c>
      <c r="M53" s="4" t="str">
        <f t="shared" si="22"/>
        <v>CIGARS</v>
      </c>
      <c r="N53" s="5">
        <f t="shared" si="23"/>
        <v>1</v>
      </c>
      <c r="O53" s="5">
        <f t="shared" si="24"/>
        <v>23</v>
      </c>
    </row>
    <row r="54" spans="1:15" x14ac:dyDescent="0.25">
      <c r="A54" s="1">
        <v>3578</v>
      </c>
      <c r="B54" s="1" t="s">
        <v>262</v>
      </c>
      <c r="C54" s="7" t="s">
        <v>263</v>
      </c>
      <c r="D54" s="7">
        <v>1</v>
      </c>
      <c r="E54" s="7">
        <v>723055</v>
      </c>
      <c r="F54" s="4" t="str">
        <f t="shared" si="15"/>
        <v>NO</v>
      </c>
      <c r="G54" s="4" t="str">
        <f t="shared" si="16"/>
        <v>GHANSHYAM 2 DELI&amp;GROCINC</v>
      </c>
      <c r="H54" s="4" t="str">
        <f t="shared" si="17"/>
        <v>3578 BROADWAY, NEWYORK, NY 10031</v>
      </c>
      <c r="I54" s="29">
        <f t="shared" si="18"/>
        <v>811864465</v>
      </c>
      <c r="J54" s="29" t="str">
        <f t="shared" si="19"/>
        <v xml:space="preserve">2036530-1           </v>
      </c>
      <c r="K54" s="4" t="str">
        <f t="shared" si="20"/>
        <v>NO</v>
      </c>
      <c r="L54" s="4">
        <f t="shared" si="21"/>
        <v>1</v>
      </c>
      <c r="M54" s="4" t="str">
        <f t="shared" si="22"/>
        <v>SMOKELESS TOBACCO</v>
      </c>
      <c r="N54" s="5">
        <f t="shared" si="23"/>
        <v>1</v>
      </c>
      <c r="O54" s="5">
        <f t="shared" si="24"/>
        <v>16</v>
      </c>
    </row>
    <row r="55" spans="1:15" x14ac:dyDescent="0.25">
      <c r="A55" s="1">
        <v>4802</v>
      </c>
      <c r="B55" s="1" t="s">
        <v>262</v>
      </c>
      <c r="C55" s="7" t="s">
        <v>263</v>
      </c>
      <c r="D55" s="7">
        <v>1</v>
      </c>
      <c r="E55" s="7">
        <v>723017</v>
      </c>
      <c r="F55" s="4" t="str">
        <f t="shared" si="15"/>
        <v>NO</v>
      </c>
      <c r="G55" s="4" t="str">
        <f t="shared" si="16"/>
        <v>BROADWAY DELI&amp;GRILL INC.</v>
      </c>
      <c r="H55" s="4" t="str">
        <f t="shared" si="17"/>
        <v>4802 BROADWAY, ASTORIA, NY 11103</v>
      </c>
      <c r="I55" s="29">
        <f t="shared" si="18"/>
        <v>813848967</v>
      </c>
      <c r="J55" s="29" t="str">
        <f t="shared" si="19"/>
        <v xml:space="preserve">2046011-1           </v>
      </c>
      <c r="K55" s="4" t="str">
        <f t="shared" si="20"/>
        <v>NO</v>
      </c>
      <c r="L55" s="4">
        <f t="shared" si="21"/>
        <v>1</v>
      </c>
      <c r="M55" s="4" t="str">
        <f t="shared" si="22"/>
        <v>SMOKELESS TOBACCO</v>
      </c>
      <c r="N55" s="5">
        <f t="shared" si="23"/>
        <v>1</v>
      </c>
      <c r="O55" s="5">
        <f t="shared" si="24"/>
        <v>16</v>
      </c>
    </row>
    <row r="56" spans="1:15" x14ac:dyDescent="0.25">
      <c r="A56" s="1">
        <v>4802</v>
      </c>
      <c r="B56" s="1" t="s">
        <v>262</v>
      </c>
      <c r="C56" s="7" t="s">
        <v>263</v>
      </c>
      <c r="D56" s="7">
        <v>1</v>
      </c>
      <c r="E56" s="7">
        <v>723164</v>
      </c>
      <c r="F56" s="4" t="str">
        <f t="shared" si="15"/>
        <v>NO</v>
      </c>
      <c r="G56" s="4" t="str">
        <f t="shared" si="16"/>
        <v>BROADWAY DELI&amp;GRILL INC.</v>
      </c>
      <c r="H56" s="4" t="str">
        <f t="shared" si="17"/>
        <v>4802 BROADWAY, ASTORIA, NY 11103</v>
      </c>
      <c r="I56" s="29">
        <f t="shared" si="18"/>
        <v>813848967</v>
      </c>
      <c r="J56" s="29" t="str">
        <f t="shared" si="19"/>
        <v xml:space="preserve">2046011-1           </v>
      </c>
      <c r="K56" s="4" t="str">
        <f t="shared" si="20"/>
        <v>NO</v>
      </c>
      <c r="L56" s="4">
        <f t="shared" si="21"/>
        <v>1</v>
      </c>
      <c r="M56" s="4" t="str">
        <f t="shared" si="22"/>
        <v>SMOKELESS TOBACCO</v>
      </c>
      <c r="N56" s="5">
        <f t="shared" si="23"/>
        <v>1</v>
      </c>
      <c r="O56" s="5">
        <f t="shared" si="24"/>
        <v>16</v>
      </c>
    </row>
    <row r="57" spans="1:15" x14ac:dyDescent="0.25">
      <c r="A57" s="1">
        <v>4802</v>
      </c>
      <c r="B57" s="1" t="s">
        <v>262</v>
      </c>
      <c r="C57" s="7" t="s">
        <v>263</v>
      </c>
      <c r="D57" s="7">
        <v>1</v>
      </c>
      <c r="E57" s="7">
        <v>724566</v>
      </c>
      <c r="F57" s="4" t="str">
        <f t="shared" si="15"/>
        <v>NO</v>
      </c>
      <c r="G57" s="4" t="str">
        <f t="shared" si="16"/>
        <v>BROADWAY DELI&amp;GRILL INC.</v>
      </c>
      <c r="H57" s="4" t="str">
        <f t="shared" si="17"/>
        <v>4802 BROADWAY, ASTORIA, NY 11103</v>
      </c>
      <c r="I57" s="29">
        <f t="shared" si="18"/>
        <v>813848967</v>
      </c>
      <c r="J57" s="29" t="str">
        <f t="shared" si="19"/>
        <v xml:space="preserve">2046011-1           </v>
      </c>
      <c r="K57" s="4" t="str">
        <f t="shared" si="20"/>
        <v>NO</v>
      </c>
      <c r="L57" s="4">
        <f t="shared" si="21"/>
        <v>1</v>
      </c>
      <c r="M57" s="4" t="str">
        <f t="shared" si="22"/>
        <v>SMOKELESS TOBACCO</v>
      </c>
      <c r="N57" s="5">
        <f t="shared" si="23"/>
        <v>1</v>
      </c>
      <c r="O57" s="5">
        <f t="shared" si="24"/>
        <v>16</v>
      </c>
    </row>
    <row r="58" spans="1:15" x14ac:dyDescent="0.25">
      <c r="A58" s="1" t="s">
        <v>151</v>
      </c>
      <c r="B58" s="1" t="s">
        <v>262</v>
      </c>
      <c r="C58" s="7" t="s">
        <v>263</v>
      </c>
      <c r="D58" s="7">
        <v>2</v>
      </c>
      <c r="E58" s="7">
        <v>723053</v>
      </c>
      <c r="F58" s="4" t="str">
        <f t="shared" si="15"/>
        <v>NO</v>
      </c>
      <c r="G58" s="4" t="str">
        <f t="shared" si="16"/>
        <v>WINDHORSE GAS STATIONINC</v>
      </c>
      <c r="H58" s="4" t="str">
        <f t="shared" si="17"/>
        <v>569 MYRTLE AVE, BROOKYLN, NY 11205</v>
      </c>
      <c r="I58" s="29">
        <f t="shared" si="18"/>
        <v>264815671</v>
      </c>
      <c r="J58" s="29" t="str">
        <f t="shared" si="19"/>
        <v xml:space="preserve">1327328             </v>
      </c>
      <c r="K58" s="4" t="str">
        <f t="shared" si="20"/>
        <v>NO</v>
      </c>
      <c r="L58" s="4">
        <f t="shared" si="21"/>
        <v>2</v>
      </c>
      <c r="M58" s="4" t="str">
        <f t="shared" si="22"/>
        <v>SMOKELESS TOBACCO</v>
      </c>
      <c r="N58" s="5">
        <f t="shared" si="23"/>
        <v>2</v>
      </c>
      <c r="O58" s="5">
        <f t="shared" si="24"/>
        <v>32</v>
      </c>
    </row>
    <row r="59" spans="1:15" x14ac:dyDescent="0.25">
      <c r="A59" s="1" t="s">
        <v>151</v>
      </c>
      <c r="B59" s="1" t="s">
        <v>262</v>
      </c>
      <c r="C59" s="7" t="s">
        <v>263</v>
      </c>
      <c r="D59" s="7">
        <v>2</v>
      </c>
      <c r="E59" s="7">
        <v>723657</v>
      </c>
      <c r="F59" s="4" t="str">
        <f t="shared" si="15"/>
        <v>NO</v>
      </c>
      <c r="G59" s="4" t="str">
        <f t="shared" si="16"/>
        <v>WINDHORSE GAS STATIONINC</v>
      </c>
      <c r="H59" s="4" t="str">
        <f t="shared" si="17"/>
        <v>569 MYRTLE AVE, BROOKYLN, NY 11205</v>
      </c>
      <c r="I59" s="29">
        <f t="shared" si="18"/>
        <v>264815671</v>
      </c>
      <c r="J59" s="29" t="str">
        <f t="shared" si="19"/>
        <v xml:space="preserve">1327328             </v>
      </c>
      <c r="K59" s="4" t="str">
        <f t="shared" si="20"/>
        <v>NO</v>
      </c>
      <c r="L59" s="4">
        <f t="shared" si="21"/>
        <v>2</v>
      </c>
      <c r="M59" s="4" t="str">
        <f t="shared" si="22"/>
        <v>SMOKELESS TOBACCO</v>
      </c>
      <c r="N59" s="5">
        <f t="shared" si="23"/>
        <v>2</v>
      </c>
      <c r="O59" s="5">
        <f t="shared" si="24"/>
        <v>32</v>
      </c>
    </row>
    <row r="60" spans="1:15" x14ac:dyDescent="0.25">
      <c r="A60" s="1" t="s">
        <v>56</v>
      </c>
      <c r="B60" s="1" t="s">
        <v>262</v>
      </c>
      <c r="C60" s="7" t="s">
        <v>263</v>
      </c>
      <c r="D60" s="7">
        <v>1</v>
      </c>
      <c r="E60" s="7">
        <v>724494</v>
      </c>
      <c r="F60" s="4" t="str">
        <f t="shared" si="15"/>
        <v>NO</v>
      </c>
      <c r="G60" s="4" t="str">
        <f t="shared" si="16"/>
        <v>EAGLE SERVICE CENTER</v>
      </c>
      <c r="H60" s="4" t="str">
        <f t="shared" si="17"/>
        <v>49-05 ASTORIA BLVD, ELMHURST, NY 11370</v>
      </c>
      <c r="I60" s="29">
        <f t="shared" si="18"/>
        <v>331025949</v>
      </c>
      <c r="J60" s="29" t="str">
        <f t="shared" si="19"/>
        <v xml:space="preserve">1153371             </v>
      </c>
      <c r="K60" s="4" t="str">
        <f t="shared" si="20"/>
        <v>NO</v>
      </c>
      <c r="L60" s="4">
        <f t="shared" si="21"/>
        <v>1</v>
      </c>
      <c r="M60" s="4" t="str">
        <f t="shared" si="22"/>
        <v>SMOKELESS TOBACCO</v>
      </c>
      <c r="N60" s="5">
        <f t="shared" si="23"/>
        <v>1</v>
      </c>
      <c r="O60" s="5">
        <f t="shared" si="24"/>
        <v>16</v>
      </c>
    </row>
    <row r="61" spans="1:15" x14ac:dyDescent="0.25">
      <c r="A61" s="1" t="s">
        <v>122</v>
      </c>
      <c r="B61" s="1" t="s">
        <v>262</v>
      </c>
      <c r="C61" s="7" t="s">
        <v>263</v>
      </c>
      <c r="D61" s="7">
        <v>1</v>
      </c>
      <c r="E61" s="7">
        <v>723071</v>
      </c>
      <c r="F61" s="11" t="str">
        <f t="shared" si="15"/>
        <v>NO</v>
      </c>
      <c r="G61" s="4" t="str">
        <f t="shared" si="16"/>
        <v>FOUR STAR DELI &amp; GROCERY</v>
      </c>
      <c r="H61" s="4" t="str">
        <f t="shared" si="17"/>
        <v>3118 36TH AVENUE, ASTORIA, NY 11106</v>
      </c>
      <c r="I61" s="29">
        <f t="shared" si="18"/>
        <v>453345314</v>
      </c>
      <c r="J61" s="29" t="str">
        <f t="shared" si="19"/>
        <v xml:space="preserve">1411360             </v>
      </c>
      <c r="K61" s="11" t="str">
        <f t="shared" si="20"/>
        <v>NO</v>
      </c>
      <c r="L61" s="4">
        <f t="shared" si="21"/>
        <v>1</v>
      </c>
      <c r="M61" s="11" t="str">
        <f t="shared" si="22"/>
        <v>SMOKELESS TOBACCO</v>
      </c>
      <c r="N61" s="13">
        <f t="shared" si="23"/>
        <v>1</v>
      </c>
      <c r="O61" s="13">
        <f t="shared" si="24"/>
        <v>16</v>
      </c>
    </row>
    <row r="62" spans="1:15" x14ac:dyDescent="0.25">
      <c r="A62" s="1" t="s">
        <v>183</v>
      </c>
      <c r="B62" s="1" t="s">
        <v>254</v>
      </c>
      <c r="C62" s="7" t="s">
        <v>33</v>
      </c>
      <c r="D62" s="7">
        <v>1</v>
      </c>
      <c r="E62" s="7">
        <v>722723</v>
      </c>
      <c r="F62" s="4" t="str">
        <f t="shared" si="15"/>
        <v>NO</v>
      </c>
      <c r="G62" s="4" t="str">
        <f t="shared" si="16"/>
        <v>LEX NEWS CORP.</v>
      </c>
      <c r="H62" s="4" t="str">
        <f t="shared" si="17"/>
        <v>277 PARK AVE, NEWYORK, NY 10172</v>
      </c>
      <c r="I62" s="29">
        <f t="shared" si="18"/>
        <v>201623967</v>
      </c>
      <c r="J62" s="29" t="str">
        <f t="shared" si="19"/>
        <v xml:space="preserve">1183009             </v>
      </c>
      <c r="K62" s="4" t="str">
        <f t="shared" si="20"/>
        <v>NO</v>
      </c>
      <c r="L62" s="4">
        <f t="shared" si="21"/>
        <v>1</v>
      </c>
      <c r="M62" s="4" t="str">
        <f t="shared" si="22"/>
        <v>SMOKELESS TOBACCO</v>
      </c>
      <c r="N62" s="5">
        <f t="shared" si="23"/>
        <v>1</v>
      </c>
      <c r="O62" s="5">
        <f t="shared" si="24"/>
        <v>16</v>
      </c>
    </row>
    <row r="63" spans="1:15" x14ac:dyDescent="0.25">
      <c r="A63" s="1" t="s">
        <v>381</v>
      </c>
      <c r="B63" s="1" t="s">
        <v>254</v>
      </c>
      <c r="C63" s="7" t="s">
        <v>33</v>
      </c>
      <c r="D63" s="7">
        <v>1</v>
      </c>
      <c r="E63" s="7">
        <v>723044</v>
      </c>
      <c r="F63" s="4" t="str">
        <f t="shared" si="15"/>
        <v>NO</v>
      </c>
      <c r="G63" s="4" t="str">
        <f t="shared" si="16"/>
        <v>VINOD NEWS CENTER</v>
      </c>
      <c r="H63" s="4" t="str">
        <f t="shared" si="17"/>
        <v>S/W/C 34TH &amp; MADISON AVE</v>
      </c>
      <c r="I63" s="29">
        <f t="shared" si="18"/>
        <v>112922599</v>
      </c>
      <c r="J63" s="29">
        <f t="shared" si="19"/>
        <v>1048730</v>
      </c>
      <c r="K63" s="4" t="str">
        <f t="shared" si="20"/>
        <v>NO</v>
      </c>
      <c r="L63" s="4">
        <f t="shared" si="21"/>
        <v>1</v>
      </c>
      <c r="M63" s="4" t="str">
        <f t="shared" si="22"/>
        <v>SMOKELESS TOBACCO</v>
      </c>
      <c r="N63" s="5">
        <f t="shared" si="23"/>
        <v>1</v>
      </c>
      <c r="O63" s="5">
        <f t="shared" si="24"/>
        <v>16</v>
      </c>
    </row>
    <row r="64" spans="1:15" x14ac:dyDescent="0.25">
      <c r="A64" s="1" t="s">
        <v>187</v>
      </c>
      <c r="B64" s="1" t="s">
        <v>254</v>
      </c>
      <c r="C64" s="7" t="s">
        <v>33</v>
      </c>
      <c r="D64" s="7">
        <v>2</v>
      </c>
      <c r="E64" s="7">
        <v>723570</v>
      </c>
      <c r="F64" s="4" t="str">
        <f t="shared" si="15"/>
        <v>NO</v>
      </c>
      <c r="G64" s="4" t="str">
        <f t="shared" si="16"/>
        <v>VINAYAK GROCERY INC.</v>
      </c>
      <c r="H64" s="4" t="str">
        <f t="shared" si="17"/>
        <v>SMITH STREET GROC CONVT., BROOKLYN, NY 11231</v>
      </c>
      <c r="I64" s="29">
        <f t="shared" si="18"/>
        <v>463002043</v>
      </c>
      <c r="J64" s="29" t="str">
        <f t="shared" si="19"/>
        <v xml:space="preserve">1471538             </v>
      </c>
      <c r="K64" s="4" t="str">
        <f t="shared" si="20"/>
        <v>NO</v>
      </c>
      <c r="L64" s="4">
        <f t="shared" si="21"/>
        <v>2</v>
      </c>
      <c r="M64" s="4" t="str">
        <f t="shared" si="22"/>
        <v>SMOKELESS TOBACCO</v>
      </c>
      <c r="N64" s="5">
        <f t="shared" si="23"/>
        <v>2</v>
      </c>
      <c r="O64" s="5">
        <f t="shared" si="24"/>
        <v>32</v>
      </c>
    </row>
    <row r="65" spans="1:15" x14ac:dyDescent="0.25">
      <c r="A65" s="1" t="s">
        <v>118</v>
      </c>
      <c r="B65" s="1" t="s">
        <v>230</v>
      </c>
      <c r="C65" s="7" t="s">
        <v>287</v>
      </c>
      <c r="D65" s="7">
        <v>1</v>
      </c>
      <c r="E65" s="7">
        <v>724505</v>
      </c>
      <c r="F65" s="4" t="str">
        <f t="shared" ref="F65:F70" si="25">VLOOKUP(A65,_RetailerList,2,FALSE)</f>
        <v>NO</v>
      </c>
      <c r="G65" s="4" t="str">
        <f t="shared" ref="G65:G70" si="26">VLOOKUP($A65,_RetailerList,3,FALSE)</f>
        <v>ANDY GROCERY</v>
      </c>
      <c r="H65" s="4" t="str">
        <f t="shared" ref="H65:H70" si="27">VLOOKUP($A65,_RetailerList,4,FALSE)</f>
        <v>42-20 34TH AVE, ASTORIA, NY 11103</v>
      </c>
      <c r="I65" s="29">
        <f t="shared" ref="I65:I70" si="28">VLOOKUP($A65,_RetailerList,5,FALSE)</f>
        <v>870775943</v>
      </c>
      <c r="J65" s="29" t="str">
        <f t="shared" ref="J65:J70" si="29">VLOOKUP($A65,_RetailerList,6,FALSE)</f>
        <v xml:space="preserve">1052063             </v>
      </c>
      <c r="K65" s="4" t="str">
        <f t="shared" ref="K65:K70" si="30">IF(D65&lt;0,"YES","NO")</f>
        <v>NO</v>
      </c>
      <c r="L65" s="4">
        <f t="shared" ref="L65:L70" si="31">ABS(D65)</f>
        <v>1</v>
      </c>
      <c r="M65" s="4" t="str">
        <f t="shared" ref="M65:M86" si="32">VLOOKUP(B65,_Category,3,FALSE)</f>
        <v>CIGARS</v>
      </c>
      <c r="N65" s="5">
        <f t="shared" ref="N65:N86" si="33">IFERROR(VLOOKUP(B65,_Category,7,FALSE)*$L65,0)</f>
        <v>1</v>
      </c>
      <c r="O65" s="5">
        <f t="shared" ref="O65:O86" si="34">IFERROR(VLOOKUP(B65,_Category,8,FALSE)*$L65,0)</f>
        <v>49</v>
      </c>
    </row>
    <row r="66" spans="1:15" x14ac:dyDescent="0.25">
      <c r="A66" s="1" t="s">
        <v>377</v>
      </c>
      <c r="B66" s="1" t="s">
        <v>230</v>
      </c>
      <c r="C66" s="7" t="s">
        <v>287</v>
      </c>
      <c r="D66" s="7">
        <v>1</v>
      </c>
      <c r="E66" s="7">
        <v>723487</v>
      </c>
      <c r="F66" s="4" t="str">
        <f t="shared" si="25"/>
        <v>NO</v>
      </c>
      <c r="G66" s="4" t="str">
        <f t="shared" si="26"/>
        <v>SUNAR INC</v>
      </c>
      <c r="H66" s="4" t="str">
        <f t="shared" si="27"/>
        <v>1109 154 STREET</v>
      </c>
      <c r="I66" s="29">
        <f t="shared" si="28"/>
        <v>472619290</v>
      </c>
      <c r="J66" s="29" t="str">
        <f t="shared" si="29"/>
        <v>2022128-2-DCA</v>
      </c>
      <c r="K66" s="4" t="str">
        <f t="shared" si="30"/>
        <v>NO</v>
      </c>
      <c r="L66" s="4">
        <f t="shared" si="31"/>
        <v>1</v>
      </c>
      <c r="M66" s="4" t="str">
        <f t="shared" si="32"/>
        <v>CIGARS</v>
      </c>
      <c r="N66" s="5">
        <f t="shared" si="33"/>
        <v>1</v>
      </c>
      <c r="O66" s="5">
        <f t="shared" si="34"/>
        <v>49</v>
      </c>
    </row>
    <row r="67" spans="1:15" x14ac:dyDescent="0.25">
      <c r="A67" s="1" t="s">
        <v>377</v>
      </c>
      <c r="B67" s="1" t="s">
        <v>230</v>
      </c>
      <c r="C67" s="7" t="s">
        <v>287</v>
      </c>
      <c r="D67" s="7">
        <v>1</v>
      </c>
      <c r="E67" s="7">
        <v>724596</v>
      </c>
      <c r="F67" s="4" t="str">
        <f t="shared" si="25"/>
        <v>NO</v>
      </c>
      <c r="G67" s="4" t="str">
        <f t="shared" si="26"/>
        <v>SUNAR INC</v>
      </c>
      <c r="H67" s="4" t="str">
        <f t="shared" si="27"/>
        <v>1109 154 STREET</v>
      </c>
      <c r="I67" s="29">
        <f t="shared" si="28"/>
        <v>472619290</v>
      </c>
      <c r="J67" s="29" t="str">
        <f t="shared" si="29"/>
        <v>2022128-2-DCA</v>
      </c>
      <c r="K67" s="4" t="str">
        <f t="shared" si="30"/>
        <v>NO</v>
      </c>
      <c r="L67" s="4">
        <f t="shared" si="31"/>
        <v>1</v>
      </c>
      <c r="M67" s="4" t="str">
        <f t="shared" si="32"/>
        <v>CIGARS</v>
      </c>
      <c r="N67" s="5">
        <f t="shared" si="33"/>
        <v>1</v>
      </c>
      <c r="O67" s="5">
        <f t="shared" si="34"/>
        <v>49</v>
      </c>
    </row>
    <row r="68" spans="1:15" x14ac:dyDescent="0.25">
      <c r="A68" s="1" t="s">
        <v>141</v>
      </c>
      <c r="B68" s="1" t="s">
        <v>230</v>
      </c>
      <c r="C68" s="7" t="s">
        <v>287</v>
      </c>
      <c r="D68" s="7">
        <v>1</v>
      </c>
      <c r="E68" s="7">
        <v>723527</v>
      </c>
      <c r="F68" s="4" t="str">
        <f t="shared" si="25"/>
        <v>NO</v>
      </c>
      <c r="G68" s="4" t="str">
        <f t="shared" si="26"/>
        <v>SINAI GOURMET DELI INC</v>
      </c>
      <c r="H68" s="4" t="str">
        <f t="shared" si="27"/>
        <v>2618 21 ST STREET, ASTORIA, NY 11102</v>
      </c>
      <c r="I68" s="29">
        <f t="shared" si="28"/>
        <v>813453474</v>
      </c>
      <c r="J68" s="29" t="str">
        <f t="shared" si="29"/>
        <v xml:space="preserve">2045970-1           </v>
      </c>
      <c r="K68" s="4" t="str">
        <f t="shared" si="30"/>
        <v>NO</v>
      </c>
      <c r="L68" s="4">
        <f t="shared" si="31"/>
        <v>1</v>
      </c>
      <c r="M68" s="4" t="str">
        <f t="shared" si="32"/>
        <v>CIGARS</v>
      </c>
      <c r="N68" s="5">
        <f t="shared" si="33"/>
        <v>1</v>
      </c>
      <c r="O68" s="5">
        <f t="shared" si="34"/>
        <v>49</v>
      </c>
    </row>
    <row r="69" spans="1:15" x14ac:dyDescent="0.25">
      <c r="A69" s="1" t="s">
        <v>141</v>
      </c>
      <c r="B69" s="1" t="s">
        <v>230</v>
      </c>
      <c r="C69" s="7" t="s">
        <v>287</v>
      </c>
      <c r="D69" s="7">
        <v>1</v>
      </c>
      <c r="E69" s="7">
        <v>724280</v>
      </c>
      <c r="F69" s="4" t="str">
        <f t="shared" si="25"/>
        <v>NO</v>
      </c>
      <c r="G69" s="4" t="str">
        <f t="shared" si="26"/>
        <v>SINAI GOURMET DELI INC</v>
      </c>
      <c r="H69" s="4" t="str">
        <f t="shared" si="27"/>
        <v>2618 21 ST STREET, ASTORIA, NY 11102</v>
      </c>
      <c r="I69" s="29">
        <f t="shared" si="28"/>
        <v>813453474</v>
      </c>
      <c r="J69" s="29" t="str">
        <f t="shared" si="29"/>
        <v xml:space="preserve">2045970-1           </v>
      </c>
      <c r="K69" s="4" t="str">
        <f t="shared" si="30"/>
        <v>NO</v>
      </c>
      <c r="L69" s="4">
        <f t="shared" si="31"/>
        <v>1</v>
      </c>
      <c r="M69" s="4" t="str">
        <f t="shared" si="32"/>
        <v>CIGARS</v>
      </c>
      <c r="N69" s="5">
        <f t="shared" si="33"/>
        <v>1</v>
      </c>
      <c r="O69" s="5">
        <f t="shared" si="34"/>
        <v>49</v>
      </c>
    </row>
    <row r="70" spans="1:15" x14ac:dyDescent="0.25">
      <c r="A70" s="1">
        <v>1064</v>
      </c>
      <c r="B70" s="1" t="s">
        <v>255</v>
      </c>
      <c r="C70" s="7" t="s">
        <v>256</v>
      </c>
      <c r="D70" s="7">
        <v>1</v>
      </c>
      <c r="E70" s="7">
        <v>724087</v>
      </c>
      <c r="F70" s="4" t="str">
        <f t="shared" si="25"/>
        <v>NO</v>
      </c>
      <c r="G70" s="4" t="str">
        <f t="shared" si="26"/>
        <v>1ST AVE CONVENIENCE&amp;GROC</v>
      </c>
      <c r="H70" s="4" t="str">
        <f t="shared" si="27"/>
        <v>1064 1ST AVE</v>
      </c>
      <c r="I70" s="29" t="str">
        <f t="shared" si="28"/>
        <v>81-4341825</v>
      </c>
      <c r="J70" s="29" t="str">
        <f t="shared" si="29"/>
        <v>2063228-2-DCA</v>
      </c>
      <c r="K70" s="4" t="str">
        <f t="shared" si="30"/>
        <v>NO</v>
      </c>
      <c r="L70" s="4">
        <f t="shared" si="31"/>
        <v>1</v>
      </c>
      <c r="M70" s="4" t="str">
        <f t="shared" si="32"/>
        <v>SMOKELESS TOBACCO</v>
      </c>
      <c r="N70" s="5">
        <f t="shared" si="33"/>
        <v>1</v>
      </c>
      <c r="O70" s="5">
        <f t="shared" si="34"/>
        <v>16</v>
      </c>
    </row>
    <row r="71" spans="1:15" x14ac:dyDescent="0.25">
      <c r="A71" s="1">
        <v>1064</v>
      </c>
      <c r="B71" s="1" t="s">
        <v>255</v>
      </c>
      <c r="C71" s="7" t="s">
        <v>256</v>
      </c>
      <c r="D71" s="7">
        <v>3</v>
      </c>
      <c r="E71" s="7">
        <v>724552</v>
      </c>
      <c r="F71" s="4" t="str">
        <f t="shared" ref="F71:F86" si="35">VLOOKUP(A71,_RetailerList,2,FALSE)</f>
        <v>NO</v>
      </c>
      <c r="G71" s="4" t="str">
        <f t="shared" ref="G71:G86" si="36">VLOOKUP($A71,_RetailerList,3,FALSE)</f>
        <v>1ST AVE CONVENIENCE&amp;GROC</v>
      </c>
      <c r="H71" s="4" t="str">
        <f t="shared" ref="H71:H86" si="37">VLOOKUP($A71,_RetailerList,4,FALSE)</f>
        <v>1064 1ST AVE</v>
      </c>
      <c r="I71" s="29" t="str">
        <f t="shared" ref="I71:I86" si="38">VLOOKUP($A71,_RetailerList,5,FALSE)</f>
        <v>81-4341825</v>
      </c>
      <c r="J71" s="29" t="str">
        <f t="shared" ref="J71:J86" si="39">VLOOKUP($A71,_RetailerList,6,FALSE)</f>
        <v>2063228-2-DCA</v>
      </c>
      <c r="K71" s="4" t="str">
        <f t="shared" ref="K71:K86" si="40">IF(D71&lt;0,"YES","NO")</f>
        <v>NO</v>
      </c>
      <c r="L71" s="4">
        <f t="shared" ref="L71:L86" si="41">ABS(D71)</f>
        <v>3</v>
      </c>
      <c r="M71" s="4" t="str">
        <f t="shared" si="32"/>
        <v>SMOKELESS TOBACCO</v>
      </c>
      <c r="N71" s="5">
        <f t="shared" si="33"/>
        <v>3</v>
      </c>
      <c r="O71" s="5">
        <f t="shared" si="34"/>
        <v>48</v>
      </c>
    </row>
    <row r="72" spans="1:15" x14ac:dyDescent="0.25">
      <c r="A72" s="1">
        <v>4904</v>
      </c>
      <c r="B72" s="1" t="s">
        <v>255</v>
      </c>
      <c r="C72" s="7" t="s">
        <v>256</v>
      </c>
      <c r="D72" s="7">
        <v>1</v>
      </c>
      <c r="E72" s="7">
        <v>724406</v>
      </c>
      <c r="F72" s="4" t="str">
        <f t="shared" si="35"/>
        <v>NO</v>
      </c>
      <c r="G72" s="4" t="str">
        <f t="shared" si="36"/>
        <v>METRO CONV. INC</v>
      </c>
      <c r="H72" s="4" t="str">
        <f t="shared" si="37"/>
        <v>49-04 SKILLMAN AVE, WOODSIDE, NY 11377</v>
      </c>
      <c r="I72" s="29">
        <f t="shared" si="38"/>
        <v>271243477</v>
      </c>
      <c r="J72" s="29" t="str">
        <f t="shared" si="39"/>
        <v xml:space="preserve">1344749             </v>
      </c>
      <c r="K72" s="4" t="str">
        <f t="shared" si="40"/>
        <v>NO</v>
      </c>
      <c r="L72" s="4">
        <f t="shared" si="41"/>
        <v>1</v>
      </c>
      <c r="M72" s="4" t="str">
        <f t="shared" si="32"/>
        <v>SMOKELESS TOBACCO</v>
      </c>
      <c r="N72" s="5">
        <f t="shared" si="33"/>
        <v>1</v>
      </c>
      <c r="O72" s="5">
        <f t="shared" si="34"/>
        <v>16</v>
      </c>
    </row>
    <row r="73" spans="1:15" x14ac:dyDescent="0.25">
      <c r="A73" s="1" t="s">
        <v>151</v>
      </c>
      <c r="B73" s="1" t="s">
        <v>255</v>
      </c>
      <c r="C73" s="7" t="s">
        <v>256</v>
      </c>
      <c r="D73" s="7">
        <v>1</v>
      </c>
      <c r="E73" s="7">
        <v>723657</v>
      </c>
      <c r="F73" s="4" t="str">
        <f t="shared" si="35"/>
        <v>NO</v>
      </c>
      <c r="G73" s="4" t="str">
        <f t="shared" si="36"/>
        <v>WINDHORSE GAS STATIONINC</v>
      </c>
      <c r="H73" s="4" t="str">
        <f t="shared" si="37"/>
        <v>569 MYRTLE AVE, BROOKYLN, NY 11205</v>
      </c>
      <c r="I73" s="29">
        <f t="shared" si="38"/>
        <v>264815671</v>
      </c>
      <c r="J73" s="29" t="str">
        <f t="shared" si="39"/>
        <v xml:space="preserve">1327328             </v>
      </c>
      <c r="K73" s="4" t="str">
        <f t="shared" si="40"/>
        <v>NO</v>
      </c>
      <c r="L73" s="4">
        <f t="shared" si="41"/>
        <v>1</v>
      </c>
      <c r="M73" s="4" t="str">
        <f t="shared" si="32"/>
        <v>SMOKELESS TOBACCO</v>
      </c>
      <c r="N73" s="5">
        <f t="shared" si="33"/>
        <v>1</v>
      </c>
      <c r="O73" s="5">
        <f t="shared" si="34"/>
        <v>16</v>
      </c>
    </row>
    <row r="74" spans="1:15" x14ac:dyDescent="0.25">
      <c r="A74" s="1" t="s">
        <v>151</v>
      </c>
      <c r="B74" s="1" t="s">
        <v>255</v>
      </c>
      <c r="C74" s="7" t="s">
        <v>256</v>
      </c>
      <c r="D74" s="7">
        <v>1</v>
      </c>
      <c r="E74" s="7">
        <v>724627</v>
      </c>
      <c r="F74" s="4" t="str">
        <f t="shared" si="35"/>
        <v>NO</v>
      </c>
      <c r="G74" s="4" t="str">
        <f t="shared" si="36"/>
        <v>WINDHORSE GAS STATIONINC</v>
      </c>
      <c r="H74" s="4" t="str">
        <f t="shared" si="37"/>
        <v>569 MYRTLE AVE, BROOKYLN, NY 11205</v>
      </c>
      <c r="I74" s="29">
        <f t="shared" si="38"/>
        <v>264815671</v>
      </c>
      <c r="J74" s="29" t="str">
        <f t="shared" si="39"/>
        <v xml:space="preserve">1327328             </v>
      </c>
      <c r="K74" s="4" t="str">
        <f t="shared" si="40"/>
        <v>NO</v>
      </c>
      <c r="L74" s="4">
        <f t="shared" si="41"/>
        <v>1</v>
      </c>
      <c r="M74" s="4" t="str">
        <f t="shared" si="32"/>
        <v>SMOKELESS TOBACCO</v>
      </c>
      <c r="N74" s="5">
        <f t="shared" si="33"/>
        <v>1</v>
      </c>
      <c r="O74" s="5">
        <f t="shared" si="34"/>
        <v>16</v>
      </c>
    </row>
    <row r="75" spans="1:15" x14ac:dyDescent="0.25">
      <c r="A75" s="1" t="s">
        <v>155</v>
      </c>
      <c r="B75" s="1" t="s">
        <v>255</v>
      </c>
      <c r="C75" s="7" t="s">
        <v>256</v>
      </c>
      <c r="D75" s="7">
        <v>1</v>
      </c>
      <c r="E75" s="7">
        <v>724029</v>
      </c>
      <c r="F75" s="4" t="str">
        <f t="shared" si="35"/>
        <v>NO</v>
      </c>
      <c r="G75" s="4" t="str">
        <f t="shared" si="36"/>
        <v>GEORGE'S DELI INC</v>
      </c>
      <c r="H75" s="4" t="str">
        <f t="shared" si="37"/>
        <v>3619 28TH AVE, ASTORIA, NY 11103</v>
      </c>
      <c r="I75" s="29">
        <f t="shared" si="38"/>
        <v>364792113</v>
      </c>
      <c r="J75" s="29" t="str">
        <f t="shared" si="39"/>
        <v xml:space="preserve">2015633-1           </v>
      </c>
      <c r="K75" s="4" t="str">
        <f t="shared" si="40"/>
        <v>NO</v>
      </c>
      <c r="L75" s="4">
        <f t="shared" si="41"/>
        <v>1</v>
      </c>
      <c r="M75" s="4" t="str">
        <f t="shared" si="32"/>
        <v>SMOKELESS TOBACCO</v>
      </c>
      <c r="N75" s="5">
        <f t="shared" si="33"/>
        <v>1</v>
      </c>
      <c r="O75" s="5">
        <f t="shared" si="34"/>
        <v>16</v>
      </c>
    </row>
    <row r="76" spans="1:15" x14ac:dyDescent="0.25">
      <c r="A76" s="1" t="s">
        <v>382</v>
      </c>
      <c r="B76" s="1" t="s">
        <v>255</v>
      </c>
      <c r="C76" s="7" t="s">
        <v>256</v>
      </c>
      <c r="D76" s="7">
        <v>1</v>
      </c>
      <c r="E76" s="7">
        <v>723523</v>
      </c>
      <c r="F76" s="4" t="str">
        <f t="shared" si="35"/>
        <v>NO</v>
      </c>
      <c r="G76" s="4" t="str">
        <f t="shared" si="36"/>
        <v>MAHIN DELI &amp; GROC INC</v>
      </c>
      <c r="H76" s="4" t="str">
        <f t="shared" si="37"/>
        <v>2901 36TH AVE</v>
      </c>
      <c r="I76" s="29">
        <f t="shared" si="38"/>
        <v>472848616</v>
      </c>
      <c r="J76" s="29" t="str">
        <f t="shared" si="39"/>
        <v>2020010-2</v>
      </c>
      <c r="K76" s="4" t="str">
        <f t="shared" si="40"/>
        <v>NO</v>
      </c>
      <c r="L76" s="4">
        <f t="shared" si="41"/>
        <v>1</v>
      </c>
      <c r="M76" s="4" t="str">
        <f t="shared" si="32"/>
        <v>SMOKELESS TOBACCO</v>
      </c>
      <c r="N76" s="5">
        <f t="shared" si="33"/>
        <v>1</v>
      </c>
      <c r="O76" s="5">
        <f t="shared" si="34"/>
        <v>16</v>
      </c>
    </row>
    <row r="77" spans="1:15" x14ac:dyDescent="0.25">
      <c r="A77" s="1" t="s">
        <v>383</v>
      </c>
      <c r="B77" s="1" t="s">
        <v>255</v>
      </c>
      <c r="C77" s="7" t="s">
        <v>256</v>
      </c>
      <c r="D77" s="7">
        <v>1</v>
      </c>
      <c r="E77" s="7">
        <v>724396</v>
      </c>
      <c r="F77" s="4" t="str">
        <f t="shared" si="35"/>
        <v>NO</v>
      </c>
      <c r="G77" s="4" t="str">
        <f t="shared" si="36"/>
        <v>MIDDLE VILLAGE CARDS LLC</v>
      </c>
      <c r="H77" s="4" t="str">
        <f t="shared" si="37"/>
        <v>7924 ELIOT AVE</v>
      </c>
      <c r="I77" s="29" t="str">
        <f t="shared" si="38"/>
        <v>11-3523338</v>
      </c>
      <c r="J77" s="29">
        <f t="shared" si="39"/>
        <v>1070210</v>
      </c>
      <c r="K77" s="4" t="str">
        <f t="shared" si="40"/>
        <v>NO</v>
      </c>
      <c r="L77" s="4">
        <f t="shared" si="41"/>
        <v>1</v>
      </c>
      <c r="M77" s="4" t="str">
        <f t="shared" si="32"/>
        <v>SMOKELESS TOBACCO</v>
      </c>
      <c r="N77" s="5">
        <f t="shared" si="33"/>
        <v>1</v>
      </c>
      <c r="O77" s="5">
        <f t="shared" si="34"/>
        <v>16</v>
      </c>
    </row>
    <row r="78" spans="1:15" x14ac:dyDescent="0.25">
      <c r="A78" s="1" t="s">
        <v>383</v>
      </c>
      <c r="B78" s="1" t="s">
        <v>255</v>
      </c>
      <c r="C78" s="7" t="s">
        <v>256</v>
      </c>
      <c r="D78" s="7">
        <v>-1</v>
      </c>
      <c r="E78" s="7">
        <v>724523</v>
      </c>
      <c r="F78" s="4" t="str">
        <f t="shared" si="35"/>
        <v>NO</v>
      </c>
      <c r="G78" s="4" t="str">
        <f t="shared" si="36"/>
        <v>MIDDLE VILLAGE CARDS LLC</v>
      </c>
      <c r="H78" s="4" t="str">
        <f t="shared" si="37"/>
        <v>7924 ELIOT AVE</v>
      </c>
      <c r="I78" s="29" t="str">
        <f t="shared" si="38"/>
        <v>11-3523338</v>
      </c>
      <c r="J78" s="29">
        <f t="shared" si="39"/>
        <v>1070210</v>
      </c>
      <c r="K78" s="4" t="str">
        <f t="shared" si="40"/>
        <v>YES</v>
      </c>
      <c r="L78" s="4">
        <f t="shared" si="41"/>
        <v>1</v>
      </c>
      <c r="M78" s="4" t="str">
        <f t="shared" si="32"/>
        <v>SMOKELESS TOBACCO</v>
      </c>
      <c r="N78" s="5">
        <f t="shared" si="33"/>
        <v>1</v>
      </c>
      <c r="O78" s="5">
        <f t="shared" si="34"/>
        <v>16</v>
      </c>
    </row>
    <row r="79" spans="1:15" x14ac:dyDescent="0.25">
      <c r="A79" s="1" t="s">
        <v>326</v>
      </c>
      <c r="B79" s="1" t="s">
        <v>255</v>
      </c>
      <c r="C79" s="7" t="s">
        <v>256</v>
      </c>
      <c r="D79" s="7">
        <v>1</v>
      </c>
      <c r="E79" s="7">
        <v>723460</v>
      </c>
      <c r="F79" s="4" t="str">
        <f t="shared" si="35"/>
        <v>NO</v>
      </c>
      <c r="G79" s="4" t="str">
        <f t="shared" si="36"/>
        <v>ROCKWAY 100 INC</v>
      </c>
      <c r="H79" s="4" t="str">
        <f t="shared" si="37"/>
        <v>10007 ROCKWAY BLVD</v>
      </c>
      <c r="I79" s="29" t="str">
        <f t="shared" si="38"/>
        <v>46-4177926</v>
      </c>
      <c r="J79" s="29" t="str">
        <f t="shared" si="39"/>
        <v>2003868-1025</v>
      </c>
      <c r="K79" s="4" t="str">
        <f t="shared" si="40"/>
        <v>NO</v>
      </c>
      <c r="L79" s="4">
        <f t="shared" si="41"/>
        <v>1</v>
      </c>
      <c r="M79" s="4" t="str">
        <f t="shared" si="32"/>
        <v>SMOKELESS TOBACCO</v>
      </c>
      <c r="N79" s="5">
        <f t="shared" si="33"/>
        <v>1</v>
      </c>
      <c r="O79" s="5">
        <f t="shared" si="34"/>
        <v>16</v>
      </c>
    </row>
    <row r="80" spans="1:15" x14ac:dyDescent="0.25">
      <c r="A80" s="1" t="s">
        <v>326</v>
      </c>
      <c r="B80" s="1" t="s">
        <v>255</v>
      </c>
      <c r="C80" s="7" t="s">
        <v>256</v>
      </c>
      <c r="D80" s="7">
        <v>1</v>
      </c>
      <c r="E80" s="7">
        <v>723959</v>
      </c>
      <c r="F80" s="4" t="str">
        <f t="shared" si="35"/>
        <v>NO</v>
      </c>
      <c r="G80" s="4" t="str">
        <f t="shared" si="36"/>
        <v>ROCKWAY 100 INC</v>
      </c>
      <c r="H80" s="4" t="str">
        <f t="shared" si="37"/>
        <v>10007 ROCKWAY BLVD</v>
      </c>
      <c r="I80" s="29" t="str">
        <f t="shared" si="38"/>
        <v>46-4177926</v>
      </c>
      <c r="J80" s="29" t="str">
        <f t="shared" si="39"/>
        <v>2003868-1025</v>
      </c>
      <c r="K80" s="4" t="str">
        <f t="shared" si="40"/>
        <v>NO</v>
      </c>
      <c r="L80" s="4">
        <f t="shared" si="41"/>
        <v>1</v>
      </c>
      <c r="M80" s="4" t="str">
        <f t="shared" si="32"/>
        <v>SMOKELESS TOBACCO</v>
      </c>
      <c r="N80" s="5">
        <f t="shared" si="33"/>
        <v>1</v>
      </c>
      <c r="O80" s="5">
        <f t="shared" si="34"/>
        <v>16</v>
      </c>
    </row>
    <row r="81" spans="1:15" x14ac:dyDescent="0.25">
      <c r="A81" s="1" t="s">
        <v>137</v>
      </c>
      <c r="B81" s="1" t="s">
        <v>255</v>
      </c>
      <c r="C81" s="7" t="s">
        <v>256</v>
      </c>
      <c r="D81" s="7">
        <v>1</v>
      </c>
      <c r="E81" s="7">
        <v>724460</v>
      </c>
      <c r="F81" s="4" t="str">
        <f t="shared" si="35"/>
        <v>NO</v>
      </c>
      <c r="G81" s="4" t="s">
        <v>368</v>
      </c>
      <c r="H81" s="4" t="str">
        <f t="shared" si="37"/>
        <v>7152 YELLOWSTONE BLVD., FOREST HILLS, NY 11375</v>
      </c>
      <c r="I81" s="29">
        <f t="shared" si="38"/>
        <v>463492282</v>
      </c>
      <c r="J81" s="29" t="str">
        <f t="shared" si="39"/>
        <v>2001465-2</v>
      </c>
      <c r="K81" s="4" t="str">
        <f t="shared" si="40"/>
        <v>NO</v>
      </c>
      <c r="L81" s="4">
        <f t="shared" si="41"/>
        <v>1</v>
      </c>
      <c r="M81" s="4" t="str">
        <f t="shared" si="32"/>
        <v>SMOKELESS TOBACCO</v>
      </c>
      <c r="N81" s="5">
        <f t="shared" si="33"/>
        <v>1</v>
      </c>
      <c r="O81" s="5">
        <f t="shared" si="34"/>
        <v>16</v>
      </c>
    </row>
    <row r="82" spans="1:15" x14ac:dyDescent="0.25">
      <c r="A82" s="1" t="s">
        <v>187</v>
      </c>
      <c r="B82" s="1" t="s">
        <v>255</v>
      </c>
      <c r="C82" s="7" t="s">
        <v>256</v>
      </c>
      <c r="D82" s="7">
        <v>2</v>
      </c>
      <c r="E82" s="7">
        <v>722618</v>
      </c>
      <c r="F82" s="4" t="str">
        <f t="shared" si="35"/>
        <v>NO</v>
      </c>
      <c r="G82" s="4" t="str">
        <f t="shared" si="36"/>
        <v>VINAYAK GROCERY INC.</v>
      </c>
      <c r="H82" s="4" t="str">
        <f t="shared" si="37"/>
        <v>SMITH STREET GROC CONVT., BROOKLYN, NY 11231</v>
      </c>
      <c r="I82" s="29">
        <f t="shared" si="38"/>
        <v>463002043</v>
      </c>
      <c r="J82" s="29" t="str">
        <f t="shared" si="39"/>
        <v xml:space="preserve">1471538             </v>
      </c>
      <c r="K82" s="4" t="str">
        <f t="shared" si="40"/>
        <v>NO</v>
      </c>
      <c r="L82" s="4">
        <f t="shared" si="41"/>
        <v>2</v>
      </c>
      <c r="M82" s="4" t="str">
        <f t="shared" si="32"/>
        <v>SMOKELESS TOBACCO</v>
      </c>
      <c r="N82" s="5">
        <f t="shared" si="33"/>
        <v>2</v>
      </c>
      <c r="O82" s="5">
        <f t="shared" si="34"/>
        <v>32</v>
      </c>
    </row>
    <row r="83" spans="1:15" x14ac:dyDescent="0.25">
      <c r="A83" s="1" t="s">
        <v>187</v>
      </c>
      <c r="B83" s="1" t="s">
        <v>255</v>
      </c>
      <c r="C83" s="7" t="s">
        <v>256</v>
      </c>
      <c r="D83" s="7">
        <v>3</v>
      </c>
      <c r="E83" s="7">
        <v>723570</v>
      </c>
      <c r="F83" s="4" t="str">
        <f t="shared" si="35"/>
        <v>NO</v>
      </c>
      <c r="G83" s="4" t="str">
        <f t="shared" si="36"/>
        <v>VINAYAK GROCERY INC.</v>
      </c>
      <c r="H83" s="4" t="str">
        <f t="shared" si="37"/>
        <v>SMITH STREET GROC CONVT., BROOKLYN, NY 11231</v>
      </c>
      <c r="I83" s="29">
        <f t="shared" si="38"/>
        <v>463002043</v>
      </c>
      <c r="J83" s="29" t="str">
        <f t="shared" si="39"/>
        <v xml:space="preserve">1471538             </v>
      </c>
      <c r="K83" s="4" t="str">
        <f t="shared" si="40"/>
        <v>NO</v>
      </c>
      <c r="L83" s="4">
        <f t="shared" si="41"/>
        <v>3</v>
      </c>
      <c r="M83" s="4" t="str">
        <f t="shared" si="32"/>
        <v>SMOKELESS TOBACCO</v>
      </c>
      <c r="N83" s="5">
        <f t="shared" si="33"/>
        <v>3</v>
      </c>
      <c r="O83" s="5">
        <f t="shared" si="34"/>
        <v>48</v>
      </c>
    </row>
    <row r="84" spans="1:15" x14ac:dyDescent="0.25">
      <c r="A84" s="1">
        <v>183</v>
      </c>
      <c r="B84" s="1" t="s">
        <v>236</v>
      </c>
      <c r="C84" s="7" t="s">
        <v>288</v>
      </c>
      <c r="D84" s="7">
        <v>2</v>
      </c>
      <c r="E84" s="7">
        <v>722668</v>
      </c>
      <c r="F84" s="4" t="str">
        <f t="shared" si="35"/>
        <v>NO</v>
      </c>
      <c r="G84" s="4" t="str">
        <f t="shared" si="36"/>
        <v>KIRIND ENTERPRISE</v>
      </c>
      <c r="H84" s="4" t="str">
        <f t="shared" si="37"/>
        <v>183 CLINTON STREET, NEW YORK, NY 10002</v>
      </c>
      <c r="I84" s="29">
        <f t="shared" si="38"/>
        <v>133128100</v>
      </c>
      <c r="J84" s="29" t="str">
        <f t="shared" si="39"/>
        <v xml:space="preserve">1341714             </v>
      </c>
      <c r="K84" s="4" t="str">
        <f t="shared" si="40"/>
        <v>NO</v>
      </c>
      <c r="L84" s="4">
        <f t="shared" si="41"/>
        <v>2</v>
      </c>
      <c r="M84" s="4" t="str">
        <f t="shared" si="32"/>
        <v>CIGARS</v>
      </c>
      <c r="N84" s="5">
        <f t="shared" si="33"/>
        <v>2</v>
      </c>
      <c r="O84" s="5">
        <f t="shared" si="34"/>
        <v>98</v>
      </c>
    </row>
    <row r="85" spans="1:15" x14ac:dyDescent="0.25">
      <c r="A85" s="1">
        <v>183</v>
      </c>
      <c r="B85" s="1" t="s">
        <v>236</v>
      </c>
      <c r="C85" s="7" t="s">
        <v>288</v>
      </c>
      <c r="D85" s="7">
        <v>1</v>
      </c>
      <c r="E85" s="7">
        <v>723232</v>
      </c>
      <c r="F85" s="4" t="str">
        <f t="shared" si="35"/>
        <v>NO</v>
      </c>
      <c r="G85" s="4" t="str">
        <f t="shared" si="36"/>
        <v>KIRIND ENTERPRISE</v>
      </c>
      <c r="H85" s="4" t="str">
        <f t="shared" si="37"/>
        <v>183 CLINTON STREET, NEW YORK, NY 10002</v>
      </c>
      <c r="I85" s="29">
        <f t="shared" si="38"/>
        <v>133128100</v>
      </c>
      <c r="J85" s="29" t="str">
        <f t="shared" si="39"/>
        <v xml:space="preserve">1341714             </v>
      </c>
      <c r="K85" s="4" t="str">
        <f t="shared" si="40"/>
        <v>NO</v>
      </c>
      <c r="L85" s="4">
        <f t="shared" si="41"/>
        <v>1</v>
      </c>
      <c r="M85" s="4" t="str">
        <f t="shared" si="32"/>
        <v>CIGARS</v>
      </c>
      <c r="N85" s="5">
        <f t="shared" si="33"/>
        <v>1</v>
      </c>
      <c r="O85" s="5">
        <f t="shared" si="34"/>
        <v>49</v>
      </c>
    </row>
    <row r="86" spans="1:15" x14ac:dyDescent="0.25">
      <c r="A86" s="1">
        <v>183</v>
      </c>
      <c r="B86" s="1" t="s">
        <v>236</v>
      </c>
      <c r="C86" s="7" t="s">
        <v>288</v>
      </c>
      <c r="D86" s="7">
        <v>1</v>
      </c>
      <c r="E86" s="7">
        <v>723682</v>
      </c>
      <c r="F86" s="4" t="str">
        <f t="shared" si="35"/>
        <v>NO</v>
      </c>
      <c r="G86" s="4" t="str">
        <f t="shared" si="36"/>
        <v>KIRIND ENTERPRISE</v>
      </c>
      <c r="H86" s="4" t="str">
        <f t="shared" si="37"/>
        <v>183 CLINTON STREET, NEW YORK, NY 10002</v>
      </c>
      <c r="I86" s="29">
        <f t="shared" si="38"/>
        <v>133128100</v>
      </c>
      <c r="J86" s="29" t="str">
        <f t="shared" si="39"/>
        <v xml:space="preserve">1341714             </v>
      </c>
      <c r="K86" s="4" t="str">
        <f t="shared" si="40"/>
        <v>NO</v>
      </c>
      <c r="L86" s="4">
        <f t="shared" si="41"/>
        <v>1</v>
      </c>
      <c r="M86" s="4" t="str">
        <f t="shared" si="32"/>
        <v>CIGARS</v>
      </c>
      <c r="N86" s="5">
        <f t="shared" si="33"/>
        <v>1</v>
      </c>
      <c r="O86" s="5">
        <f t="shared" si="34"/>
        <v>49</v>
      </c>
    </row>
    <row r="87" spans="1:15" x14ac:dyDescent="0.25">
      <c r="A87" s="1"/>
      <c r="B87" s="1"/>
      <c r="C87" s="1"/>
      <c r="E87" s="3"/>
    </row>
    <row r="88" spans="1:15" x14ac:dyDescent="0.25">
      <c r="A88" s="1"/>
      <c r="B88" s="1"/>
      <c r="C88" s="1"/>
      <c r="E88" s="3"/>
    </row>
  </sheetData>
  <phoneticPr fontId="7" type="noConversion"/>
  <conditionalFormatting sqref="M1:O1048576">
    <cfRule type="containsErrors" dxfId="4" priority="1">
      <formula>ISERROR(M1)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zoomScale="85" zoomScaleNormal="85" workbookViewId="0">
      <selection activeCell="B34" sqref="B34"/>
    </sheetView>
  </sheetViews>
  <sheetFormatPr defaultRowHeight="15" x14ac:dyDescent="0.25"/>
  <cols>
    <col min="1" max="1" width="29" customWidth="1"/>
    <col min="2" max="2" width="36.28515625" bestFit="1" customWidth="1"/>
    <col min="3" max="3" width="12.140625" customWidth="1"/>
    <col min="4" max="8" width="13" customWidth="1"/>
    <col min="9" max="10" width="12.85546875" customWidth="1"/>
    <col min="11" max="11" width="11.7109375" customWidth="1"/>
  </cols>
  <sheetData>
    <row r="1" spans="1:14" x14ac:dyDescent="0.25">
      <c r="A1" s="7"/>
      <c r="B1" s="7"/>
      <c r="C1" s="7"/>
      <c r="D1" s="7"/>
      <c r="E1" s="7"/>
      <c r="F1" s="32"/>
      <c r="G1" s="7"/>
      <c r="H1" s="7"/>
      <c r="I1" s="7"/>
      <c r="J1" s="7"/>
      <c r="K1" s="7"/>
      <c r="L1" s="7"/>
      <c r="M1" s="7"/>
      <c r="N1" s="33" t="s">
        <v>289</v>
      </c>
    </row>
    <row r="2" spans="1:14" ht="30" x14ac:dyDescent="0.25">
      <c r="A2" s="34" t="s">
        <v>290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6.5" thickBot="1" x14ac:dyDescent="0.3">
      <c r="A3" s="60" t="s">
        <v>291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4" ht="30" customHeight="1" x14ac:dyDescent="0.25">
      <c r="A4" s="36"/>
      <c r="B4" s="37"/>
      <c r="C4" s="38"/>
      <c r="D4" s="61" t="s">
        <v>292</v>
      </c>
      <c r="E4" s="62"/>
      <c r="F4" s="39" t="s">
        <v>282</v>
      </c>
      <c r="G4" s="61" t="s">
        <v>293</v>
      </c>
      <c r="H4" s="62"/>
      <c r="I4" s="61" t="s">
        <v>6</v>
      </c>
      <c r="J4" s="62"/>
      <c r="K4" s="63" t="s">
        <v>294</v>
      </c>
      <c r="L4" s="64"/>
      <c r="M4" s="65" t="s">
        <v>8</v>
      </c>
      <c r="N4" s="66"/>
    </row>
    <row r="5" spans="1:14" ht="23.25" x14ac:dyDescent="0.25">
      <c r="A5" s="40"/>
      <c r="B5" s="41"/>
      <c r="C5" s="42"/>
      <c r="D5" s="56" t="s">
        <v>295</v>
      </c>
      <c r="E5" s="57"/>
      <c r="F5" s="43" t="s">
        <v>296</v>
      </c>
      <c r="G5" s="58" t="s">
        <v>297</v>
      </c>
      <c r="H5" s="59"/>
      <c r="I5" s="58" t="s">
        <v>298</v>
      </c>
      <c r="J5" s="59"/>
      <c r="K5" s="58" t="s">
        <v>299</v>
      </c>
      <c r="L5" s="59"/>
      <c r="M5" s="58" t="s">
        <v>300</v>
      </c>
      <c r="N5" s="59"/>
    </row>
    <row r="6" spans="1:14" ht="120.75" thickBot="1" x14ac:dyDescent="0.3">
      <c r="A6" s="44" t="s">
        <v>301</v>
      </c>
      <c r="B6" s="45" t="s">
        <v>302</v>
      </c>
      <c r="C6" s="46" t="s">
        <v>303</v>
      </c>
      <c r="D6" s="47" t="s">
        <v>304</v>
      </c>
      <c r="E6" s="48" t="s">
        <v>305</v>
      </c>
      <c r="F6" s="49" t="s">
        <v>306</v>
      </c>
      <c r="G6" s="47" t="s">
        <v>307</v>
      </c>
      <c r="H6" s="50" t="s">
        <v>308</v>
      </c>
      <c r="I6" s="47" t="s">
        <v>309</v>
      </c>
      <c r="J6" s="50" t="s">
        <v>310</v>
      </c>
      <c r="K6" s="47" t="s">
        <v>311</v>
      </c>
      <c r="L6" s="50" t="s">
        <v>312</v>
      </c>
      <c r="M6" s="47" t="s">
        <v>313</v>
      </c>
      <c r="N6" s="50" t="s">
        <v>314</v>
      </c>
    </row>
    <row r="7" spans="1:14" x14ac:dyDescent="0.25">
      <c r="A7" s="51"/>
      <c r="B7" s="52"/>
      <c r="C7" s="52"/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1"/>
      <c r="B8" s="52"/>
      <c r="C8" s="52"/>
      <c r="D8" s="53"/>
      <c r="E8" s="53"/>
      <c r="F8" s="53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1"/>
      <c r="B9" s="52"/>
      <c r="C9" s="52"/>
      <c r="D9" s="53"/>
      <c r="E9" s="53"/>
      <c r="F9" s="53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1"/>
      <c r="B10" s="52"/>
      <c r="C10" s="52"/>
      <c r="D10" s="53"/>
      <c r="E10" s="53"/>
      <c r="F10" s="53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1"/>
      <c r="B11" s="52"/>
      <c r="C11" s="52"/>
      <c r="D11" s="53"/>
      <c r="E11" s="53"/>
      <c r="F11" s="53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1"/>
      <c r="B12" s="52"/>
      <c r="C12" s="52"/>
      <c r="D12" s="53"/>
      <c r="E12" s="53"/>
      <c r="F12" s="53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1"/>
      <c r="B13" s="52"/>
      <c r="C13" s="52"/>
      <c r="D13" s="53"/>
      <c r="E13" s="53"/>
      <c r="F13" s="53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1"/>
      <c r="B14" s="52"/>
      <c r="C14" s="52"/>
      <c r="D14" s="53"/>
      <c r="E14" s="53"/>
      <c r="F14" s="53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1"/>
      <c r="B15" s="52"/>
      <c r="C15" s="52"/>
      <c r="D15" s="53"/>
      <c r="E15" s="53"/>
      <c r="F15" s="53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1"/>
      <c r="B16" s="52"/>
      <c r="C16" s="52"/>
      <c r="D16" s="53"/>
      <c r="E16" s="53"/>
      <c r="F16" s="53"/>
      <c r="G16" s="54"/>
      <c r="H16" s="54"/>
      <c r="I16" s="54"/>
      <c r="J16" s="54"/>
      <c r="K16" s="54"/>
      <c r="L16" s="54"/>
      <c r="M16" s="54"/>
      <c r="N16" s="54"/>
    </row>
  </sheetData>
  <mergeCells count="11">
    <mergeCell ref="A3:N3"/>
    <mergeCell ref="D4:E4"/>
    <mergeCell ref="G4:H4"/>
    <mergeCell ref="I4:J4"/>
    <mergeCell ref="K4:L4"/>
    <mergeCell ref="M4:N4"/>
    <mergeCell ref="D5:E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workbookViewId="0">
      <selection activeCell="A9" sqref="A9"/>
    </sheetView>
  </sheetViews>
  <sheetFormatPr defaultRowHeight="15" x14ac:dyDescent="0.25"/>
  <cols>
    <col min="1" max="1" width="34.28515625" style="7" customWidth="1"/>
    <col min="2" max="2" width="60.7109375" style="7" bestFit="1" customWidth="1"/>
    <col min="3" max="3" width="20.28515625" style="7" customWidth="1"/>
    <col min="4" max="4" width="12.85546875" style="7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23" ht="15.75" x14ac:dyDescent="0.25">
      <c r="A1" s="14" t="s">
        <v>31</v>
      </c>
    </row>
    <row r="2" spans="1:23" x14ac:dyDescent="0.25">
      <c r="A2"/>
      <c r="B2"/>
    </row>
    <row r="3" spans="1:23" x14ac:dyDescent="0.25">
      <c r="A3" s="9" t="s">
        <v>22</v>
      </c>
      <c r="B3" s="7" t="s">
        <v>375</v>
      </c>
    </row>
    <row r="4" spans="1:23" x14ac:dyDescent="0.25">
      <c r="A4" s="9" t="s">
        <v>24</v>
      </c>
      <c r="B4" s="7" t="s">
        <v>17</v>
      </c>
    </row>
    <row r="6" spans="1:23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  <c r="M6"/>
      <c r="N6"/>
      <c r="O6"/>
      <c r="R6"/>
      <c r="S6"/>
      <c r="T6"/>
      <c r="U6"/>
      <c r="V6"/>
      <c r="W6"/>
    </row>
    <row r="7" spans="1:2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Q7"/>
      <c r="S7"/>
      <c r="T7"/>
      <c r="U7"/>
      <c r="V7"/>
      <c r="W7"/>
    </row>
    <row r="8" spans="1:23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  <c r="O8" s="10"/>
      <c r="T8"/>
      <c r="U8"/>
      <c r="V8"/>
      <c r="W8"/>
    </row>
    <row r="9" spans="1:23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  <c r="P9" s="8"/>
      <c r="Q9" s="8"/>
      <c r="R9" s="8"/>
      <c r="S9" s="8"/>
      <c r="T9"/>
      <c r="U9"/>
      <c r="V9"/>
      <c r="W9"/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P10" s="8"/>
      <c r="Q10" s="8"/>
      <c r="R10" s="8"/>
      <c r="S10" s="8"/>
      <c r="T10"/>
      <c r="U10"/>
      <c r="V10"/>
      <c r="W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N11"/>
      <c r="O11"/>
      <c r="P11" s="8"/>
      <c r="Q11" s="8"/>
      <c r="R11" s="8"/>
      <c r="S11" s="8"/>
      <c r="T11"/>
      <c r="U11"/>
      <c r="V11"/>
      <c r="W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A3" sqref="A3"/>
    </sheetView>
  </sheetViews>
  <sheetFormatPr defaultRowHeight="15" x14ac:dyDescent="0.25"/>
  <cols>
    <col min="1" max="1" width="34.28515625" style="7" customWidth="1"/>
    <col min="2" max="3" width="20.28515625" style="7" customWidth="1"/>
    <col min="4" max="4" width="14.42578125" style="7" bestFit="1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12" ht="15.75" x14ac:dyDescent="0.25">
      <c r="A1" s="14" t="s">
        <v>32</v>
      </c>
    </row>
    <row r="3" spans="1:12" x14ac:dyDescent="0.25">
      <c r="A3" s="9" t="s">
        <v>22</v>
      </c>
      <c r="B3" s="7" t="s">
        <v>375</v>
      </c>
    </row>
    <row r="4" spans="1:12" x14ac:dyDescent="0.25">
      <c r="A4" s="9" t="s">
        <v>24</v>
      </c>
      <c r="B4" s="7" t="s">
        <v>16</v>
      </c>
    </row>
    <row r="6" spans="1:12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</row>
    <row r="7" spans="1:12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</row>
    <row r="9" spans="1:12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workbookViewId="0">
      <selection activeCell="D9" sqref="D9:D50"/>
    </sheetView>
  </sheetViews>
  <sheetFormatPr defaultRowHeight="15" x14ac:dyDescent="0.25"/>
  <cols>
    <col min="1" max="1" width="30.28515625" customWidth="1"/>
    <col min="2" max="2" width="46.42578125" customWidth="1"/>
    <col min="3" max="3" width="17.5703125" style="1" customWidth="1"/>
    <col min="4" max="4" width="14.42578125" style="1" bestFit="1" customWidth="1"/>
    <col min="5" max="12" width="14.140625" customWidth="1"/>
    <col min="13" max="14" width="25.28515625" bestFit="1" customWidth="1"/>
    <col min="15" max="15" width="18.42578125" customWidth="1"/>
    <col min="16" max="16" width="25.28515625" bestFit="1" customWidth="1"/>
  </cols>
  <sheetData>
    <row r="1" spans="1:12" s="7" customFormat="1" ht="15.75" x14ac:dyDescent="0.25">
      <c r="A1" s="14" t="s">
        <v>29</v>
      </c>
      <c r="B1" s="14" t="s">
        <v>29</v>
      </c>
      <c r="C1" s="1"/>
      <c r="D1" s="1"/>
    </row>
    <row r="2" spans="1:12" s="7" customFormat="1" x14ac:dyDescent="0.25">
      <c r="C2" s="1"/>
      <c r="D2" s="1"/>
    </row>
    <row r="3" spans="1:12" x14ac:dyDescent="0.25">
      <c r="A3" s="9" t="s">
        <v>22</v>
      </c>
      <c r="B3" s="7" t="s">
        <v>17</v>
      </c>
    </row>
    <row r="4" spans="1:12" x14ac:dyDescent="0.25">
      <c r="A4" s="9" t="s">
        <v>24</v>
      </c>
      <c r="B4" s="7" t="s">
        <v>17</v>
      </c>
    </row>
    <row r="6" spans="1:12" x14ac:dyDescent="0.25">
      <c r="C6"/>
      <c r="D6"/>
      <c r="E6" s="9" t="s">
        <v>4</v>
      </c>
      <c r="F6" s="9" t="s">
        <v>21</v>
      </c>
    </row>
    <row r="7" spans="1:12" x14ac:dyDescent="0.25">
      <c r="C7"/>
      <c r="D7"/>
      <c r="E7" s="7" t="s">
        <v>5</v>
      </c>
      <c r="G7" s="7" t="s">
        <v>7</v>
      </c>
      <c r="I7" s="7" t="s">
        <v>6</v>
      </c>
      <c r="K7" s="7" t="s">
        <v>413</v>
      </c>
    </row>
    <row r="8" spans="1:12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 s="7" t="s">
        <v>11</v>
      </c>
      <c r="J8" s="7" t="s">
        <v>12</v>
      </c>
      <c r="K8" s="7" t="s">
        <v>11</v>
      </c>
      <c r="L8" s="7" t="s">
        <v>12</v>
      </c>
    </row>
    <row r="9" spans="1:12" x14ac:dyDescent="0.25">
      <c r="A9" s="7" t="s">
        <v>37</v>
      </c>
      <c r="B9" s="7" t="s">
        <v>38</v>
      </c>
      <c r="C9" s="7">
        <v>814005324</v>
      </c>
      <c r="D9" s="7" t="s">
        <v>39</v>
      </c>
      <c r="E9" s="8"/>
      <c r="F9" s="8"/>
      <c r="G9" s="8"/>
      <c r="H9" s="8"/>
      <c r="I9" s="8"/>
      <c r="J9" s="8"/>
      <c r="K9" s="8">
        <v>0</v>
      </c>
      <c r="L9" s="8">
        <v>0</v>
      </c>
    </row>
    <row r="10" spans="1:12" x14ac:dyDescent="0.25">
      <c r="A10" s="7" t="s">
        <v>41</v>
      </c>
      <c r="B10" s="7" t="s">
        <v>42</v>
      </c>
      <c r="C10" s="7">
        <v>464386457</v>
      </c>
      <c r="D10" s="7" t="s">
        <v>43</v>
      </c>
      <c r="E10" s="8">
        <v>4</v>
      </c>
      <c r="F10" s="8">
        <v>150</v>
      </c>
      <c r="G10" s="8"/>
      <c r="H10" s="8"/>
      <c r="I10" s="8"/>
      <c r="J10" s="8"/>
      <c r="K10" s="8"/>
      <c r="L10" s="8"/>
    </row>
    <row r="11" spans="1:12" x14ac:dyDescent="0.25">
      <c r="A11" s="7" t="s">
        <v>49</v>
      </c>
      <c r="B11" s="7" t="s">
        <v>50</v>
      </c>
      <c r="C11" s="7">
        <v>461104671</v>
      </c>
      <c r="D11" s="7" t="s">
        <v>51</v>
      </c>
      <c r="E11" s="8">
        <v>6</v>
      </c>
      <c r="F11" s="8">
        <v>294</v>
      </c>
      <c r="G11" s="8"/>
      <c r="H11" s="8"/>
      <c r="I11" s="8">
        <v>1</v>
      </c>
      <c r="J11" s="8">
        <v>49</v>
      </c>
      <c r="K11" s="8"/>
      <c r="L11" s="8"/>
    </row>
    <row r="12" spans="1:12" x14ac:dyDescent="0.25">
      <c r="A12" s="7" t="s">
        <v>53</v>
      </c>
      <c r="B12" s="7" t="s">
        <v>54</v>
      </c>
      <c r="C12" s="7">
        <v>112841409</v>
      </c>
      <c r="D12" s="7" t="s">
        <v>55</v>
      </c>
      <c r="E12" s="8">
        <v>2</v>
      </c>
      <c r="F12" s="8">
        <v>98</v>
      </c>
      <c r="G12" s="8"/>
      <c r="H12" s="8"/>
      <c r="I12" s="8"/>
      <c r="J12" s="8"/>
      <c r="K12" s="8"/>
      <c r="L12" s="8"/>
    </row>
    <row r="13" spans="1:12" x14ac:dyDescent="0.25">
      <c r="A13" s="7" t="s">
        <v>57</v>
      </c>
      <c r="B13" s="7" t="s">
        <v>58</v>
      </c>
      <c r="C13" s="7">
        <v>331025949</v>
      </c>
      <c r="D13" s="7" t="s">
        <v>59</v>
      </c>
      <c r="E13" s="8"/>
      <c r="F13" s="8"/>
      <c r="G13" s="8">
        <v>1</v>
      </c>
      <c r="H13" s="8">
        <v>16</v>
      </c>
      <c r="I13" s="8"/>
      <c r="J13" s="8"/>
      <c r="K13" s="8"/>
      <c r="L13" s="8"/>
    </row>
    <row r="14" spans="1:12" x14ac:dyDescent="0.25">
      <c r="A14" s="7" t="s">
        <v>63</v>
      </c>
      <c r="B14" s="7" t="s">
        <v>64</v>
      </c>
      <c r="C14" s="7">
        <v>134080332</v>
      </c>
      <c r="D14" s="7" t="s">
        <v>65</v>
      </c>
      <c r="E14" s="8">
        <v>1</v>
      </c>
      <c r="F14" s="8">
        <v>54</v>
      </c>
      <c r="G14" s="8"/>
      <c r="H14" s="8"/>
      <c r="I14" s="8"/>
      <c r="J14" s="8"/>
      <c r="K14" s="8"/>
      <c r="L14" s="8"/>
    </row>
    <row r="15" spans="1:12" x14ac:dyDescent="0.25">
      <c r="A15" s="7" t="s">
        <v>71</v>
      </c>
      <c r="B15" s="7" t="s">
        <v>72</v>
      </c>
      <c r="C15" s="7">
        <v>263070815</v>
      </c>
      <c r="D15" s="7" t="s">
        <v>73</v>
      </c>
      <c r="E15" s="8">
        <v>1</v>
      </c>
      <c r="F15" s="8">
        <v>49</v>
      </c>
      <c r="G15" s="8"/>
      <c r="H15" s="8"/>
      <c r="I15" s="8"/>
      <c r="J15" s="8"/>
      <c r="K15" s="8"/>
      <c r="L15" s="8"/>
    </row>
    <row r="16" spans="1:12" x14ac:dyDescent="0.25">
      <c r="A16" s="7" t="s">
        <v>79</v>
      </c>
      <c r="B16" s="7" t="s">
        <v>80</v>
      </c>
      <c r="C16" s="7">
        <v>208345476</v>
      </c>
      <c r="D16" s="7" t="s">
        <v>81</v>
      </c>
      <c r="E16" s="8">
        <v>10</v>
      </c>
      <c r="F16" s="8">
        <v>357</v>
      </c>
      <c r="G16" s="8"/>
      <c r="H16" s="8"/>
      <c r="I16" s="8"/>
      <c r="J16" s="8"/>
      <c r="K16" s="8"/>
      <c r="L16" s="8"/>
    </row>
    <row r="17" spans="1:12" x14ac:dyDescent="0.25">
      <c r="A17" s="7" t="s">
        <v>91</v>
      </c>
      <c r="B17" s="7" t="s">
        <v>92</v>
      </c>
      <c r="C17" s="7">
        <v>475616825</v>
      </c>
      <c r="D17" s="7" t="s">
        <v>93</v>
      </c>
      <c r="E17" s="8">
        <v>2</v>
      </c>
      <c r="F17" s="8">
        <v>78</v>
      </c>
      <c r="G17" s="8"/>
      <c r="H17" s="8"/>
      <c r="I17" s="8"/>
      <c r="J17" s="8"/>
      <c r="K17" s="8"/>
      <c r="L17" s="8"/>
    </row>
    <row r="18" spans="1:12" x14ac:dyDescent="0.25">
      <c r="A18" s="7" t="s">
        <v>108</v>
      </c>
      <c r="B18" s="7" t="s">
        <v>109</v>
      </c>
      <c r="C18" s="7">
        <v>300502743</v>
      </c>
      <c r="D18" s="7" t="s">
        <v>110</v>
      </c>
      <c r="E18" s="8">
        <v>2</v>
      </c>
      <c r="F18" s="8">
        <v>62</v>
      </c>
      <c r="G18" s="8"/>
      <c r="H18" s="8"/>
      <c r="I18" s="8"/>
      <c r="J18" s="8"/>
      <c r="K18" s="8"/>
      <c r="L18" s="8"/>
    </row>
    <row r="19" spans="1:12" x14ac:dyDescent="0.25">
      <c r="A19" s="7" t="s">
        <v>115</v>
      </c>
      <c r="B19" s="7" t="s">
        <v>116</v>
      </c>
      <c r="C19" s="7">
        <v>272109164</v>
      </c>
      <c r="D19" s="7" t="s">
        <v>117</v>
      </c>
      <c r="E19" s="8">
        <v>2</v>
      </c>
      <c r="F19" s="8">
        <v>46</v>
      </c>
      <c r="G19" s="8"/>
      <c r="H19" s="8"/>
      <c r="I19" s="8"/>
      <c r="J19" s="8"/>
      <c r="K19" s="8"/>
      <c r="L19" s="8"/>
    </row>
    <row r="20" spans="1:12" x14ac:dyDescent="0.25">
      <c r="A20" s="7" t="s">
        <v>119</v>
      </c>
      <c r="B20" s="7" t="s">
        <v>120</v>
      </c>
      <c r="C20" s="7">
        <v>870775943</v>
      </c>
      <c r="D20" s="7" t="s">
        <v>121</v>
      </c>
      <c r="E20" s="8">
        <v>3</v>
      </c>
      <c r="F20" s="8">
        <v>95</v>
      </c>
      <c r="G20" s="8"/>
      <c r="H20" s="8"/>
      <c r="I20" s="8"/>
      <c r="J20" s="8"/>
      <c r="K20" s="8"/>
      <c r="L20" s="8"/>
    </row>
    <row r="21" spans="1:12" x14ac:dyDescent="0.25">
      <c r="A21" s="7" t="s">
        <v>123</v>
      </c>
      <c r="B21" s="7" t="s">
        <v>124</v>
      </c>
      <c r="C21" s="7">
        <v>453345314</v>
      </c>
      <c r="D21" s="7" t="s">
        <v>125</v>
      </c>
      <c r="E21" s="8"/>
      <c r="F21" s="8"/>
      <c r="G21" s="8">
        <v>1</v>
      </c>
      <c r="H21" s="8">
        <v>16</v>
      </c>
      <c r="I21" s="8"/>
      <c r="J21" s="8"/>
      <c r="K21" s="8"/>
      <c r="L21" s="8"/>
    </row>
    <row r="22" spans="1:12" x14ac:dyDescent="0.25">
      <c r="A22" s="7" t="s">
        <v>127</v>
      </c>
      <c r="B22" s="7" t="s">
        <v>128</v>
      </c>
      <c r="C22" s="7">
        <v>450826885</v>
      </c>
      <c r="D22" s="7" t="s">
        <v>129</v>
      </c>
      <c r="E22" s="8">
        <v>1</v>
      </c>
      <c r="F22" s="8">
        <v>49</v>
      </c>
      <c r="G22" s="8"/>
      <c r="H22" s="8"/>
      <c r="I22" s="8"/>
      <c r="J22" s="8"/>
      <c r="K22" s="8"/>
      <c r="L22" s="8"/>
    </row>
    <row r="23" spans="1:12" x14ac:dyDescent="0.25">
      <c r="A23" s="7" t="s">
        <v>131</v>
      </c>
      <c r="B23" s="7" t="s">
        <v>132</v>
      </c>
      <c r="C23" s="7">
        <v>464857901</v>
      </c>
      <c r="D23" s="7" t="s">
        <v>397</v>
      </c>
      <c r="E23" s="8">
        <v>1</v>
      </c>
      <c r="F23" s="8">
        <v>23</v>
      </c>
      <c r="G23" s="8"/>
      <c r="H23" s="8"/>
      <c r="I23" s="8"/>
      <c r="J23" s="8"/>
      <c r="K23" s="8"/>
      <c r="L23" s="8"/>
    </row>
    <row r="24" spans="1:12" x14ac:dyDescent="0.25">
      <c r="A24" s="7" t="s">
        <v>138</v>
      </c>
      <c r="B24" s="7" t="s">
        <v>139</v>
      </c>
      <c r="C24" s="7">
        <v>463492282</v>
      </c>
      <c r="D24" s="7" t="s">
        <v>140</v>
      </c>
      <c r="E24" s="8">
        <v>2</v>
      </c>
      <c r="F24" s="8">
        <v>46</v>
      </c>
      <c r="G24" s="8"/>
      <c r="H24" s="8"/>
      <c r="I24" s="8"/>
      <c r="J24" s="8"/>
      <c r="K24" s="8"/>
      <c r="L24" s="8"/>
    </row>
    <row r="25" spans="1:12" x14ac:dyDescent="0.25">
      <c r="A25" s="7" t="s">
        <v>142</v>
      </c>
      <c r="B25" s="7" t="s">
        <v>143</v>
      </c>
      <c r="C25" s="7">
        <v>813453474</v>
      </c>
      <c r="D25" s="7" t="s">
        <v>144</v>
      </c>
      <c r="E25" s="8">
        <v>2</v>
      </c>
      <c r="F25" s="8">
        <v>98</v>
      </c>
      <c r="G25" s="8"/>
      <c r="H25" s="8"/>
      <c r="I25" s="8"/>
      <c r="J25" s="8"/>
      <c r="K25" s="8"/>
      <c r="L25" s="8"/>
    </row>
    <row r="26" spans="1:12" x14ac:dyDescent="0.25">
      <c r="A26" s="7" t="s">
        <v>145</v>
      </c>
      <c r="B26" s="7" t="s">
        <v>146</v>
      </c>
      <c r="C26" s="7">
        <v>203369484</v>
      </c>
      <c r="D26" s="7" t="s">
        <v>147</v>
      </c>
      <c r="E26" s="8">
        <v>1</v>
      </c>
      <c r="F26" s="8">
        <v>54</v>
      </c>
      <c r="G26" s="8"/>
      <c r="H26" s="8"/>
      <c r="I26" s="8"/>
      <c r="J26" s="8"/>
      <c r="K26" s="8"/>
      <c r="L26" s="8"/>
    </row>
    <row r="27" spans="1:12" x14ac:dyDescent="0.25">
      <c r="A27" s="7" t="s">
        <v>198</v>
      </c>
      <c r="B27" s="7" t="s">
        <v>199</v>
      </c>
      <c r="C27" s="7">
        <v>811864465</v>
      </c>
      <c r="D27" s="7" t="s">
        <v>200</v>
      </c>
      <c r="E27" s="8"/>
      <c r="F27" s="8"/>
      <c r="G27" s="8">
        <v>1</v>
      </c>
      <c r="H27" s="8">
        <v>16</v>
      </c>
      <c r="I27" s="8"/>
      <c r="J27" s="8"/>
      <c r="K27" s="8"/>
      <c r="L27" s="8"/>
    </row>
    <row r="28" spans="1:12" x14ac:dyDescent="0.25">
      <c r="A28" s="7" t="s">
        <v>148</v>
      </c>
      <c r="B28" s="7" t="s">
        <v>149</v>
      </c>
      <c r="C28" s="7">
        <v>133128100</v>
      </c>
      <c r="D28" s="7" t="s">
        <v>150</v>
      </c>
      <c r="E28" s="8">
        <v>4</v>
      </c>
      <c r="F28" s="8">
        <v>196</v>
      </c>
      <c r="G28" s="8"/>
      <c r="H28" s="8"/>
      <c r="I28" s="8"/>
      <c r="J28" s="8"/>
      <c r="K28" s="8"/>
      <c r="L28" s="8"/>
    </row>
    <row r="29" spans="1:12" x14ac:dyDescent="0.25">
      <c r="A29" s="7" t="s">
        <v>152</v>
      </c>
      <c r="B29" s="7" t="s">
        <v>153</v>
      </c>
      <c r="C29" s="7">
        <v>264815671</v>
      </c>
      <c r="D29" s="7" t="s">
        <v>154</v>
      </c>
      <c r="E29" s="8">
        <v>4</v>
      </c>
      <c r="F29" s="8">
        <v>144</v>
      </c>
      <c r="G29" s="8">
        <v>6</v>
      </c>
      <c r="H29" s="8">
        <v>96</v>
      </c>
      <c r="I29" s="8"/>
      <c r="J29" s="8"/>
      <c r="K29" s="8"/>
      <c r="L29" s="8"/>
    </row>
    <row r="30" spans="1:12" x14ac:dyDescent="0.25">
      <c r="A30" s="7" t="s">
        <v>156</v>
      </c>
      <c r="B30" s="7" t="s">
        <v>157</v>
      </c>
      <c r="C30" s="7">
        <v>364792113</v>
      </c>
      <c r="D30" s="7" t="s">
        <v>158</v>
      </c>
      <c r="E30" s="8"/>
      <c r="F30" s="8"/>
      <c r="G30" s="8">
        <v>1</v>
      </c>
      <c r="H30" s="8">
        <v>16</v>
      </c>
      <c r="I30" s="8"/>
      <c r="J30" s="8"/>
      <c r="K30" s="8"/>
      <c r="L30" s="8"/>
    </row>
    <row r="31" spans="1:12" x14ac:dyDescent="0.25">
      <c r="A31" s="7" t="s">
        <v>167</v>
      </c>
      <c r="B31" s="7" t="s">
        <v>168</v>
      </c>
      <c r="C31" s="7">
        <v>813295412</v>
      </c>
      <c r="D31" s="7" t="s">
        <v>169</v>
      </c>
      <c r="E31" s="8"/>
      <c r="F31" s="8"/>
      <c r="G31" s="8"/>
      <c r="H31" s="8"/>
      <c r="I31" s="8">
        <v>1</v>
      </c>
      <c r="J31" s="8">
        <v>16</v>
      </c>
      <c r="K31" s="8"/>
      <c r="L31" s="8"/>
    </row>
    <row r="32" spans="1:12" x14ac:dyDescent="0.25">
      <c r="A32" s="7" t="s">
        <v>170</v>
      </c>
      <c r="B32" s="7" t="s">
        <v>171</v>
      </c>
      <c r="C32" s="7">
        <v>813848967</v>
      </c>
      <c r="D32" s="7" t="s">
        <v>172</v>
      </c>
      <c r="E32" s="8"/>
      <c r="F32" s="8"/>
      <c r="G32" s="8">
        <v>3</v>
      </c>
      <c r="H32" s="8">
        <v>48</v>
      </c>
      <c r="I32" s="8"/>
      <c r="J32" s="8"/>
      <c r="K32" s="8"/>
      <c r="L32" s="8"/>
    </row>
    <row r="33" spans="1:12" x14ac:dyDescent="0.25">
      <c r="A33" s="7" t="s">
        <v>173</v>
      </c>
      <c r="B33" s="7" t="s">
        <v>174</v>
      </c>
      <c r="C33" s="7">
        <v>271243477</v>
      </c>
      <c r="D33" s="7" t="s">
        <v>175</v>
      </c>
      <c r="E33" s="8"/>
      <c r="F33" s="8"/>
      <c r="G33" s="8">
        <v>1</v>
      </c>
      <c r="H33" s="8">
        <v>16</v>
      </c>
      <c r="I33" s="8"/>
      <c r="J33" s="8"/>
      <c r="K33" s="8"/>
      <c r="L33" s="8"/>
    </row>
    <row r="34" spans="1:12" x14ac:dyDescent="0.25">
      <c r="A34" s="7" t="s">
        <v>184</v>
      </c>
      <c r="B34" s="7" t="s">
        <v>185</v>
      </c>
      <c r="C34" s="7">
        <v>201623967</v>
      </c>
      <c r="D34" s="7" t="s">
        <v>186</v>
      </c>
      <c r="E34" s="8"/>
      <c r="F34" s="8"/>
      <c r="G34" s="8">
        <v>1</v>
      </c>
      <c r="H34" s="8">
        <v>16</v>
      </c>
      <c r="I34" s="8"/>
      <c r="J34" s="8"/>
      <c r="K34" s="8"/>
      <c r="L34" s="8"/>
    </row>
    <row r="35" spans="1:12" x14ac:dyDescent="0.25">
      <c r="A35" s="7" t="s">
        <v>188</v>
      </c>
      <c r="B35" s="7" t="s">
        <v>189</v>
      </c>
      <c r="C35" s="7">
        <v>463002043</v>
      </c>
      <c r="D35" s="7" t="s">
        <v>190</v>
      </c>
      <c r="E35" s="8"/>
      <c r="F35" s="8"/>
      <c r="G35" s="8">
        <v>7</v>
      </c>
      <c r="H35" s="8">
        <v>112</v>
      </c>
      <c r="I35" s="8"/>
      <c r="J35" s="8"/>
      <c r="K35" s="8"/>
      <c r="L35" s="8"/>
    </row>
    <row r="36" spans="1:12" x14ac:dyDescent="0.25">
      <c r="A36" s="7" t="s">
        <v>335</v>
      </c>
      <c r="B36" s="7" t="s">
        <v>336</v>
      </c>
      <c r="C36" s="7">
        <v>371452930</v>
      </c>
      <c r="D36" s="7">
        <v>1132461</v>
      </c>
      <c r="E36" s="8">
        <v>2</v>
      </c>
      <c r="F36" s="8">
        <v>98</v>
      </c>
      <c r="G36" s="8"/>
      <c r="H36" s="8"/>
      <c r="I36" s="8"/>
      <c r="J36" s="8"/>
      <c r="K36" s="8"/>
      <c r="L36" s="8"/>
    </row>
    <row r="37" spans="1:12" x14ac:dyDescent="0.25">
      <c r="A37" s="7" t="s">
        <v>344</v>
      </c>
      <c r="B37" s="7" t="s">
        <v>345</v>
      </c>
      <c r="C37" s="7">
        <v>202553704</v>
      </c>
      <c r="D37" s="7">
        <v>1203958</v>
      </c>
      <c r="E37" s="8">
        <v>3</v>
      </c>
      <c r="F37" s="8">
        <v>297</v>
      </c>
      <c r="G37" s="8"/>
      <c r="H37" s="8"/>
      <c r="I37" s="8"/>
      <c r="J37" s="8"/>
      <c r="K37" s="8"/>
      <c r="L37" s="8"/>
    </row>
    <row r="38" spans="1:12" x14ac:dyDescent="0.25">
      <c r="A38" s="7" t="s">
        <v>352</v>
      </c>
      <c r="B38" s="7" t="s">
        <v>353</v>
      </c>
      <c r="C38" s="7">
        <v>464651368</v>
      </c>
      <c r="D38" s="7" t="s">
        <v>354</v>
      </c>
      <c r="E38" s="8">
        <v>2</v>
      </c>
      <c r="F38" s="8">
        <v>46</v>
      </c>
      <c r="G38" s="8"/>
      <c r="H38" s="8"/>
      <c r="I38" s="8"/>
      <c r="J38" s="8"/>
      <c r="K38" s="8"/>
      <c r="L38" s="8"/>
    </row>
    <row r="39" spans="1:12" x14ac:dyDescent="0.25">
      <c r="A39" s="7" t="s">
        <v>358</v>
      </c>
      <c r="B39" s="7" t="s">
        <v>359</v>
      </c>
      <c r="C39" s="7">
        <v>261565770</v>
      </c>
      <c r="D39" s="7">
        <v>1280270</v>
      </c>
      <c r="E39" s="8">
        <v>2</v>
      </c>
      <c r="F39" s="8">
        <v>46</v>
      </c>
      <c r="G39" s="8"/>
      <c r="H39" s="8"/>
      <c r="I39" s="8"/>
      <c r="J39" s="8"/>
      <c r="K39" s="8"/>
      <c r="L39" s="8"/>
    </row>
    <row r="40" spans="1:12" x14ac:dyDescent="0.25">
      <c r="A40" s="7" t="s">
        <v>368</v>
      </c>
      <c r="B40" s="7" t="s">
        <v>139</v>
      </c>
      <c r="C40" s="7">
        <v>463492282</v>
      </c>
      <c r="D40" s="7" t="s">
        <v>140</v>
      </c>
      <c r="E40" s="8"/>
      <c r="F40" s="8"/>
      <c r="G40" s="8">
        <v>1</v>
      </c>
      <c r="H40" s="8">
        <v>16</v>
      </c>
      <c r="I40" s="8"/>
      <c r="J40" s="8"/>
      <c r="K40" s="8"/>
      <c r="L40" s="8"/>
    </row>
    <row r="41" spans="1:12" x14ac:dyDescent="0.25">
      <c r="A41" s="7" t="s">
        <v>371</v>
      </c>
      <c r="B41" s="7" t="s">
        <v>372</v>
      </c>
      <c r="C41" s="7" t="s">
        <v>373</v>
      </c>
      <c r="D41" s="7" t="s">
        <v>374</v>
      </c>
      <c r="E41" s="8"/>
      <c r="F41" s="8"/>
      <c r="G41" s="8">
        <v>2</v>
      </c>
      <c r="H41" s="8">
        <v>32</v>
      </c>
      <c r="I41" s="8"/>
      <c r="J41" s="8"/>
      <c r="K41" s="8"/>
      <c r="L41" s="8"/>
    </row>
    <row r="42" spans="1:12" x14ac:dyDescent="0.25">
      <c r="A42" s="7" t="s">
        <v>386</v>
      </c>
      <c r="B42" s="7" t="s">
        <v>387</v>
      </c>
      <c r="C42" s="7">
        <v>261092386</v>
      </c>
      <c r="D42" s="7">
        <v>1271796</v>
      </c>
      <c r="E42" s="8">
        <v>1</v>
      </c>
      <c r="F42" s="8">
        <v>49</v>
      </c>
      <c r="G42" s="8"/>
      <c r="H42" s="8"/>
      <c r="I42" s="8"/>
      <c r="J42" s="8"/>
      <c r="K42" s="8"/>
      <c r="L42" s="8"/>
    </row>
    <row r="43" spans="1:12" x14ac:dyDescent="0.25">
      <c r="A43" s="7" t="s">
        <v>388</v>
      </c>
      <c r="B43" s="7" t="s">
        <v>389</v>
      </c>
      <c r="C43" s="7">
        <v>472619290</v>
      </c>
      <c r="D43" s="7" t="s">
        <v>390</v>
      </c>
      <c r="E43" s="8">
        <v>8</v>
      </c>
      <c r="F43" s="8">
        <v>268</v>
      </c>
      <c r="G43" s="8"/>
      <c r="H43" s="8"/>
      <c r="I43" s="8"/>
      <c r="J43" s="8"/>
      <c r="K43" s="8"/>
      <c r="L43" s="8"/>
    </row>
    <row r="44" spans="1:12" x14ac:dyDescent="0.25">
      <c r="A44" s="7" t="s">
        <v>391</v>
      </c>
      <c r="B44" s="7" t="s">
        <v>392</v>
      </c>
      <c r="C44" s="7" t="s">
        <v>393</v>
      </c>
      <c r="D44" s="7">
        <v>1305726</v>
      </c>
      <c r="E44" s="8">
        <v>1</v>
      </c>
      <c r="F44" s="8">
        <v>39</v>
      </c>
      <c r="G44" s="8"/>
      <c r="H44" s="8"/>
      <c r="I44" s="8"/>
      <c r="J44" s="8"/>
      <c r="K44" s="8"/>
      <c r="L44" s="8"/>
    </row>
    <row r="45" spans="1:12" x14ac:dyDescent="0.25">
      <c r="A45" s="7" t="s">
        <v>394</v>
      </c>
      <c r="B45" s="7" t="s">
        <v>394</v>
      </c>
      <c r="C45" s="7" t="s">
        <v>395</v>
      </c>
      <c r="D45" s="7" t="s">
        <v>396</v>
      </c>
      <c r="E45" s="8">
        <v>1</v>
      </c>
      <c r="F45" s="8">
        <v>23</v>
      </c>
      <c r="G45" s="8"/>
      <c r="H45" s="8"/>
      <c r="I45" s="8"/>
      <c r="J45" s="8"/>
      <c r="K45" s="8"/>
      <c r="L45" s="8"/>
    </row>
    <row r="46" spans="1:12" x14ac:dyDescent="0.25">
      <c r="A46" s="7" t="s">
        <v>400</v>
      </c>
      <c r="B46" s="7" t="s">
        <v>401</v>
      </c>
      <c r="C46" s="7">
        <v>272585149</v>
      </c>
      <c r="D46" s="7">
        <v>1373061</v>
      </c>
      <c r="E46" s="8">
        <v>3</v>
      </c>
      <c r="F46" s="8">
        <v>69</v>
      </c>
      <c r="G46" s="8"/>
      <c r="H46" s="8"/>
      <c r="I46" s="8"/>
      <c r="J46" s="8"/>
      <c r="K46" s="8"/>
      <c r="L46" s="8"/>
    </row>
    <row r="47" spans="1:12" x14ac:dyDescent="0.25">
      <c r="A47" s="7" t="s">
        <v>398</v>
      </c>
      <c r="B47" s="7" t="s">
        <v>399</v>
      </c>
      <c r="C47" s="7">
        <v>112922599</v>
      </c>
      <c r="D47" s="7">
        <v>1048730</v>
      </c>
      <c r="E47" s="8"/>
      <c r="F47" s="8"/>
      <c r="G47" s="8">
        <v>1</v>
      </c>
      <c r="H47" s="8">
        <v>16</v>
      </c>
      <c r="I47" s="8"/>
      <c r="J47" s="8"/>
      <c r="K47" s="8"/>
      <c r="L47" s="8"/>
    </row>
    <row r="48" spans="1:12" x14ac:dyDescent="0.25">
      <c r="A48" s="7" t="s">
        <v>406</v>
      </c>
      <c r="B48" s="7" t="s">
        <v>407</v>
      </c>
      <c r="C48" s="7" t="s">
        <v>408</v>
      </c>
      <c r="D48" s="7" t="s">
        <v>409</v>
      </c>
      <c r="E48" s="8"/>
      <c r="F48" s="8"/>
      <c r="G48" s="8">
        <v>4</v>
      </c>
      <c r="H48" s="8">
        <v>64</v>
      </c>
      <c r="I48" s="8"/>
      <c r="J48" s="8"/>
      <c r="K48" s="8"/>
      <c r="L48" s="8"/>
    </row>
    <row r="49" spans="1:12" x14ac:dyDescent="0.25">
      <c r="A49" s="7" t="s">
        <v>403</v>
      </c>
      <c r="B49" s="7" t="s">
        <v>404</v>
      </c>
      <c r="C49" s="7">
        <v>472848616</v>
      </c>
      <c r="D49" s="7" t="s">
        <v>405</v>
      </c>
      <c r="E49" s="8"/>
      <c r="F49" s="8"/>
      <c r="G49" s="8">
        <v>1</v>
      </c>
      <c r="H49" s="8">
        <v>16</v>
      </c>
      <c r="I49" s="8"/>
      <c r="J49" s="8"/>
      <c r="K49" s="8"/>
      <c r="L49" s="8"/>
    </row>
    <row r="50" spans="1:12" x14ac:dyDescent="0.25">
      <c r="A50" s="7" t="s">
        <v>410</v>
      </c>
      <c r="B50" s="7" t="s">
        <v>411</v>
      </c>
      <c r="C50" s="7" t="s">
        <v>412</v>
      </c>
      <c r="D50" s="7">
        <v>1070210</v>
      </c>
      <c r="E50" s="8"/>
      <c r="F50" s="8"/>
      <c r="G50" s="8">
        <v>1</v>
      </c>
      <c r="H50" s="8">
        <v>16</v>
      </c>
      <c r="I50" s="8"/>
      <c r="J50" s="8"/>
      <c r="K50" s="8"/>
      <c r="L50" s="8"/>
    </row>
    <row r="51" spans="1:12" x14ac:dyDescent="0.25">
      <c r="A51" s="7" t="s">
        <v>3</v>
      </c>
      <c r="C51"/>
      <c r="D51"/>
      <c r="E51" s="8">
        <v>71</v>
      </c>
      <c r="F51" s="8">
        <v>2828</v>
      </c>
      <c r="G51" s="8">
        <v>32</v>
      </c>
      <c r="H51" s="8">
        <v>512</v>
      </c>
      <c r="I51" s="8">
        <v>2</v>
      </c>
      <c r="J51" s="8">
        <v>65</v>
      </c>
      <c r="K51" s="8">
        <v>0</v>
      </c>
      <c r="L51" s="8">
        <v>0</v>
      </c>
    </row>
    <row r="52" spans="1:12" x14ac:dyDescent="0.25">
      <c r="C52"/>
      <c r="D52"/>
    </row>
    <row r="53" spans="1:12" x14ac:dyDescent="0.25">
      <c r="C53"/>
      <c r="D53"/>
    </row>
    <row r="54" spans="1:12" x14ac:dyDescent="0.25">
      <c r="C54"/>
      <c r="D54"/>
    </row>
    <row r="55" spans="1:12" x14ac:dyDescent="0.25">
      <c r="C55"/>
      <c r="D55"/>
    </row>
    <row r="56" spans="1:12" x14ac:dyDescent="0.25">
      <c r="C56"/>
      <c r="D56"/>
    </row>
  </sheetData>
  <pageMargins left="0.7" right="0.7" top="0.75" bottom="0.75" header="0.3" footer="0.3"/>
  <pageSetup orientation="portrait" horizontalDpi="120" verticalDpi="72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tabSelected="1" workbookViewId="0">
      <selection activeCell="A9" sqref="A9:F9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13.7109375" bestFit="1" customWidth="1"/>
    <col min="4" max="4" width="14.42578125" bestFit="1" customWidth="1"/>
    <col min="5" max="5" width="13.42578125" customWidth="1"/>
    <col min="6" max="6" width="17.7109375" customWidth="1"/>
  </cols>
  <sheetData>
    <row r="1" spans="1:16" s="7" customFormat="1" ht="15.75" x14ac:dyDescent="0.25">
      <c r="A1" s="14" t="s">
        <v>30</v>
      </c>
    </row>
    <row r="2" spans="1:16" s="7" customFormat="1" x14ac:dyDescent="0.25"/>
    <row r="3" spans="1:16" s="7" customFormat="1" x14ac:dyDescent="0.25">
      <c r="A3" s="9" t="s">
        <v>22</v>
      </c>
      <c r="B3" s="7" t="s">
        <v>17</v>
      </c>
    </row>
    <row r="4" spans="1:16" s="7" customFormat="1" x14ac:dyDescent="0.25">
      <c r="A4" s="9" t="s">
        <v>24</v>
      </c>
      <c r="B4" s="7" t="s">
        <v>16</v>
      </c>
    </row>
    <row r="5" spans="1:16" s="7" customFormat="1" x14ac:dyDescent="0.25"/>
    <row r="6" spans="1:16" s="7" customFormat="1" x14ac:dyDescent="0.25">
      <c r="A6"/>
      <c r="B6"/>
      <c r="C6"/>
      <c r="D6"/>
      <c r="E6" s="9" t="s">
        <v>4</v>
      </c>
      <c r="F6" s="9" t="s">
        <v>21</v>
      </c>
      <c r="G6"/>
      <c r="H6"/>
      <c r="I6"/>
      <c r="J6"/>
      <c r="K6"/>
      <c r="L6"/>
    </row>
    <row r="7" spans="1:16" s="7" customFormat="1" x14ac:dyDescent="0.25">
      <c r="A7"/>
      <c r="B7"/>
      <c r="C7"/>
      <c r="D7"/>
      <c r="E7" s="7" t="s">
        <v>7</v>
      </c>
      <c r="F7"/>
      <c r="G7"/>
      <c r="H7"/>
      <c r="I7"/>
      <c r="J7"/>
      <c r="K7"/>
      <c r="L7"/>
    </row>
    <row r="8" spans="1:16" s="7" customFormat="1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/>
      <c r="H8"/>
      <c r="I8"/>
      <c r="J8"/>
      <c r="K8"/>
      <c r="L8"/>
      <c r="M8" s="9"/>
      <c r="N8" s="9"/>
      <c r="O8" s="9"/>
      <c r="P8" s="9"/>
    </row>
    <row r="9" spans="1:16" s="7" customFormat="1" x14ac:dyDescent="0.25">
      <c r="A9" s="7" t="s">
        <v>410</v>
      </c>
      <c r="B9" s="7" t="s">
        <v>411</v>
      </c>
      <c r="C9" s="7" t="s">
        <v>412</v>
      </c>
      <c r="D9" s="7">
        <v>1070210</v>
      </c>
      <c r="E9" s="8">
        <v>1</v>
      </c>
      <c r="F9" s="8">
        <v>16</v>
      </c>
      <c r="G9"/>
      <c r="H9"/>
      <c r="I9"/>
      <c r="J9"/>
      <c r="K9"/>
      <c r="L9"/>
    </row>
    <row r="10" spans="1:16" s="7" customFormat="1" x14ac:dyDescent="0.25">
      <c r="A10" s="7" t="s">
        <v>3</v>
      </c>
      <c r="B10"/>
      <c r="C10"/>
      <c r="D10"/>
      <c r="E10" s="8">
        <v>1</v>
      </c>
      <c r="F10" s="8">
        <v>16</v>
      </c>
      <c r="G10"/>
      <c r="H10"/>
      <c r="I10"/>
      <c r="J10"/>
      <c r="K10"/>
      <c r="L10"/>
    </row>
    <row r="11" spans="1:16" s="7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6" s="7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6" s="7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6" s="7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6" s="7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6" s="7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7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s="7" customFormat="1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H63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6" sqref="A26:H26"/>
    </sheetView>
  </sheetViews>
  <sheetFormatPr defaultRowHeight="15" x14ac:dyDescent="0.25"/>
  <cols>
    <col min="1" max="1" width="9.5703125" customWidth="1"/>
    <col min="2" max="2" width="49.5703125" customWidth="1"/>
    <col min="3" max="3" width="20.42578125" bestFit="1" customWidth="1"/>
    <col min="4" max="4" width="16.85546875" customWidth="1"/>
    <col min="5" max="5" width="19" customWidth="1"/>
    <col min="6" max="6" width="18.85546875" customWidth="1"/>
    <col min="7" max="7" width="12.140625" customWidth="1"/>
    <col min="8" max="8" width="12.7109375" customWidth="1"/>
  </cols>
  <sheetData>
    <row r="1" spans="1:8" ht="38.25" customHeight="1" thickBot="1" x14ac:dyDescent="0.3">
      <c r="A1" s="22" t="s">
        <v>2</v>
      </c>
      <c r="B1" s="22" t="s">
        <v>1</v>
      </c>
      <c r="C1" s="22" t="s">
        <v>4</v>
      </c>
      <c r="D1" s="20" t="s">
        <v>18</v>
      </c>
      <c r="E1" s="20" t="s">
        <v>19</v>
      </c>
      <c r="F1" s="20" t="s">
        <v>20</v>
      </c>
      <c r="G1" s="21" t="s">
        <v>14</v>
      </c>
      <c r="H1" s="21" t="s">
        <v>15</v>
      </c>
    </row>
    <row r="2" spans="1:8" x14ac:dyDescent="0.25">
      <c r="A2" s="2">
        <v>136596</v>
      </c>
      <c r="B2" s="3" t="s">
        <v>204</v>
      </c>
      <c r="C2" s="3" t="s">
        <v>5</v>
      </c>
      <c r="D2" s="3">
        <v>5</v>
      </c>
      <c r="E2" s="3">
        <v>10</v>
      </c>
      <c r="F2" s="3">
        <f>D2*E2</f>
        <v>50</v>
      </c>
      <c r="G2" s="3">
        <f>IF(C2="LITTLE CIGAR",F2/20,1)</f>
        <v>1</v>
      </c>
      <c r="H2" s="3">
        <f>IF(C2="CIGARS",F2-1,IF(C2="LITTLE CIGAR",0,IF(C2="SMOKELESS TOBACCO",ROUNDUP(((F2-1.2)/0.3),0),IF(C2="SNUS",ROUNDUP(((F2-0.32)/0.08),0),IF(C2="SHISHA",ROUNDUP(((F2-3.5)/0.7),0),IF(C2="LOOSE TOBACCO",ROUNDUP((F2-1.5)/0.3,0),"N/A"))))))</f>
        <v>49</v>
      </c>
    </row>
    <row r="3" spans="1:8" x14ac:dyDescent="0.25">
      <c r="A3" s="2">
        <v>563295</v>
      </c>
      <c r="B3" s="3" t="s">
        <v>205</v>
      </c>
      <c r="C3" s="3" t="s">
        <v>5</v>
      </c>
      <c r="D3" s="3">
        <v>5</v>
      </c>
      <c r="E3" s="3">
        <v>10</v>
      </c>
      <c r="F3" s="3">
        <f t="shared" ref="F3:F48" si="0">D3*E3</f>
        <v>50</v>
      </c>
      <c r="G3" s="3">
        <f t="shared" ref="G3:G48" si="1">IF(C3="LITTLE CIGAR",F3/20,1)</f>
        <v>1</v>
      </c>
      <c r="H3" s="3">
        <f t="shared" ref="H3:H48" si="2">IF(C3="CIGARS",F3-1,IF(C3="LITTLE CIGAR",0,IF(C3="SMOKELESS TOBACCO",ROUNDUP(((F3-1.2)/0.3),0),IF(C3="SNUS",ROUNDUP(((F3-0.32)/0.08),0),IF(C3="SHISHA",ROUNDUP(((F3-3.5)/0.7),0),IF(C3="LOOSE TOBACCO",ROUNDUP((F3-1.5)/0.3,0),"N/A"))))))</f>
        <v>49</v>
      </c>
    </row>
    <row r="4" spans="1:8" x14ac:dyDescent="0.25">
      <c r="A4" s="2">
        <v>1012365</v>
      </c>
      <c r="B4" s="3" t="s">
        <v>206</v>
      </c>
      <c r="C4" s="3" t="s">
        <v>5</v>
      </c>
      <c r="D4" s="3">
        <v>5</v>
      </c>
      <c r="E4" s="3">
        <v>10</v>
      </c>
      <c r="F4" s="3">
        <f t="shared" si="0"/>
        <v>50</v>
      </c>
      <c r="G4" s="3">
        <f t="shared" si="1"/>
        <v>1</v>
      </c>
      <c r="H4" s="3">
        <f t="shared" si="2"/>
        <v>49</v>
      </c>
    </row>
    <row r="5" spans="1:8" x14ac:dyDescent="0.25">
      <c r="A5" s="2">
        <v>10223365</v>
      </c>
      <c r="B5" s="3" t="s">
        <v>207</v>
      </c>
      <c r="C5" s="3" t="s">
        <v>5</v>
      </c>
      <c r="D5" s="3">
        <v>25</v>
      </c>
      <c r="E5" s="3">
        <v>1</v>
      </c>
      <c r="F5" s="3">
        <f t="shared" si="0"/>
        <v>25</v>
      </c>
      <c r="G5" s="3">
        <f t="shared" si="1"/>
        <v>1</v>
      </c>
      <c r="H5" s="3">
        <f t="shared" si="2"/>
        <v>24</v>
      </c>
    </row>
    <row r="6" spans="1:8" x14ac:dyDescent="0.25">
      <c r="A6" s="2">
        <v>10236986</v>
      </c>
      <c r="B6" s="3" t="s">
        <v>208</v>
      </c>
      <c r="C6" s="3" t="s">
        <v>5</v>
      </c>
      <c r="D6" s="3">
        <v>25</v>
      </c>
      <c r="E6" s="3">
        <v>1</v>
      </c>
      <c r="F6" s="3">
        <f t="shared" si="0"/>
        <v>25</v>
      </c>
      <c r="G6" s="3">
        <f t="shared" si="1"/>
        <v>1</v>
      </c>
      <c r="H6" s="3">
        <f t="shared" si="2"/>
        <v>24</v>
      </c>
    </row>
    <row r="7" spans="1:8" x14ac:dyDescent="0.25">
      <c r="A7" s="2" t="s">
        <v>209</v>
      </c>
      <c r="B7" s="3" t="s">
        <v>210</v>
      </c>
      <c r="C7" s="3" t="s">
        <v>5</v>
      </c>
      <c r="D7" s="3">
        <v>10</v>
      </c>
      <c r="E7" s="3">
        <v>10</v>
      </c>
      <c r="F7" s="3">
        <f t="shared" si="0"/>
        <v>100</v>
      </c>
      <c r="G7" s="3">
        <f t="shared" si="1"/>
        <v>1</v>
      </c>
      <c r="H7" s="3">
        <f t="shared" si="2"/>
        <v>99</v>
      </c>
    </row>
    <row r="8" spans="1:8" x14ac:dyDescent="0.25">
      <c r="A8" s="2" t="s">
        <v>211</v>
      </c>
      <c r="B8" s="3" t="s">
        <v>212</v>
      </c>
      <c r="C8" s="3" t="s">
        <v>5</v>
      </c>
      <c r="D8" s="3">
        <v>5</v>
      </c>
      <c r="E8" s="3">
        <v>8</v>
      </c>
      <c r="F8" s="3">
        <f t="shared" si="0"/>
        <v>40</v>
      </c>
      <c r="G8" s="3">
        <f t="shared" si="1"/>
        <v>1</v>
      </c>
      <c r="H8" s="3">
        <f t="shared" si="2"/>
        <v>39</v>
      </c>
    </row>
    <row r="9" spans="1:8" x14ac:dyDescent="0.25">
      <c r="A9" s="2" t="s">
        <v>213</v>
      </c>
      <c r="B9" s="3" t="s">
        <v>214</v>
      </c>
      <c r="C9" s="3" t="s">
        <v>5</v>
      </c>
      <c r="D9" s="3">
        <v>60</v>
      </c>
      <c r="E9" s="3">
        <v>1</v>
      </c>
      <c r="F9" s="3">
        <f t="shared" si="0"/>
        <v>60</v>
      </c>
      <c r="G9" s="3">
        <f t="shared" si="1"/>
        <v>1</v>
      </c>
      <c r="H9" s="3">
        <f t="shared" si="2"/>
        <v>59</v>
      </c>
    </row>
    <row r="10" spans="1:8" x14ac:dyDescent="0.25">
      <c r="A10" s="2" t="s">
        <v>215</v>
      </c>
      <c r="B10" s="3" t="s">
        <v>216</v>
      </c>
      <c r="C10" s="3" t="s">
        <v>5</v>
      </c>
      <c r="D10" s="3">
        <v>4</v>
      </c>
      <c r="E10" s="3">
        <v>6</v>
      </c>
      <c r="F10" s="3">
        <f t="shared" si="0"/>
        <v>24</v>
      </c>
      <c r="G10" s="3">
        <f t="shared" si="1"/>
        <v>1</v>
      </c>
      <c r="H10" s="3">
        <f t="shared" si="2"/>
        <v>23</v>
      </c>
    </row>
    <row r="11" spans="1:8" x14ac:dyDescent="0.25">
      <c r="A11" s="2" t="s">
        <v>217</v>
      </c>
      <c r="B11" s="3" t="s">
        <v>218</v>
      </c>
      <c r="C11" s="3" t="s">
        <v>5</v>
      </c>
      <c r="D11" s="3">
        <v>4</v>
      </c>
      <c r="E11" s="3">
        <v>6</v>
      </c>
      <c r="F11" s="3">
        <f t="shared" si="0"/>
        <v>24</v>
      </c>
      <c r="G11" s="3">
        <f t="shared" si="1"/>
        <v>1</v>
      </c>
      <c r="H11" s="3">
        <f t="shared" si="2"/>
        <v>23</v>
      </c>
    </row>
    <row r="12" spans="1:8" x14ac:dyDescent="0.25">
      <c r="A12" s="2" t="s">
        <v>82</v>
      </c>
      <c r="B12" s="3" t="s">
        <v>219</v>
      </c>
      <c r="C12" s="3" t="s">
        <v>5</v>
      </c>
      <c r="D12" s="3">
        <v>55</v>
      </c>
      <c r="E12" s="3">
        <v>1</v>
      </c>
      <c r="F12" s="3">
        <f t="shared" si="0"/>
        <v>55</v>
      </c>
      <c r="G12" s="3">
        <f t="shared" si="1"/>
        <v>1</v>
      </c>
      <c r="H12" s="3">
        <f t="shared" si="2"/>
        <v>54</v>
      </c>
    </row>
    <row r="13" spans="1:8" x14ac:dyDescent="0.25">
      <c r="A13" s="2" t="s">
        <v>220</v>
      </c>
      <c r="B13" s="3" t="s">
        <v>221</v>
      </c>
      <c r="C13" s="3" t="s">
        <v>5</v>
      </c>
      <c r="D13" s="3">
        <v>25</v>
      </c>
      <c r="E13" s="3">
        <v>1</v>
      </c>
      <c r="F13" s="3">
        <f t="shared" si="0"/>
        <v>25</v>
      </c>
      <c r="G13" s="3">
        <f t="shared" si="1"/>
        <v>1</v>
      </c>
      <c r="H13" s="3">
        <f t="shared" si="2"/>
        <v>24</v>
      </c>
    </row>
    <row r="14" spans="1:8" x14ac:dyDescent="0.25">
      <c r="A14" s="2" t="s">
        <v>222</v>
      </c>
      <c r="B14" s="3" t="s">
        <v>223</v>
      </c>
      <c r="C14" s="3" t="s">
        <v>5</v>
      </c>
      <c r="D14" s="3">
        <v>4</v>
      </c>
      <c r="E14" s="3">
        <v>6</v>
      </c>
      <c r="F14" s="3">
        <f t="shared" si="0"/>
        <v>24</v>
      </c>
      <c r="G14" s="3">
        <f t="shared" si="1"/>
        <v>1</v>
      </c>
      <c r="H14" s="3">
        <f t="shared" si="2"/>
        <v>23</v>
      </c>
    </row>
    <row r="15" spans="1:8" x14ac:dyDescent="0.25">
      <c r="A15" s="2" t="s">
        <v>224</v>
      </c>
      <c r="B15" s="3" t="s">
        <v>225</v>
      </c>
      <c r="C15" s="3" t="s">
        <v>5</v>
      </c>
      <c r="D15" s="3">
        <v>4</v>
      </c>
      <c r="E15" s="3">
        <v>7</v>
      </c>
      <c r="F15" s="3">
        <f t="shared" si="0"/>
        <v>28</v>
      </c>
      <c r="G15" s="3">
        <f t="shared" si="1"/>
        <v>1</v>
      </c>
      <c r="H15" s="3">
        <f t="shared" si="2"/>
        <v>27</v>
      </c>
    </row>
    <row r="16" spans="1:8" s="7" customFormat="1" x14ac:dyDescent="0.25">
      <c r="A16" s="2">
        <v>22365</v>
      </c>
      <c r="B16" s="3" t="s">
        <v>318</v>
      </c>
      <c r="C16" s="3" t="s">
        <v>6</v>
      </c>
      <c r="D16" s="3">
        <v>0.32</v>
      </c>
      <c r="E16" s="3">
        <v>5</v>
      </c>
      <c r="F16" s="3">
        <f t="shared" ref="F16" si="3">D16*E16</f>
        <v>1.6</v>
      </c>
      <c r="G16" s="3">
        <f t="shared" ref="G16" si="4">IF(C16="LITTLE CIGAR",F16/20,1)</f>
        <v>1</v>
      </c>
      <c r="H16" s="3">
        <f t="shared" ref="H16" si="5">IF(C16="CIGARS",F16-1,IF(C16="LITTLE CIGAR",0,IF(C16="SMOKELESS TOBACCO",ROUNDUP(((F16-1.2)/0.3),0),IF(C16="SNUS",ROUNDUP(((F16-0.32)/0.08),0),IF(C16="SHISHA",ROUNDUP(((F16-3.5)/0.7),0),IF(C16="LOOSE TOBACCO",ROUNDUP((F16-1.5)/0.3,0),"N/A"))))))</f>
        <v>16</v>
      </c>
    </row>
    <row r="17" spans="1:8" x14ac:dyDescent="0.25">
      <c r="A17" s="2" t="s">
        <v>226</v>
      </c>
      <c r="B17" s="3" t="s">
        <v>227</v>
      </c>
      <c r="C17" s="3" t="s">
        <v>5</v>
      </c>
      <c r="D17" s="3">
        <v>4</v>
      </c>
      <c r="E17" s="3">
        <v>15</v>
      </c>
      <c r="F17" s="3">
        <f t="shared" si="0"/>
        <v>60</v>
      </c>
      <c r="G17" s="3">
        <f t="shared" si="1"/>
        <v>1</v>
      </c>
      <c r="H17" s="3">
        <f t="shared" si="2"/>
        <v>59</v>
      </c>
    </row>
    <row r="18" spans="1:8" x14ac:dyDescent="0.25">
      <c r="A18" s="2" t="s">
        <v>228</v>
      </c>
      <c r="B18" s="3" t="s">
        <v>229</v>
      </c>
      <c r="C18" s="3" t="s">
        <v>5</v>
      </c>
      <c r="D18" s="3">
        <v>5</v>
      </c>
      <c r="E18" s="3">
        <v>10</v>
      </c>
      <c r="F18" s="3">
        <f t="shared" si="0"/>
        <v>50</v>
      </c>
      <c r="G18" s="3">
        <f t="shared" si="1"/>
        <v>1</v>
      </c>
      <c r="H18" s="3">
        <f t="shared" si="2"/>
        <v>49</v>
      </c>
    </row>
    <row r="19" spans="1:8" x14ac:dyDescent="0.25">
      <c r="A19" s="2" t="s">
        <v>230</v>
      </c>
      <c r="B19" s="3" t="s">
        <v>231</v>
      </c>
      <c r="C19" s="3" t="s">
        <v>5</v>
      </c>
      <c r="D19" s="3">
        <v>5</v>
      </c>
      <c r="E19" s="3">
        <v>10</v>
      </c>
      <c r="F19" s="3">
        <f t="shared" si="0"/>
        <v>50</v>
      </c>
      <c r="G19" s="3">
        <f t="shared" si="1"/>
        <v>1</v>
      </c>
      <c r="H19" s="3">
        <f t="shared" si="2"/>
        <v>49</v>
      </c>
    </row>
    <row r="20" spans="1:8" x14ac:dyDescent="0.25">
      <c r="A20" s="2" t="s">
        <v>232</v>
      </c>
      <c r="B20" s="3" t="s">
        <v>233</v>
      </c>
      <c r="C20" s="3" t="s">
        <v>282</v>
      </c>
      <c r="D20" s="3">
        <v>20</v>
      </c>
      <c r="E20" s="3">
        <v>10</v>
      </c>
      <c r="F20" s="3">
        <f t="shared" si="0"/>
        <v>200</v>
      </c>
      <c r="G20" s="3">
        <f t="shared" si="1"/>
        <v>10</v>
      </c>
      <c r="H20" s="3">
        <f t="shared" si="2"/>
        <v>0</v>
      </c>
    </row>
    <row r="21" spans="1:8" x14ac:dyDescent="0.25">
      <c r="A21" s="2" t="s">
        <v>234</v>
      </c>
      <c r="B21" s="3" t="s">
        <v>235</v>
      </c>
      <c r="C21" s="3" t="s">
        <v>5</v>
      </c>
      <c r="D21" s="3">
        <v>7</v>
      </c>
      <c r="E21" s="3">
        <v>4</v>
      </c>
      <c r="F21" s="3">
        <f t="shared" si="0"/>
        <v>28</v>
      </c>
      <c r="G21" s="3">
        <f t="shared" si="1"/>
        <v>1</v>
      </c>
      <c r="H21" s="3">
        <f t="shared" si="2"/>
        <v>27</v>
      </c>
    </row>
    <row r="22" spans="1:8" x14ac:dyDescent="0.25">
      <c r="A22" s="2" t="s">
        <v>236</v>
      </c>
      <c r="B22" s="3" t="s">
        <v>237</v>
      </c>
      <c r="C22" s="3" t="s">
        <v>5</v>
      </c>
      <c r="D22" s="3">
        <v>5</v>
      </c>
      <c r="E22" s="3">
        <v>10</v>
      </c>
      <c r="F22" s="3">
        <f t="shared" si="0"/>
        <v>50</v>
      </c>
      <c r="G22" s="3">
        <f t="shared" si="1"/>
        <v>1</v>
      </c>
      <c r="H22" s="3">
        <f t="shared" si="2"/>
        <v>49</v>
      </c>
    </row>
    <row r="23" spans="1:8" x14ac:dyDescent="0.25">
      <c r="A23" s="2" t="s">
        <v>238</v>
      </c>
      <c r="B23" s="3" t="s">
        <v>239</v>
      </c>
      <c r="C23" s="3" t="s">
        <v>282</v>
      </c>
      <c r="D23" s="3">
        <v>100</v>
      </c>
      <c r="E23" s="3">
        <v>1</v>
      </c>
      <c r="F23" s="3">
        <f t="shared" si="0"/>
        <v>100</v>
      </c>
      <c r="G23" s="3">
        <f t="shared" si="1"/>
        <v>5</v>
      </c>
      <c r="H23" s="3">
        <f t="shared" si="2"/>
        <v>0</v>
      </c>
    </row>
    <row r="24" spans="1:8" x14ac:dyDescent="0.25">
      <c r="A24" s="2" t="s">
        <v>240</v>
      </c>
      <c r="B24" s="3" t="s">
        <v>241</v>
      </c>
      <c r="C24" s="3" t="s">
        <v>8</v>
      </c>
      <c r="D24" s="3">
        <v>0.65</v>
      </c>
      <c r="E24" s="3">
        <v>12</v>
      </c>
      <c r="F24" s="3">
        <f t="shared" si="0"/>
        <v>7.8000000000000007</v>
      </c>
      <c r="G24" s="3">
        <f t="shared" si="1"/>
        <v>1</v>
      </c>
      <c r="H24" s="3">
        <f t="shared" si="2"/>
        <v>21</v>
      </c>
    </row>
    <row r="25" spans="1:8" x14ac:dyDescent="0.25">
      <c r="A25" s="2" t="s">
        <v>242</v>
      </c>
      <c r="B25" s="3" t="s">
        <v>243</v>
      </c>
      <c r="C25" s="3" t="s">
        <v>8</v>
      </c>
      <c r="D25" s="3">
        <v>0.65</v>
      </c>
      <c r="E25" s="3">
        <v>12</v>
      </c>
      <c r="F25" s="3">
        <f t="shared" si="0"/>
        <v>7.8000000000000007</v>
      </c>
      <c r="G25" s="3">
        <f t="shared" si="1"/>
        <v>1</v>
      </c>
      <c r="H25" s="3">
        <f t="shared" si="2"/>
        <v>21</v>
      </c>
    </row>
    <row r="26" spans="1:8" x14ac:dyDescent="0.25">
      <c r="A26" s="55" t="s">
        <v>402</v>
      </c>
      <c r="B26" s="3" t="s">
        <v>385</v>
      </c>
      <c r="C26" s="3" t="s">
        <v>8</v>
      </c>
      <c r="D26" s="3">
        <v>16</v>
      </c>
      <c r="E26" s="3">
        <v>1</v>
      </c>
      <c r="F26" s="3">
        <f>D26*E26</f>
        <v>16</v>
      </c>
      <c r="G26" s="3">
        <f>IF(C26="LITTLE CIGAR",F26/20,1)</f>
        <v>1</v>
      </c>
      <c r="H26" s="3">
        <f>IF(C26="CIGARS",F26-1,IF(C26="LITTLE CIGAR",0,IF(C26="SMOKELESS TOBACCO",ROUNDUP(((F26-1.2)/0.3),0),IF(C26="SNUS",ROUNDUP(((F26-0.32)/0.08),0),IF(C26="SHISHA",ROUNDUP(((F26-3.5)/0.7),0),IF(C26="LOOSE TOBACCO",ROUNDUP((F26-1.5)/0.3,0),"N/A"))))))</f>
        <v>49</v>
      </c>
    </row>
    <row r="27" spans="1:8" x14ac:dyDescent="0.25">
      <c r="A27" s="2" t="s">
        <v>244</v>
      </c>
      <c r="B27" s="3" t="s">
        <v>245</v>
      </c>
      <c r="C27" s="3" t="s">
        <v>8</v>
      </c>
      <c r="D27" s="3">
        <v>5</v>
      </c>
      <c r="E27" s="3">
        <v>1.3</v>
      </c>
      <c r="F27" s="3">
        <f t="shared" si="0"/>
        <v>6.5</v>
      </c>
      <c r="G27" s="3">
        <f t="shared" si="1"/>
        <v>1</v>
      </c>
      <c r="H27" s="3">
        <f t="shared" si="2"/>
        <v>17</v>
      </c>
    </row>
    <row r="28" spans="1:8" s="3" customFormat="1" x14ac:dyDescent="0.25">
      <c r="A28" s="2" t="s">
        <v>246</v>
      </c>
      <c r="B28" s="3" t="s">
        <v>247</v>
      </c>
      <c r="C28" s="3" t="s">
        <v>8</v>
      </c>
      <c r="D28" s="3">
        <v>6.2</v>
      </c>
      <c r="E28" s="3">
        <v>1</v>
      </c>
      <c r="F28" s="3">
        <f t="shared" si="0"/>
        <v>6.2</v>
      </c>
      <c r="G28" s="3">
        <f t="shared" si="1"/>
        <v>1</v>
      </c>
      <c r="H28" s="3">
        <f t="shared" si="2"/>
        <v>16</v>
      </c>
    </row>
    <row r="29" spans="1:8" x14ac:dyDescent="0.25">
      <c r="A29" s="2" t="s">
        <v>248</v>
      </c>
      <c r="B29" s="3" t="s">
        <v>249</v>
      </c>
      <c r="C29" s="3" t="s">
        <v>8</v>
      </c>
      <c r="D29" s="3">
        <v>6</v>
      </c>
      <c r="E29" s="3">
        <v>1</v>
      </c>
      <c r="F29" s="3">
        <f t="shared" si="0"/>
        <v>6</v>
      </c>
      <c r="G29" s="3">
        <f t="shared" si="1"/>
        <v>1</v>
      </c>
      <c r="H29" s="3">
        <f t="shared" si="2"/>
        <v>15</v>
      </c>
    </row>
    <row r="30" spans="1:8" x14ac:dyDescent="0.25">
      <c r="A30" s="2" t="s">
        <v>250</v>
      </c>
      <c r="B30" s="3" t="s">
        <v>251</v>
      </c>
      <c r="C30" s="3" t="s">
        <v>8</v>
      </c>
      <c r="D30" s="3">
        <v>0.6</v>
      </c>
      <c r="E30" s="3">
        <v>12</v>
      </c>
      <c r="F30" s="3">
        <f t="shared" si="0"/>
        <v>7.1999999999999993</v>
      </c>
      <c r="G30" s="3">
        <f t="shared" si="1"/>
        <v>1</v>
      </c>
      <c r="H30" s="3">
        <f t="shared" si="2"/>
        <v>19</v>
      </c>
    </row>
    <row r="31" spans="1:8" x14ac:dyDescent="0.25">
      <c r="A31" s="2" t="s">
        <v>252</v>
      </c>
      <c r="B31" s="3" t="s">
        <v>253</v>
      </c>
      <c r="C31" s="3" t="s">
        <v>7</v>
      </c>
      <c r="D31" s="3">
        <v>1.2</v>
      </c>
      <c r="E31" s="3">
        <v>5</v>
      </c>
      <c r="F31" s="3">
        <f t="shared" si="0"/>
        <v>6</v>
      </c>
      <c r="G31" s="3">
        <f t="shared" si="1"/>
        <v>1</v>
      </c>
      <c r="H31" s="3">
        <f t="shared" si="2"/>
        <v>16</v>
      </c>
    </row>
    <row r="32" spans="1:8" x14ac:dyDescent="0.25">
      <c r="A32" s="2" t="s">
        <v>254</v>
      </c>
      <c r="B32" s="3" t="s">
        <v>33</v>
      </c>
      <c r="C32" s="3" t="s">
        <v>7</v>
      </c>
      <c r="D32" s="3">
        <v>1.2</v>
      </c>
      <c r="E32" s="3">
        <v>5</v>
      </c>
      <c r="F32" s="3">
        <f t="shared" si="0"/>
        <v>6</v>
      </c>
      <c r="G32" s="3">
        <f t="shared" si="1"/>
        <v>1</v>
      </c>
      <c r="H32" s="3">
        <f t="shared" si="2"/>
        <v>16</v>
      </c>
    </row>
    <row r="33" spans="1:8" x14ac:dyDescent="0.25">
      <c r="A33" s="2" t="s">
        <v>255</v>
      </c>
      <c r="B33" s="3" t="s">
        <v>256</v>
      </c>
      <c r="C33" s="3" t="s">
        <v>7</v>
      </c>
      <c r="D33" s="3">
        <v>1.2</v>
      </c>
      <c r="E33" s="3">
        <v>5</v>
      </c>
      <c r="F33" s="3">
        <f t="shared" si="0"/>
        <v>6</v>
      </c>
      <c r="G33" s="3">
        <f t="shared" si="1"/>
        <v>1</v>
      </c>
      <c r="H33" s="3">
        <f t="shared" si="2"/>
        <v>16</v>
      </c>
    </row>
    <row r="34" spans="1:8" x14ac:dyDescent="0.25">
      <c r="A34" s="2" t="s">
        <v>257</v>
      </c>
      <c r="B34" s="3" t="s">
        <v>258</v>
      </c>
      <c r="C34" s="3" t="s">
        <v>7</v>
      </c>
      <c r="D34" s="3">
        <v>1.2</v>
      </c>
      <c r="E34" s="3">
        <v>5</v>
      </c>
      <c r="F34" s="3">
        <f t="shared" si="0"/>
        <v>6</v>
      </c>
      <c r="G34" s="3">
        <f t="shared" si="1"/>
        <v>1</v>
      </c>
      <c r="H34" s="3">
        <f t="shared" si="2"/>
        <v>16</v>
      </c>
    </row>
    <row r="35" spans="1:8" x14ac:dyDescent="0.25">
      <c r="A35" s="2">
        <v>22365</v>
      </c>
      <c r="B35" s="3" t="s">
        <v>0</v>
      </c>
      <c r="C35" s="3" t="s">
        <v>6</v>
      </c>
      <c r="D35" s="3">
        <v>0.32</v>
      </c>
      <c r="E35" s="3">
        <v>5</v>
      </c>
      <c r="F35" s="3">
        <f t="shared" si="0"/>
        <v>1.6</v>
      </c>
      <c r="G35" s="3">
        <f t="shared" si="1"/>
        <v>1</v>
      </c>
      <c r="H35" s="3">
        <f t="shared" si="2"/>
        <v>16</v>
      </c>
    </row>
    <row r="36" spans="1:8" x14ac:dyDescent="0.25">
      <c r="A36" s="2">
        <v>32653</v>
      </c>
      <c r="B36" s="3" t="s">
        <v>259</v>
      </c>
      <c r="C36" s="3" t="s">
        <v>6</v>
      </c>
      <c r="D36" s="3">
        <v>0.32</v>
      </c>
      <c r="E36" s="3">
        <v>5</v>
      </c>
      <c r="F36" s="3">
        <f t="shared" si="0"/>
        <v>1.6</v>
      </c>
      <c r="G36" s="3">
        <f t="shared" si="1"/>
        <v>1</v>
      </c>
      <c r="H36" s="3">
        <f t="shared" si="2"/>
        <v>16</v>
      </c>
    </row>
    <row r="37" spans="1:8" x14ac:dyDescent="0.25">
      <c r="A37" s="2" t="s">
        <v>260</v>
      </c>
      <c r="B37" s="3" t="s">
        <v>261</v>
      </c>
      <c r="C37" s="3" t="s">
        <v>6</v>
      </c>
      <c r="D37" s="3">
        <v>0.9</v>
      </c>
      <c r="E37" s="3">
        <v>5</v>
      </c>
      <c r="F37" s="3">
        <f t="shared" si="0"/>
        <v>4.5</v>
      </c>
      <c r="G37" s="3">
        <f t="shared" si="1"/>
        <v>1</v>
      </c>
      <c r="H37" s="3">
        <f t="shared" si="2"/>
        <v>53</v>
      </c>
    </row>
    <row r="38" spans="1:8" x14ac:dyDescent="0.25">
      <c r="A38" s="2" t="s">
        <v>262</v>
      </c>
      <c r="B38" s="3" t="s">
        <v>263</v>
      </c>
      <c r="C38" s="3" t="s">
        <v>7</v>
      </c>
      <c r="D38" s="3">
        <v>1.2</v>
      </c>
      <c r="E38" s="3">
        <v>5</v>
      </c>
      <c r="F38" s="3">
        <f t="shared" si="0"/>
        <v>6</v>
      </c>
      <c r="G38" s="3">
        <f t="shared" si="1"/>
        <v>1</v>
      </c>
      <c r="H38" s="3">
        <f t="shared" si="2"/>
        <v>16</v>
      </c>
    </row>
    <row r="39" spans="1:8" x14ac:dyDescent="0.25">
      <c r="A39" s="2" t="s">
        <v>264</v>
      </c>
      <c r="B39" s="3" t="s">
        <v>265</v>
      </c>
      <c r="C39" s="3" t="s">
        <v>7</v>
      </c>
      <c r="D39" s="3">
        <v>1.2</v>
      </c>
      <c r="E39" s="3">
        <v>5</v>
      </c>
      <c r="F39" s="3">
        <f t="shared" si="0"/>
        <v>6</v>
      </c>
      <c r="G39" s="3">
        <f t="shared" si="1"/>
        <v>1</v>
      </c>
      <c r="H39" s="3">
        <f t="shared" si="2"/>
        <v>16</v>
      </c>
    </row>
    <row r="40" spans="1:8" x14ac:dyDescent="0.25">
      <c r="A40" s="2" t="s">
        <v>266</v>
      </c>
      <c r="B40" s="3" t="s">
        <v>267</v>
      </c>
      <c r="C40" s="3" t="s">
        <v>7</v>
      </c>
      <c r="D40" s="3">
        <v>1.2</v>
      </c>
      <c r="E40" s="3">
        <v>5</v>
      </c>
      <c r="F40" s="3">
        <f t="shared" si="0"/>
        <v>6</v>
      </c>
      <c r="G40" s="3">
        <f t="shared" si="1"/>
        <v>1</v>
      </c>
      <c r="H40" s="3">
        <f t="shared" si="2"/>
        <v>16</v>
      </c>
    </row>
    <row r="41" spans="1:8" x14ac:dyDescent="0.25">
      <c r="A41" s="2">
        <v>963253</v>
      </c>
      <c r="B41" s="3" t="s">
        <v>268</v>
      </c>
      <c r="C41" s="3" t="s">
        <v>5</v>
      </c>
      <c r="D41" s="3">
        <v>5</v>
      </c>
      <c r="E41" s="3">
        <v>10</v>
      </c>
      <c r="F41" s="3">
        <f t="shared" si="0"/>
        <v>50</v>
      </c>
      <c r="G41" s="3">
        <f t="shared" si="1"/>
        <v>1</v>
      </c>
      <c r="H41" s="3">
        <f t="shared" si="2"/>
        <v>49</v>
      </c>
    </row>
    <row r="42" spans="1:8" x14ac:dyDescent="0.25">
      <c r="A42" s="2" t="s">
        <v>269</v>
      </c>
      <c r="B42" s="3" t="s">
        <v>270</v>
      </c>
      <c r="C42" s="3" t="s">
        <v>8</v>
      </c>
      <c r="D42" s="3">
        <v>6</v>
      </c>
      <c r="E42" s="3">
        <v>1</v>
      </c>
      <c r="F42" s="3">
        <f t="shared" si="0"/>
        <v>6</v>
      </c>
      <c r="G42" s="3">
        <f t="shared" si="1"/>
        <v>1</v>
      </c>
      <c r="H42" s="3">
        <f t="shared" si="2"/>
        <v>15</v>
      </c>
    </row>
    <row r="43" spans="1:8" x14ac:dyDescent="0.25">
      <c r="A43" s="2" t="s">
        <v>271</v>
      </c>
      <c r="B43" s="3" t="s">
        <v>272</v>
      </c>
      <c r="C43" s="3" t="s">
        <v>7</v>
      </c>
      <c r="D43" s="3">
        <v>1.2</v>
      </c>
      <c r="E43" s="3">
        <v>5</v>
      </c>
      <c r="F43" s="3">
        <f t="shared" si="0"/>
        <v>6</v>
      </c>
      <c r="G43" s="3">
        <f t="shared" si="1"/>
        <v>1</v>
      </c>
      <c r="H43" s="3">
        <f t="shared" si="2"/>
        <v>16</v>
      </c>
    </row>
    <row r="44" spans="1:8" x14ac:dyDescent="0.25">
      <c r="A44" s="2" t="s">
        <v>273</v>
      </c>
      <c r="B44" s="3" t="s">
        <v>274</v>
      </c>
      <c r="C44" s="3" t="s">
        <v>5</v>
      </c>
      <c r="D44" s="3">
        <v>10</v>
      </c>
      <c r="E44" s="3">
        <v>5</v>
      </c>
      <c r="F44" s="3">
        <f t="shared" si="0"/>
        <v>50</v>
      </c>
      <c r="G44" s="3">
        <f t="shared" si="1"/>
        <v>1</v>
      </c>
      <c r="H44" s="3">
        <f t="shared" si="2"/>
        <v>49</v>
      </c>
    </row>
    <row r="45" spans="1:8" x14ac:dyDescent="0.25">
      <c r="A45" s="2" t="s">
        <v>6</v>
      </c>
      <c r="B45" s="3" t="s">
        <v>275</v>
      </c>
      <c r="C45" s="3" t="s">
        <v>6</v>
      </c>
      <c r="D45" s="3">
        <v>0.32</v>
      </c>
      <c r="E45" s="3">
        <v>12</v>
      </c>
      <c r="F45" s="3">
        <f t="shared" si="0"/>
        <v>3.84</v>
      </c>
      <c r="G45" s="3">
        <f t="shared" si="1"/>
        <v>1</v>
      </c>
      <c r="H45" s="3">
        <f t="shared" si="2"/>
        <v>44</v>
      </c>
    </row>
    <row r="46" spans="1:8" x14ac:dyDescent="0.25">
      <c r="A46" s="2" t="s">
        <v>276</v>
      </c>
      <c r="B46" s="3" t="s">
        <v>277</v>
      </c>
      <c r="C46" s="3" t="s">
        <v>8</v>
      </c>
      <c r="D46" s="3">
        <v>6</v>
      </c>
      <c r="E46" s="3">
        <v>1</v>
      </c>
      <c r="F46" s="3">
        <f t="shared" si="0"/>
        <v>6</v>
      </c>
      <c r="G46" s="3">
        <f t="shared" si="1"/>
        <v>1</v>
      </c>
      <c r="H46" s="3">
        <f t="shared" si="2"/>
        <v>15</v>
      </c>
    </row>
    <row r="47" spans="1:8" x14ac:dyDescent="0.25">
      <c r="A47" s="2" t="s">
        <v>278</v>
      </c>
      <c r="B47" s="3" t="s">
        <v>279</v>
      </c>
      <c r="C47" s="3" t="s">
        <v>8</v>
      </c>
      <c r="D47" s="3">
        <v>6</v>
      </c>
      <c r="E47" s="3">
        <v>1</v>
      </c>
      <c r="F47" s="3">
        <f t="shared" si="0"/>
        <v>6</v>
      </c>
      <c r="G47" s="3">
        <f t="shared" si="1"/>
        <v>1</v>
      </c>
      <c r="H47" s="3">
        <f t="shared" si="2"/>
        <v>15</v>
      </c>
    </row>
    <row r="48" spans="1:8" x14ac:dyDescent="0.25">
      <c r="A48" s="2" t="s">
        <v>280</v>
      </c>
      <c r="B48" s="3" t="s">
        <v>281</v>
      </c>
      <c r="C48" s="3" t="s">
        <v>8</v>
      </c>
      <c r="D48" s="3">
        <v>16</v>
      </c>
      <c r="E48" s="3">
        <v>1</v>
      </c>
      <c r="F48" s="3">
        <f t="shared" si="0"/>
        <v>16</v>
      </c>
      <c r="G48" s="3">
        <f t="shared" si="1"/>
        <v>1</v>
      </c>
      <c r="H48" s="3">
        <f t="shared" si="2"/>
        <v>49</v>
      </c>
    </row>
    <row r="49" spans="1:8" x14ac:dyDescent="0.25">
      <c r="A49" s="55">
        <v>222553</v>
      </c>
      <c r="B49" s="3" t="s">
        <v>318</v>
      </c>
      <c r="C49" s="3" t="s">
        <v>6</v>
      </c>
      <c r="D49" s="3">
        <v>0.53</v>
      </c>
      <c r="E49" s="3">
        <v>5</v>
      </c>
      <c r="F49" s="3">
        <f>D49*E49</f>
        <v>2.6500000000000004</v>
      </c>
      <c r="G49" s="3">
        <f>IF(C49="LITTLE CIGAR",F49/20,1)</f>
        <v>1</v>
      </c>
      <c r="H49" s="3">
        <f>IF(C49="CIGARS",F49-1,IF(C49="LITTLE CIGAR",0,IF(C49="SMOKELESS TOBACCO",ROUNDUP(((F49-1.2)/0.3),0),IF(C49="SNUS",ROUNDUP(((F49-0.32)/0.08),0),IF(C49="SHISHA",ROUNDUP(((F49-3.5)/0.7),0),IF(C49="LOOSE TOBACCO",ROUNDUP((F49-1.5)/0.3,0),"N/A"))))))</f>
        <v>30</v>
      </c>
    </row>
    <row r="50" spans="1:8" x14ac:dyDescent="0.25">
      <c r="A50" s="55" t="s">
        <v>402</v>
      </c>
      <c r="B50" s="3" t="s">
        <v>385</v>
      </c>
      <c r="C50" s="3" t="s">
        <v>8</v>
      </c>
      <c r="D50" s="3">
        <v>16</v>
      </c>
      <c r="E50" s="3">
        <v>1</v>
      </c>
      <c r="F50" s="3">
        <f>D50*E50</f>
        <v>16</v>
      </c>
      <c r="G50" s="3">
        <f>IF(C50="LITTLE CIGAR",F50/20,1)</f>
        <v>1</v>
      </c>
      <c r="H50" s="3">
        <f>IF(C50="CIGARS",F50-1,IF(C50="LITTLE CIGAR",0,IF(C50="SMOKELESS TOBACCO",ROUNDUP(((F50-1.2)/0.3),0),IF(C50="SNUS",ROUNDUP(((F50-0.32)/0.08),0),IF(C50="SHISHA",ROUNDUP(((F50-3.5)/0.7),0),IF(C50="LOOSE TOBACCO",ROUNDUP((F50-1.5)/0.3,0),"N/A"))))))</f>
        <v>49</v>
      </c>
    </row>
    <row r="51" spans="1:8" x14ac:dyDescent="0.25">
      <c r="C51" s="7"/>
    </row>
    <row r="52" spans="1:8" x14ac:dyDescent="0.25">
      <c r="C52" s="7"/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</sheetData>
  <phoneticPr fontId="7" type="noConversion"/>
  <dataValidations count="1">
    <dataValidation type="list" allowBlank="1" showInputMessage="1" showErrorMessage="1" sqref="C2:C63" xr:uid="{00000000-0002-0000-0800-000000000000}">
      <formula1>"CIGARS, LITTLE CIGAR, SMOKELESS TOBACCO, SNUS, SHISHA, LOOSE TOBACCO"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F7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5.42578125" style="1" customWidth="1"/>
    <col min="2" max="2" width="15" style="3" bestFit="1" customWidth="1"/>
    <col min="3" max="3" width="33.5703125" bestFit="1" customWidth="1"/>
    <col min="4" max="4" width="56.85546875" customWidth="1"/>
    <col min="5" max="5" width="13.7109375" bestFit="1" customWidth="1"/>
    <col min="6" max="6" width="14.42578125" bestFit="1" customWidth="1"/>
  </cols>
  <sheetData>
    <row r="1" spans="1:6" x14ac:dyDescent="0.25">
      <c r="A1" s="26" t="s">
        <v>35</v>
      </c>
      <c r="B1" s="27" t="s">
        <v>23</v>
      </c>
      <c r="C1" s="27" t="s">
        <v>13</v>
      </c>
      <c r="D1" s="27" t="s">
        <v>26</v>
      </c>
      <c r="E1" s="27" t="s">
        <v>27</v>
      </c>
      <c r="F1" s="27" t="s">
        <v>28</v>
      </c>
    </row>
    <row r="2" spans="1:6" x14ac:dyDescent="0.25">
      <c r="A2" s="24" t="s">
        <v>195</v>
      </c>
      <c r="B2" s="23" t="s">
        <v>16</v>
      </c>
      <c r="C2" s="12" t="s">
        <v>196</v>
      </c>
      <c r="D2" s="12" t="s">
        <v>197</v>
      </c>
      <c r="E2" s="12">
        <v>832064131</v>
      </c>
      <c r="F2" s="12"/>
    </row>
    <row r="3" spans="1:6" x14ac:dyDescent="0.25">
      <c r="A3" s="19" t="s">
        <v>36</v>
      </c>
      <c r="B3" s="6" t="s">
        <v>17</v>
      </c>
      <c r="C3" s="12" t="s">
        <v>37</v>
      </c>
      <c r="D3" s="12" t="s">
        <v>38</v>
      </c>
      <c r="E3" s="12">
        <v>814005324</v>
      </c>
      <c r="F3" s="12" t="s">
        <v>39</v>
      </c>
    </row>
    <row r="4" spans="1:6" s="7" customFormat="1" x14ac:dyDescent="0.25">
      <c r="A4" s="19" t="s">
        <v>40</v>
      </c>
      <c r="B4" s="6" t="s">
        <v>17</v>
      </c>
      <c r="C4" s="12" t="s">
        <v>41</v>
      </c>
      <c r="D4" s="12" t="s">
        <v>42</v>
      </c>
      <c r="E4" s="12">
        <v>464386457</v>
      </c>
      <c r="F4" s="12" t="s">
        <v>43</v>
      </c>
    </row>
    <row r="5" spans="1:6" x14ac:dyDescent="0.25">
      <c r="A5" s="24" t="s">
        <v>44</v>
      </c>
      <c r="B5" s="6" t="s">
        <v>17</v>
      </c>
      <c r="C5" s="12" t="s">
        <v>45</v>
      </c>
      <c r="D5" s="12" t="s">
        <v>46</v>
      </c>
      <c r="E5" s="12">
        <v>461358583</v>
      </c>
      <c r="F5" s="12" t="s">
        <v>47</v>
      </c>
    </row>
    <row r="6" spans="1:6" x14ac:dyDescent="0.25">
      <c r="A6" s="24" t="s">
        <v>48</v>
      </c>
      <c r="B6" s="6" t="s">
        <v>17</v>
      </c>
      <c r="C6" s="12" t="s">
        <v>49</v>
      </c>
      <c r="D6" s="12" t="s">
        <v>50</v>
      </c>
      <c r="E6" s="12">
        <v>461104671</v>
      </c>
      <c r="F6" s="12" t="s">
        <v>51</v>
      </c>
    </row>
    <row r="7" spans="1:6" x14ac:dyDescent="0.25">
      <c r="A7" s="25" t="s">
        <v>52</v>
      </c>
      <c r="B7" s="6" t="s">
        <v>17</v>
      </c>
      <c r="C7" s="12" t="s">
        <v>53</v>
      </c>
      <c r="D7" s="12" t="s">
        <v>54</v>
      </c>
      <c r="E7" s="12">
        <v>112841409</v>
      </c>
      <c r="F7" s="12" t="s">
        <v>55</v>
      </c>
    </row>
    <row r="8" spans="1:6" x14ac:dyDescent="0.25">
      <c r="A8" s="24" t="s">
        <v>56</v>
      </c>
      <c r="B8" s="6" t="s">
        <v>17</v>
      </c>
      <c r="C8" s="12" t="s">
        <v>57</v>
      </c>
      <c r="D8" s="12" t="s">
        <v>58</v>
      </c>
      <c r="E8" s="12">
        <v>331025949</v>
      </c>
      <c r="F8" s="12" t="s">
        <v>59</v>
      </c>
    </row>
    <row r="9" spans="1:6" x14ac:dyDescent="0.25">
      <c r="A9" s="24">
        <v>1251</v>
      </c>
      <c r="B9" s="6" t="s">
        <v>17</v>
      </c>
      <c r="C9" s="12" t="s">
        <v>60</v>
      </c>
      <c r="D9" s="12" t="s">
        <v>61</v>
      </c>
      <c r="E9" s="12">
        <v>463978591</v>
      </c>
      <c r="F9" s="12" t="s">
        <v>62</v>
      </c>
    </row>
    <row r="10" spans="1:6" x14ac:dyDescent="0.25">
      <c r="A10" s="24">
        <v>5901</v>
      </c>
      <c r="B10" s="6" t="s">
        <v>17</v>
      </c>
      <c r="C10" s="12" t="s">
        <v>63</v>
      </c>
      <c r="D10" s="12" t="s">
        <v>64</v>
      </c>
      <c r="E10" s="12">
        <v>134080332</v>
      </c>
      <c r="F10" s="12" t="s">
        <v>65</v>
      </c>
    </row>
    <row r="11" spans="1:6" x14ac:dyDescent="0.25">
      <c r="A11" s="24" t="s">
        <v>66</v>
      </c>
      <c r="B11" s="6" t="s">
        <v>17</v>
      </c>
      <c r="C11" s="12" t="s">
        <v>67</v>
      </c>
      <c r="D11" s="12" t="s">
        <v>68</v>
      </c>
      <c r="E11" s="12">
        <v>824096265</v>
      </c>
      <c r="F11" s="12" t="s">
        <v>69</v>
      </c>
    </row>
    <row r="12" spans="1:6" s="7" customFormat="1" x14ac:dyDescent="0.25">
      <c r="A12" s="24" t="s">
        <v>70</v>
      </c>
      <c r="B12" s="6" t="s">
        <v>17</v>
      </c>
      <c r="C12" s="12" t="s">
        <v>71</v>
      </c>
      <c r="D12" s="12" t="s">
        <v>72</v>
      </c>
      <c r="E12" s="12">
        <v>263070815</v>
      </c>
      <c r="F12" s="12" t="s">
        <v>73</v>
      </c>
    </row>
    <row r="13" spans="1:6" x14ac:dyDescent="0.25">
      <c r="A13" s="24" t="s">
        <v>74</v>
      </c>
      <c r="B13" s="6" t="s">
        <v>17</v>
      </c>
      <c r="C13" s="12" t="s">
        <v>75</v>
      </c>
      <c r="D13" s="12" t="s">
        <v>76</v>
      </c>
      <c r="E13" s="12">
        <v>812416804</v>
      </c>
      <c r="F13" s="12" t="s">
        <v>77</v>
      </c>
    </row>
    <row r="14" spans="1:6" x14ac:dyDescent="0.25">
      <c r="A14" s="24" t="s">
        <v>78</v>
      </c>
      <c r="B14" s="6" t="s">
        <v>17</v>
      </c>
      <c r="C14" s="12" t="s">
        <v>79</v>
      </c>
      <c r="D14" s="12" t="s">
        <v>80</v>
      </c>
      <c r="E14" s="12">
        <v>208345476</v>
      </c>
      <c r="F14" s="12" t="s">
        <v>81</v>
      </c>
    </row>
    <row r="15" spans="1:6" x14ac:dyDescent="0.25">
      <c r="A15" s="24" t="s">
        <v>82</v>
      </c>
      <c r="B15" s="6" t="s">
        <v>17</v>
      </c>
      <c r="C15" s="12" t="s">
        <v>83</v>
      </c>
      <c r="D15" s="12" t="s">
        <v>84</v>
      </c>
      <c r="E15" s="12">
        <v>270536606</v>
      </c>
      <c r="F15" s="12" t="s">
        <v>85</v>
      </c>
    </row>
    <row r="16" spans="1:6" x14ac:dyDescent="0.25">
      <c r="A16" s="24" t="s">
        <v>86</v>
      </c>
      <c r="B16" s="6" t="s">
        <v>17</v>
      </c>
      <c r="C16" s="12" t="s">
        <v>87</v>
      </c>
      <c r="D16" s="12" t="s">
        <v>88</v>
      </c>
      <c r="E16" s="12">
        <v>823722448</v>
      </c>
      <c r="F16" s="12" t="s">
        <v>89</v>
      </c>
    </row>
    <row r="17" spans="1:6" x14ac:dyDescent="0.25">
      <c r="A17" s="19" t="s">
        <v>90</v>
      </c>
      <c r="B17" s="6" t="s">
        <v>17</v>
      </c>
      <c r="C17" s="12" t="s">
        <v>91</v>
      </c>
      <c r="D17" s="12" t="s">
        <v>92</v>
      </c>
      <c r="E17" s="12">
        <v>475616825</v>
      </c>
      <c r="F17" s="12" t="s">
        <v>93</v>
      </c>
    </row>
    <row r="18" spans="1:6" x14ac:dyDescent="0.25">
      <c r="A18" s="24" t="s">
        <v>94</v>
      </c>
      <c r="B18" s="6" t="s">
        <v>17</v>
      </c>
      <c r="C18" s="12" t="s">
        <v>95</v>
      </c>
      <c r="D18" s="12" t="s">
        <v>96</v>
      </c>
      <c r="E18" s="12">
        <v>260628753</v>
      </c>
      <c r="F18" s="12" t="s">
        <v>97</v>
      </c>
    </row>
    <row r="19" spans="1:6" x14ac:dyDescent="0.25">
      <c r="A19" s="24" t="s">
        <v>98</v>
      </c>
      <c r="B19" s="6" t="s">
        <v>17</v>
      </c>
      <c r="C19" s="12" t="s">
        <v>99</v>
      </c>
      <c r="D19" s="12" t="s">
        <v>100</v>
      </c>
      <c r="E19" s="12">
        <v>833828914</v>
      </c>
      <c r="F19" s="12" t="s">
        <v>101</v>
      </c>
    </row>
    <row r="20" spans="1:6" x14ac:dyDescent="0.25">
      <c r="A20" s="24">
        <v>15209</v>
      </c>
      <c r="B20" s="6" t="s">
        <v>17</v>
      </c>
      <c r="C20" s="12" t="s">
        <v>102</v>
      </c>
      <c r="D20" s="12" t="s">
        <v>103</v>
      </c>
      <c r="E20" s="12">
        <v>205892992</v>
      </c>
      <c r="F20" s="12" t="s">
        <v>104</v>
      </c>
    </row>
    <row r="21" spans="1:6" x14ac:dyDescent="0.25">
      <c r="A21" s="24">
        <v>16216</v>
      </c>
      <c r="B21" s="6" t="s">
        <v>17</v>
      </c>
      <c r="C21" s="12" t="s">
        <v>105</v>
      </c>
      <c r="D21" s="12" t="s">
        <v>106</v>
      </c>
      <c r="E21" s="12">
        <v>824975739</v>
      </c>
      <c r="F21" s="12" t="s">
        <v>107</v>
      </c>
    </row>
    <row r="22" spans="1:6" x14ac:dyDescent="0.25">
      <c r="A22" s="24">
        <v>32</v>
      </c>
      <c r="B22" s="6" t="s">
        <v>17</v>
      </c>
      <c r="C22" s="12" t="s">
        <v>108</v>
      </c>
      <c r="D22" s="12" t="s">
        <v>109</v>
      </c>
      <c r="E22" s="12">
        <v>300502743</v>
      </c>
      <c r="F22" s="12" t="s">
        <v>110</v>
      </c>
    </row>
    <row r="23" spans="1:6" x14ac:dyDescent="0.25">
      <c r="A23" s="24" t="s">
        <v>111</v>
      </c>
      <c r="B23" s="6" t="s">
        <v>17</v>
      </c>
      <c r="C23" s="12" t="s">
        <v>112</v>
      </c>
      <c r="D23" s="12" t="s">
        <v>113</v>
      </c>
      <c r="E23" s="12">
        <v>831313995</v>
      </c>
      <c r="F23" s="12" t="s">
        <v>114</v>
      </c>
    </row>
    <row r="24" spans="1:6" x14ac:dyDescent="0.25">
      <c r="A24" s="24">
        <v>8319</v>
      </c>
      <c r="B24" s="6" t="s">
        <v>17</v>
      </c>
      <c r="C24" s="12" t="s">
        <v>115</v>
      </c>
      <c r="D24" s="12" t="s">
        <v>116</v>
      </c>
      <c r="E24" s="12">
        <v>272109164</v>
      </c>
      <c r="F24" s="12" t="s">
        <v>117</v>
      </c>
    </row>
    <row r="25" spans="1:6" x14ac:dyDescent="0.25">
      <c r="A25" s="24" t="s">
        <v>118</v>
      </c>
      <c r="B25" s="6" t="s">
        <v>17</v>
      </c>
      <c r="C25" s="12" t="s">
        <v>119</v>
      </c>
      <c r="D25" s="12" t="s">
        <v>120</v>
      </c>
      <c r="E25" s="12">
        <v>870775943</v>
      </c>
      <c r="F25" s="12" t="s">
        <v>121</v>
      </c>
    </row>
    <row r="26" spans="1:6" x14ac:dyDescent="0.25">
      <c r="A26" s="24" t="s">
        <v>122</v>
      </c>
      <c r="B26" s="6" t="s">
        <v>17</v>
      </c>
      <c r="C26" s="12" t="s">
        <v>123</v>
      </c>
      <c r="D26" s="12" t="s">
        <v>124</v>
      </c>
      <c r="E26" s="12">
        <v>453345314</v>
      </c>
      <c r="F26" s="12" t="s">
        <v>125</v>
      </c>
    </row>
    <row r="27" spans="1:6" x14ac:dyDescent="0.25">
      <c r="A27" s="24" t="s">
        <v>126</v>
      </c>
      <c r="B27" s="6" t="s">
        <v>17</v>
      </c>
      <c r="C27" s="12" t="s">
        <v>127</v>
      </c>
      <c r="D27" s="12" t="s">
        <v>128</v>
      </c>
      <c r="E27" s="12">
        <v>450826885</v>
      </c>
      <c r="F27" s="12" t="s">
        <v>129</v>
      </c>
    </row>
    <row r="28" spans="1:6" x14ac:dyDescent="0.25">
      <c r="A28" s="24" t="s">
        <v>130</v>
      </c>
      <c r="B28" s="6" t="s">
        <v>17</v>
      </c>
      <c r="C28" s="12" t="s">
        <v>131</v>
      </c>
      <c r="D28" s="12" t="s">
        <v>132</v>
      </c>
      <c r="E28" s="12">
        <v>464857901</v>
      </c>
      <c r="F28" s="12" t="s">
        <v>397</v>
      </c>
    </row>
    <row r="29" spans="1:6" x14ac:dyDescent="0.25">
      <c r="A29" s="24" t="s">
        <v>133</v>
      </c>
      <c r="B29" s="6" t="s">
        <v>17</v>
      </c>
      <c r="C29" s="12" t="s">
        <v>134</v>
      </c>
      <c r="D29" s="12" t="s">
        <v>135</v>
      </c>
      <c r="E29" s="12">
        <v>810615519</v>
      </c>
      <c r="F29" s="12" t="s">
        <v>136</v>
      </c>
    </row>
    <row r="30" spans="1:6" x14ac:dyDescent="0.25">
      <c r="A30" s="24" t="s">
        <v>137</v>
      </c>
      <c r="B30" s="6" t="s">
        <v>17</v>
      </c>
      <c r="C30" s="12" t="s">
        <v>138</v>
      </c>
      <c r="D30" s="12" t="s">
        <v>139</v>
      </c>
      <c r="E30" s="12">
        <v>463492282</v>
      </c>
      <c r="F30" s="12" t="s">
        <v>140</v>
      </c>
    </row>
    <row r="31" spans="1:6" x14ac:dyDescent="0.25">
      <c r="A31" s="24" t="s">
        <v>141</v>
      </c>
      <c r="B31" s="6" t="s">
        <v>17</v>
      </c>
      <c r="C31" s="12" t="s">
        <v>142</v>
      </c>
      <c r="D31" s="12" t="s">
        <v>143</v>
      </c>
      <c r="E31" s="12">
        <v>813453474</v>
      </c>
      <c r="F31" s="12" t="s">
        <v>144</v>
      </c>
    </row>
    <row r="32" spans="1:6" x14ac:dyDescent="0.25">
      <c r="A32" s="24">
        <v>8202</v>
      </c>
      <c r="B32" s="6" t="s">
        <v>17</v>
      </c>
      <c r="C32" s="12" t="s">
        <v>145</v>
      </c>
      <c r="D32" s="12" t="s">
        <v>146</v>
      </c>
      <c r="E32" s="12">
        <v>203369484</v>
      </c>
      <c r="F32" s="12" t="s">
        <v>147</v>
      </c>
    </row>
    <row r="33" spans="1:6" x14ac:dyDescent="0.25">
      <c r="A33" s="24">
        <v>183</v>
      </c>
      <c r="B33" s="6" t="s">
        <v>17</v>
      </c>
      <c r="C33" s="12" t="s">
        <v>148</v>
      </c>
      <c r="D33" s="12" t="s">
        <v>149</v>
      </c>
      <c r="E33" s="12">
        <v>133128100</v>
      </c>
      <c r="F33" s="12" t="s">
        <v>150</v>
      </c>
    </row>
    <row r="34" spans="1:6" s="7" customFormat="1" x14ac:dyDescent="0.25">
      <c r="A34" s="24" t="s">
        <v>151</v>
      </c>
      <c r="B34" s="6" t="s">
        <v>17</v>
      </c>
      <c r="C34" s="12" t="s">
        <v>152</v>
      </c>
      <c r="D34" s="12" t="s">
        <v>153</v>
      </c>
      <c r="E34" s="12">
        <v>264815671</v>
      </c>
      <c r="F34" s="12" t="s">
        <v>154</v>
      </c>
    </row>
    <row r="35" spans="1:6" x14ac:dyDescent="0.25">
      <c r="A35" s="24" t="s">
        <v>155</v>
      </c>
      <c r="B35" s="6" t="s">
        <v>17</v>
      </c>
      <c r="C35" s="12" t="s">
        <v>156</v>
      </c>
      <c r="D35" s="12" t="s">
        <v>157</v>
      </c>
      <c r="E35" s="12">
        <v>364792113</v>
      </c>
      <c r="F35" s="12" t="s">
        <v>158</v>
      </c>
    </row>
    <row r="36" spans="1:6" x14ac:dyDescent="0.25">
      <c r="A36" s="24">
        <v>1266</v>
      </c>
      <c r="B36" s="6" t="s">
        <v>17</v>
      </c>
      <c r="C36" s="12" t="s">
        <v>159</v>
      </c>
      <c r="D36" s="12" t="s">
        <v>160</v>
      </c>
      <c r="E36" s="12">
        <v>204576442</v>
      </c>
      <c r="F36" s="12" t="s">
        <v>161</v>
      </c>
    </row>
    <row r="37" spans="1:6" x14ac:dyDescent="0.25">
      <c r="A37" s="24" t="s">
        <v>162</v>
      </c>
      <c r="B37" s="6" t="s">
        <v>17</v>
      </c>
      <c r="C37" s="12" t="s">
        <v>163</v>
      </c>
      <c r="D37" s="12" t="s">
        <v>164</v>
      </c>
      <c r="E37" s="12">
        <v>464528838</v>
      </c>
      <c r="F37" s="12" t="s">
        <v>165</v>
      </c>
    </row>
    <row r="38" spans="1:6" x14ac:dyDescent="0.25">
      <c r="A38" s="24" t="s">
        <v>166</v>
      </c>
      <c r="B38" s="6" t="s">
        <v>17</v>
      </c>
      <c r="C38" s="12" t="s">
        <v>167</v>
      </c>
      <c r="D38" s="12" t="s">
        <v>168</v>
      </c>
      <c r="E38" s="12">
        <v>813295412</v>
      </c>
      <c r="F38" s="12" t="s">
        <v>169</v>
      </c>
    </row>
    <row r="39" spans="1:6" x14ac:dyDescent="0.25">
      <c r="A39" s="24">
        <v>4802</v>
      </c>
      <c r="B39" s="6" t="s">
        <v>17</v>
      </c>
      <c r="C39" s="12" t="s">
        <v>170</v>
      </c>
      <c r="D39" s="12" t="s">
        <v>171</v>
      </c>
      <c r="E39" s="12">
        <v>813848967</v>
      </c>
      <c r="F39" s="12" t="s">
        <v>172</v>
      </c>
    </row>
    <row r="40" spans="1:6" x14ac:dyDescent="0.25">
      <c r="A40" s="24">
        <v>4904</v>
      </c>
      <c r="B40" s="6" t="s">
        <v>17</v>
      </c>
      <c r="C40" s="12" t="s">
        <v>173</v>
      </c>
      <c r="D40" s="12" t="s">
        <v>174</v>
      </c>
      <c r="E40" s="12">
        <v>271243477</v>
      </c>
      <c r="F40" s="12" t="s">
        <v>175</v>
      </c>
    </row>
    <row r="41" spans="1:6" x14ac:dyDescent="0.25">
      <c r="A41" s="24">
        <v>8604</v>
      </c>
      <c r="B41" s="6" t="s">
        <v>17</v>
      </c>
      <c r="C41" s="12" t="s">
        <v>176</v>
      </c>
      <c r="D41" s="12" t="s">
        <v>177</v>
      </c>
      <c r="E41" s="12">
        <v>113634132</v>
      </c>
      <c r="F41" s="12" t="s">
        <v>178</v>
      </c>
    </row>
    <row r="42" spans="1:6" s="7" customFormat="1" x14ac:dyDescent="0.25">
      <c r="A42" s="24" t="s">
        <v>179</v>
      </c>
      <c r="B42" s="6" t="s">
        <v>17</v>
      </c>
      <c r="C42" s="12" t="s">
        <v>180</v>
      </c>
      <c r="D42" s="12" t="s">
        <v>181</v>
      </c>
      <c r="E42" s="12">
        <v>820738478</v>
      </c>
      <c r="F42" s="12" t="s">
        <v>182</v>
      </c>
    </row>
    <row r="43" spans="1:6" s="7" customFormat="1" x14ac:dyDescent="0.25">
      <c r="A43" s="24" t="s">
        <v>183</v>
      </c>
      <c r="B43" s="6" t="s">
        <v>17</v>
      </c>
      <c r="C43" s="12" t="s">
        <v>184</v>
      </c>
      <c r="D43" s="12" t="s">
        <v>185</v>
      </c>
      <c r="E43" s="12">
        <v>201623967</v>
      </c>
      <c r="F43" s="12" t="s">
        <v>186</v>
      </c>
    </row>
    <row r="44" spans="1:6" x14ac:dyDescent="0.25">
      <c r="A44" s="24" t="s">
        <v>187</v>
      </c>
      <c r="B44" s="6" t="s">
        <v>17</v>
      </c>
      <c r="C44" s="12" t="s">
        <v>188</v>
      </c>
      <c r="D44" s="12" t="s">
        <v>189</v>
      </c>
      <c r="E44" s="12">
        <v>463002043</v>
      </c>
      <c r="F44" s="12" t="s">
        <v>190</v>
      </c>
    </row>
    <row r="45" spans="1:6" x14ac:dyDescent="0.25">
      <c r="A45" s="24" t="s">
        <v>191</v>
      </c>
      <c r="B45" s="6" t="s">
        <v>17</v>
      </c>
      <c r="C45" s="12" t="s">
        <v>192</v>
      </c>
      <c r="D45" s="12" t="s">
        <v>193</v>
      </c>
      <c r="E45" s="12">
        <v>272717990</v>
      </c>
      <c r="F45" s="12" t="s">
        <v>194</v>
      </c>
    </row>
    <row r="46" spans="1:6" x14ac:dyDescent="0.25">
      <c r="A46" s="1">
        <v>3578</v>
      </c>
      <c r="B46" s="3" t="s">
        <v>17</v>
      </c>
      <c r="C46" s="7" t="s">
        <v>198</v>
      </c>
      <c r="D46" t="s">
        <v>199</v>
      </c>
      <c r="E46" s="8">
        <v>811864465</v>
      </c>
      <c r="F46" t="s">
        <v>200</v>
      </c>
    </row>
    <row r="47" spans="1:6" x14ac:dyDescent="0.25">
      <c r="A47" s="1">
        <v>15019</v>
      </c>
      <c r="B47" s="3" t="s">
        <v>17</v>
      </c>
      <c r="C47" s="7" t="s">
        <v>201</v>
      </c>
      <c r="D47" t="s">
        <v>202</v>
      </c>
      <c r="E47">
        <v>473738547</v>
      </c>
      <c r="F47" t="s">
        <v>203</v>
      </c>
    </row>
    <row r="48" spans="1:6" x14ac:dyDescent="0.25">
      <c r="A48" s="1">
        <v>1021</v>
      </c>
      <c r="B48" s="3" t="s">
        <v>17</v>
      </c>
      <c r="C48" t="s">
        <v>327</v>
      </c>
      <c r="D48" t="s">
        <v>328</v>
      </c>
      <c r="E48">
        <v>271118007</v>
      </c>
      <c r="F48" s="7">
        <v>271118007</v>
      </c>
    </row>
    <row r="49" spans="1:6" x14ac:dyDescent="0.25">
      <c r="A49" s="1">
        <v>2055</v>
      </c>
      <c r="B49" s="3" t="s">
        <v>17</v>
      </c>
      <c r="C49" t="s">
        <v>329</v>
      </c>
      <c r="D49" t="s">
        <v>330</v>
      </c>
      <c r="E49">
        <v>2085922764</v>
      </c>
      <c r="F49">
        <v>1258194</v>
      </c>
    </row>
    <row r="50" spans="1:6" x14ac:dyDescent="0.25">
      <c r="A50" s="1">
        <v>22324</v>
      </c>
      <c r="B50" s="3" t="s">
        <v>17</v>
      </c>
      <c r="C50" t="s">
        <v>331</v>
      </c>
      <c r="D50" t="s">
        <v>332</v>
      </c>
      <c r="E50" t="s">
        <v>333</v>
      </c>
      <c r="F50" t="s">
        <v>334</v>
      </c>
    </row>
    <row r="51" spans="1:6" x14ac:dyDescent="0.25">
      <c r="A51" s="1" t="s">
        <v>315</v>
      </c>
      <c r="B51" s="3" t="s">
        <v>17</v>
      </c>
      <c r="C51" t="s">
        <v>335</v>
      </c>
      <c r="D51" t="s">
        <v>336</v>
      </c>
      <c r="E51">
        <v>371452930</v>
      </c>
      <c r="F51">
        <v>1132461</v>
      </c>
    </row>
    <row r="52" spans="1:6" x14ac:dyDescent="0.25">
      <c r="A52" s="1" t="s">
        <v>317</v>
      </c>
      <c r="B52" s="3" t="s">
        <v>17</v>
      </c>
      <c r="C52" t="s">
        <v>337</v>
      </c>
      <c r="D52" t="s">
        <v>338</v>
      </c>
      <c r="E52" t="s">
        <v>339</v>
      </c>
      <c r="F52" t="s">
        <v>340</v>
      </c>
    </row>
    <row r="53" spans="1:6" x14ac:dyDescent="0.25">
      <c r="A53" s="1">
        <v>7403</v>
      </c>
      <c r="B53" s="3" t="s">
        <v>17</v>
      </c>
      <c r="C53" t="s">
        <v>341</v>
      </c>
      <c r="D53" t="s">
        <v>342</v>
      </c>
      <c r="E53">
        <v>821946011</v>
      </c>
      <c r="F53" t="s">
        <v>343</v>
      </c>
    </row>
    <row r="54" spans="1:6" x14ac:dyDescent="0.25">
      <c r="A54" s="1">
        <v>2865</v>
      </c>
      <c r="B54" s="3" t="s">
        <v>17</v>
      </c>
      <c r="C54" t="s">
        <v>344</v>
      </c>
      <c r="D54" t="s">
        <v>345</v>
      </c>
      <c r="E54">
        <v>202553704</v>
      </c>
      <c r="F54">
        <v>1203958</v>
      </c>
    </row>
    <row r="55" spans="1:6" x14ac:dyDescent="0.25">
      <c r="A55" s="1">
        <v>1502</v>
      </c>
      <c r="B55" s="3" t="s">
        <v>17</v>
      </c>
      <c r="C55" t="s">
        <v>346</v>
      </c>
      <c r="D55" t="s">
        <v>347</v>
      </c>
      <c r="E55">
        <v>112705723</v>
      </c>
      <c r="F55">
        <v>1041633</v>
      </c>
    </row>
    <row r="56" spans="1:6" x14ac:dyDescent="0.25">
      <c r="A56" s="1">
        <v>7907</v>
      </c>
      <c r="B56" s="3" t="s">
        <v>17</v>
      </c>
      <c r="C56" t="s">
        <v>348</v>
      </c>
      <c r="D56" t="s">
        <v>349</v>
      </c>
      <c r="E56">
        <v>113023587</v>
      </c>
      <c r="F56">
        <v>1073213</v>
      </c>
    </row>
    <row r="57" spans="1:6" x14ac:dyDescent="0.25">
      <c r="A57" s="1">
        <v>5115</v>
      </c>
      <c r="B57" s="3" t="s">
        <v>17</v>
      </c>
      <c r="C57" t="s">
        <v>350</v>
      </c>
      <c r="D57" t="s">
        <v>351</v>
      </c>
      <c r="E57">
        <v>421761525</v>
      </c>
      <c r="F57">
        <v>1299645</v>
      </c>
    </row>
    <row r="58" spans="1:6" x14ac:dyDescent="0.25">
      <c r="A58" s="1" t="s">
        <v>319</v>
      </c>
      <c r="B58" s="3" t="s">
        <v>17</v>
      </c>
      <c r="C58" t="s">
        <v>352</v>
      </c>
      <c r="D58" t="s">
        <v>353</v>
      </c>
      <c r="E58">
        <v>464651368</v>
      </c>
      <c r="F58" t="s">
        <v>354</v>
      </c>
    </row>
    <row r="59" spans="1:6" x14ac:dyDescent="0.25">
      <c r="A59" s="1" t="s">
        <v>320</v>
      </c>
      <c r="B59" s="3" t="s">
        <v>17</v>
      </c>
      <c r="C59" t="s">
        <v>355</v>
      </c>
      <c r="D59" t="s">
        <v>356</v>
      </c>
      <c r="E59">
        <v>454082631</v>
      </c>
      <c r="F59" t="s">
        <v>357</v>
      </c>
    </row>
    <row r="60" spans="1:6" x14ac:dyDescent="0.25">
      <c r="A60" s="1" t="s">
        <v>321</v>
      </c>
      <c r="B60" s="3" t="s">
        <v>17</v>
      </c>
      <c r="C60" t="s">
        <v>358</v>
      </c>
      <c r="D60" t="s">
        <v>359</v>
      </c>
      <c r="E60">
        <v>261565770</v>
      </c>
      <c r="F60">
        <v>1280270</v>
      </c>
    </row>
    <row r="61" spans="1:6" x14ac:dyDescent="0.25">
      <c r="A61" s="1" t="s">
        <v>322</v>
      </c>
      <c r="B61" s="3" t="s">
        <v>17</v>
      </c>
      <c r="C61" t="s">
        <v>360</v>
      </c>
      <c r="D61" t="s">
        <v>361</v>
      </c>
      <c r="E61">
        <v>461127159</v>
      </c>
      <c r="F61">
        <v>1449613</v>
      </c>
    </row>
    <row r="62" spans="1:6" x14ac:dyDescent="0.25">
      <c r="A62" s="1" t="s">
        <v>323</v>
      </c>
      <c r="B62" s="3" t="s">
        <v>17</v>
      </c>
      <c r="C62" t="s">
        <v>362</v>
      </c>
      <c r="D62" t="s">
        <v>363</v>
      </c>
      <c r="E62" t="s">
        <v>364</v>
      </c>
      <c r="F62" t="s">
        <v>365</v>
      </c>
    </row>
    <row r="63" spans="1:6" x14ac:dyDescent="0.25">
      <c r="A63" s="1" t="s">
        <v>324</v>
      </c>
      <c r="B63" s="3" t="s">
        <v>17</v>
      </c>
      <c r="C63" t="s">
        <v>366</v>
      </c>
      <c r="D63" t="s">
        <v>367</v>
      </c>
      <c r="E63">
        <v>113506511</v>
      </c>
      <c r="F63">
        <v>1046843</v>
      </c>
    </row>
    <row r="64" spans="1:6" x14ac:dyDescent="0.25">
      <c r="A64" s="1" t="s">
        <v>325</v>
      </c>
      <c r="B64" s="3" t="s">
        <v>17</v>
      </c>
      <c r="C64" t="s">
        <v>368</v>
      </c>
      <c r="D64" t="s">
        <v>369</v>
      </c>
      <c r="E64">
        <v>209980201</v>
      </c>
      <c r="F64" t="s">
        <v>370</v>
      </c>
    </row>
    <row r="65" spans="1:6" x14ac:dyDescent="0.25">
      <c r="A65" s="1" t="s">
        <v>326</v>
      </c>
      <c r="B65" s="3" t="s">
        <v>17</v>
      </c>
      <c r="C65" t="s">
        <v>371</v>
      </c>
      <c r="D65" t="s">
        <v>372</v>
      </c>
      <c r="E65" t="s">
        <v>373</v>
      </c>
      <c r="F65" t="s">
        <v>374</v>
      </c>
    </row>
    <row r="66" spans="1:6" x14ac:dyDescent="0.25">
      <c r="A66" s="1" t="s">
        <v>376</v>
      </c>
      <c r="B66" s="3" t="s">
        <v>17</v>
      </c>
      <c r="C66" t="s">
        <v>386</v>
      </c>
      <c r="D66" t="s">
        <v>387</v>
      </c>
      <c r="E66">
        <v>261092386</v>
      </c>
      <c r="F66">
        <v>1271796</v>
      </c>
    </row>
    <row r="67" spans="1:6" x14ac:dyDescent="0.25">
      <c r="A67" s="1" t="s">
        <v>377</v>
      </c>
      <c r="B67" s="3" t="s">
        <v>17</v>
      </c>
      <c r="C67" t="s">
        <v>388</v>
      </c>
      <c r="D67" t="s">
        <v>389</v>
      </c>
      <c r="E67">
        <v>472619290</v>
      </c>
      <c r="F67" t="s">
        <v>390</v>
      </c>
    </row>
    <row r="68" spans="1:6" x14ac:dyDescent="0.25">
      <c r="A68" s="1" t="s">
        <v>378</v>
      </c>
      <c r="B68" s="3" t="s">
        <v>17</v>
      </c>
      <c r="C68" t="s">
        <v>391</v>
      </c>
      <c r="D68" t="s">
        <v>392</v>
      </c>
      <c r="E68" t="s">
        <v>393</v>
      </c>
      <c r="F68">
        <v>1305726</v>
      </c>
    </row>
    <row r="69" spans="1:6" x14ac:dyDescent="0.25">
      <c r="A69" s="1" t="s">
        <v>379</v>
      </c>
      <c r="B69" s="3" t="s">
        <v>17</v>
      </c>
      <c r="C69" t="s">
        <v>394</v>
      </c>
      <c r="D69" t="s">
        <v>394</v>
      </c>
      <c r="E69" t="s">
        <v>395</v>
      </c>
      <c r="F69" t="s">
        <v>396</v>
      </c>
    </row>
    <row r="70" spans="1:6" x14ac:dyDescent="0.25">
      <c r="A70" s="1" t="s">
        <v>381</v>
      </c>
      <c r="B70" s="3" t="s">
        <v>17</v>
      </c>
      <c r="C70" t="s">
        <v>398</v>
      </c>
      <c r="D70" t="s">
        <v>399</v>
      </c>
      <c r="E70">
        <v>112922599</v>
      </c>
      <c r="F70">
        <v>1048730</v>
      </c>
    </row>
    <row r="71" spans="1:6" x14ac:dyDescent="0.25">
      <c r="A71" s="1" t="s">
        <v>380</v>
      </c>
      <c r="B71" s="3" t="s">
        <v>17</v>
      </c>
      <c r="C71" t="s">
        <v>400</v>
      </c>
      <c r="D71" t="s">
        <v>401</v>
      </c>
      <c r="E71">
        <v>272585149</v>
      </c>
      <c r="F71">
        <v>1373061</v>
      </c>
    </row>
    <row r="72" spans="1:6" x14ac:dyDescent="0.25">
      <c r="A72" s="1" t="s">
        <v>382</v>
      </c>
      <c r="B72" s="3" t="s">
        <v>17</v>
      </c>
      <c r="C72" t="s">
        <v>403</v>
      </c>
      <c r="D72" t="s">
        <v>404</v>
      </c>
      <c r="E72">
        <v>472848616</v>
      </c>
      <c r="F72" t="s">
        <v>405</v>
      </c>
    </row>
    <row r="73" spans="1:6" x14ac:dyDescent="0.25">
      <c r="A73" s="1">
        <v>1064</v>
      </c>
      <c r="B73" s="3" t="s">
        <v>17</v>
      </c>
      <c r="C73" t="s">
        <v>406</v>
      </c>
      <c r="D73" t="s">
        <v>407</v>
      </c>
      <c r="E73" t="s">
        <v>408</v>
      </c>
      <c r="F73" t="s">
        <v>409</v>
      </c>
    </row>
    <row r="74" spans="1:6" x14ac:dyDescent="0.25">
      <c r="A74" s="1" t="s">
        <v>383</v>
      </c>
      <c r="B74" s="3" t="s">
        <v>17</v>
      </c>
      <c r="C74" t="s">
        <v>410</v>
      </c>
      <c r="D74" t="s">
        <v>411</v>
      </c>
      <c r="E74" t="s">
        <v>412</v>
      </c>
      <c r="F74">
        <v>1070210</v>
      </c>
    </row>
  </sheetData>
  <conditionalFormatting sqref="C1:C45 C48:C1048576">
    <cfRule type="duplicateValues" dxfId="3" priority="4"/>
  </conditionalFormatting>
  <conditionalFormatting sqref="D1">
    <cfRule type="duplicateValues" dxfId="2" priority="3"/>
  </conditionalFormatting>
  <conditionalFormatting sqref="E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  <pageSetup orientation="portrait" r:id="rId1"/>
  <ignoredErrors>
    <ignoredError sqref="D2:D4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Tax Sales</vt:lpstr>
      <vt:lpstr>Sch A</vt:lpstr>
      <vt:lpstr>Sch B</vt:lpstr>
      <vt:lpstr>Sch B-1</vt:lpstr>
      <vt:lpstr>Sch C</vt:lpstr>
      <vt:lpstr>Sch D</vt:lpstr>
      <vt:lpstr>Item List</vt:lpstr>
      <vt:lpstr>Retail List</vt:lpstr>
      <vt:lpstr>_Category</vt:lpstr>
      <vt:lpstr>_RetailerList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2019-02-14T15:15:06Z</cp:lastPrinted>
  <dcterms:created xsi:type="dcterms:W3CDTF">2018-07-17T15:46:18Z</dcterms:created>
  <dcterms:modified xsi:type="dcterms:W3CDTF">2020-06-05T16:20:07Z</dcterms:modified>
</cp:coreProperties>
</file>