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vcuspinera/Documents/levic/05_Projects_levic/Projects_git/UDG_MCD_Project_Dev_II/grades/"/>
    </mc:Choice>
  </mc:AlternateContent>
  <xr:revisionPtr revIDLastSave="0" documentId="13_ncr:1_{57077510-84EB-8542-9E1F-8656FCBE4AF4}" xr6:coauthVersionLast="47" xr6:coauthVersionMax="47" xr10:uidLastSave="{00000000-0000-0000-0000-000000000000}"/>
  <bookViews>
    <workbookView xWindow="46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 i="5" l="1"/>
  <c r="H14" i="5"/>
  <c r="H13" i="5"/>
  <c r="H12" i="5"/>
  <c r="H11" i="5"/>
  <c r="H10" i="5"/>
  <c r="H9" i="5"/>
  <c r="H8" i="5"/>
  <c r="H7" i="5"/>
  <c r="H6" i="5"/>
  <c r="H5" i="5"/>
  <c r="F14" i="5"/>
  <c r="F13" i="5"/>
  <c r="F12" i="5"/>
  <c r="F11" i="5"/>
  <c r="F10" i="5"/>
  <c r="F9" i="5"/>
  <c r="F8" i="5"/>
  <c r="F7" i="5"/>
  <c r="F6" i="5"/>
  <c r="F5" i="5"/>
  <c r="E14" i="5"/>
  <c r="E13" i="5"/>
  <c r="E12" i="5"/>
  <c r="E11" i="5"/>
  <c r="E10" i="5"/>
  <c r="E9" i="5"/>
  <c r="E8" i="5"/>
  <c r="E7" i="5"/>
  <c r="E6" i="5"/>
  <c r="E5" i="5"/>
  <c r="D14" i="5"/>
  <c r="D13" i="5"/>
  <c r="D12" i="5"/>
  <c r="D11" i="5"/>
  <c r="D10" i="5"/>
  <c r="D9" i="5"/>
  <c r="D8" i="5"/>
  <c r="D7" i="5"/>
  <c r="D6" i="5"/>
  <c r="D5" i="5"/>
  <c r="C14" i="5"/>
  <c r="C13" i="5"/>
  <c r="C12" i="5"/>
  <c r="C11" i="5"/>
  <c r="C10" i="5"/>
  <c r="C9" i="5"/>
  <c r="C8" i="5"/>
  <c r="C7" i="5"/>
  <c r="C6" i="5"/>
  <c r="C5" i="5"/>
  <c r="O3" i="6"/>
  <c r="P3" i="6" s="1"/>
  <c r="Q3" i="6" s="1"/>
  <c r="Q4" i="6"/>
  <c r="D4" i="6"/>
  <c r="E4" i="6" s="1"/>
  <c r="F4" i="6" s="1"/>
  <c r="G4" i="6" s="1"/>
  <c r="H4" i="6" s="1"/>
  <c r="I4" i="6" s="1"/>
  <c r="J4" i="6" s="1"/>
  <c r="K4" i="6" s="1"/>
  <c r="L4" i="6" s="1"/>
  <c r="M4" i="6" s="1"/>
  <c r="N4" i="6" s="1"/>
  <c r="O4" i="6" s="1"/>
  <c r="P4" i="6" s="1"/>
  <c r="D3" i="6"/>
  <c r="E3" i="6" s="1"/>
  <c r="F3" i="6" s="1"/>
  <c r="G3" i="6" s="1"/>
  <c r="H3" i="6" s="1"/>
  <c r="I3" i="6" s="1"/>
  <c r="J3" i="6" s="1"/>
  <c r="K3" i="6" s="1"/>
  <c r="L3" i="6" s="1"/>
  <c r="M3" i="6" s="1"/>
  <c r="N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Q12" i="1"/>
  <c r="Q11" i="1"/>
  <c r="Q10" i="1"/>
  <c r="Q9" i="1"/>
  <c r="Q7" i="1"/>
  <c r="Q6" i="1"/>
  <c r="Q5" i="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AC14" i="1"/>
  <c r="AC13" i="1"/>
  <c r="AC12" i="1"/>
  <c r="AC11" i="1"/>
  <c r="AC10" i="1"/>
  <c r="AC9" i="1"/>
  <c r="AC8" i="1"/>
  <c r="AC7" i="1"/>
  <c r="AC6" i="1"/>
  <c r="AC5" i="1"/>
  <c r="F14" i="1"/>
  <c r="F13" i="1"/>
  <c r="F12" i="1"/>
  <c r="F11" i="1"/>
  <c r="F10" i="1"/>
  <c r="F9" i="1"/>
  <c r="F8" i="1"/>
  <c r="F7" i="1"/>
  <c r="F6" i="1"/>
  <c r="F5" i="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C11" i="1" l="1"/>
  <c r="D30" i="1" s="1"/>
  <c r="C30" i="1" s="1"/>
  <c r="G11" i="5" s="1"/>
  <c r="C12" i="1"/>
  <c r="D31" i="1" s="1"/>
  <c r="C31" i="1" s="1"/>
  <c r="G12" i="5" s="1"/>
  <c r="C10" i="1"/>
  <c r="D29" i="1" s="1"/>
  <c r="C29" i="1" s="1"/>
  <c r="G10" i="5" s="1"/>
  <c r="C6" i="1"/>
  <c r="C9" i="1"/>
  <c r="D28" i="1" s="1"/>
  <c r="C28" i="1" s="1"/>
  <c r="G9" i="5" s="1"/>
  <c r="C5" i="1"/>
  <c r="D24" i="1" s="1"/>
  <c r="C24" i="1" s="1"/>
  <c r="G5" i="5" s="1"/>
  <c r="I5" i="5" s="1"/>
  <c r="C7" i="1"/>
  <c r="D26" i="1" s="1"/>
  <c r="C26" i="1" s="1"/>
  <c r="G7" i="5" s="1"/>
  <c r="I7" i="5" s="1"/>
  <c r="I12" i="5"/>
  <c r="C13" i="1"/>
  <c r="D32" i="1" s="1"/>
  <c r="C32" i="1" s="1"/>
  <c r="G13" i="5" s="1"/>
  <c r="I13" i="5" s="1"/>
  <c r="C8" i="1"/>
  <c r="D27" i="1" s="1"/>
  <c r="C27" i="1" s="1"/>
  <c r="C14" i="1"/>
  <c r="D33" i="1" s="1"/>
  <c r="C33" i="1" s="1"/>
  <c r="G14" i="5" s="1"/>
  <c r="C50" i="1"/>
  <c r="D25" i="1"/>
  <c r="C25" i="1" s="1"/>
  <c r="C48" i="1"/>
  <c r="C47" i="1"/>
  <c r="I11" i="5" l="1"/>
  <c r="C49" i="1"/>
  <c r="C43" i="1"/>
  <c r="C45" i="1"/>
  <c r="C51" i="1"/>
  <c r="I14" i="5"/>
  <c r="C44" i="1"/>
  <c r="G6" i="5"/>
  <c r="I6" i="5" s="1"/>
  <c r="C52" i="1"/>
  <c r="C46" i="1"/>
  <c r="G8" i="5"/>
  <c r="I9" i="5"/>
  <c r="I10" i="5"/>
  <c r="I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<sst xmlns="http://schemas.openxmlformats.org/spreadsheetml/2006/main" count="2213" uniqueCount="1102">
  <si>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</si>
  <si>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</si>
  <si>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</si>
  <si>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</si>
  <si>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</si>
  <si>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</si>
  <si>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</si>
  <si>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</si>
  <si>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</si>
  <si>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</si>
  <si>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</si>
  <si>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</si>
  <si>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</si>
  <si>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</si>
  <si>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</si>
  <si>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</si>
  <si>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</si>
  <si>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</si>
  <si>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</si>
  <si>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</si>
  <si>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</si>
  <si>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</si>
  <si>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</si>
  <si>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</si>
  <si>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</si>
  <si>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</si>
  <si>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</si>
  <si>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</si>
  <si>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</si>
  <si>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</si>
  <si>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</si>
  <si>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</si>
  <si>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</si>
  <si>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</si>
  <si>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</si>
  <si>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</si>
  <si>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</si>
  <si>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</si>
  <si>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</si>
  <si>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</si>
  <si>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</si>
  <si>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</si>
  <si>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</si>
  <si>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</si>
  <si>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</si>
  <si>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</si>
  <si>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</si>
  <si>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</si>
  <si>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</si>
  <si>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</si>
  <si>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</si>
  <si>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</si>
  <si>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</si>
  <si>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</si>
  <si>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</si>
  <si>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</si>
  <si>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REVISTAS</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</si>
  <si>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</si>
  <si>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</si>
  <si>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</si>
  <si>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</si>
  <si>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</si>
  <si>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</si>
  <si>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</si>
  <si>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</si>
  <si>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</si>
  <si>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</si>
  <si>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</si>
  <si>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</si>
  <si>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</si>
  <si>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</si>
  <si>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</si>
  <si>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</si>
  <si>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</si>
  <si>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</si>
  <si>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</si>
  <si>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</si>
  <si>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</si>
  <si>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</si>
  <si>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</si>
  <si>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</si>
  <si>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</si>
  <si>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</si>
  <si>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</si>
  <si>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</si>
  <si>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</si>
  <si>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</si>
  <si>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</si>
  <si>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</si>
  <si>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</si>
  <si>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</si>
  <si>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</si>
  <si>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</si>
  <si>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</si>
  <si>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</si>
  <si>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</si>
  <si>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</si>
  <si>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</si>
  <si>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</si>
  <si>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</si>
  <si>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</si>
  <si>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</si>
  <si>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</si>
  <si>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</si>
  <si>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</si>
  <si>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</si>
  <si>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</si>
  <si>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</si>
  <si>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</si>
  <si>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</si>
  <si>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</si>
  <si>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</si>
  <si>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</si>
  <si>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</si>
  <si>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</si>
  <si>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</si>
  <si>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</si>
  <si>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</si>
  <si>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</si>
  <si>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</si>
  <si>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</si>
  <si>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</si>
  <si>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</si>
  <si>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</si>
  <si>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</si>
  <si>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</si>
  <si>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</si>
  <si>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</si>
  <si>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</si>
  <si>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</si>
  <si>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</si>
  <si>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</si>
  <si>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</si>
  <si>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</si>
  <si>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</si>
  <si>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</si>
  <si>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</si>
  <si>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</si>
  <si>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</si>
  <si>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</si>
  <si>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</si>
  <si>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</si>
  <si>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</si>
  <si>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</si>
  <si>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</si>
  <si>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</si>
  <si>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</si>
  <si>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</si>
  <si>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</si>
  <si>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</si>
  <si>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</si>
  <si>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</si>
  <si>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</si>
  <si>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</si>
  <si>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</si>
  <si>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</si>
  <si>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</si>
  <si>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</si>
  <si>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</si>
  <si>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</si>
  <si>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</si>
  <si>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</si>
  <si>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</si>
  <si>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</si>
  <si>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</si>
  <si>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</si>
  <si>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</si>
  <si>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</si>
  <si>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</si>
  <si>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</si>
  <si>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</si>
  <si>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</si>
  <si>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</si>
  <si>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</si>
  <si>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</si>
  <si>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</si>
  <si>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</si>
  <si>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</si>
  <si>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</si>
  <si>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</si>
  <si>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</si>
  <si>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</si>
  <si>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</si>
  <si>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</si>
  <si>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</si>
  <si>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</si>
  <si>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</si>
  <si>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</si>
  <si>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</si>
  <si>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</si>
  <si>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</si>
  <si>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</si>
  <si>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</si>
  <si>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</si>
  <si>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</si>
  <si>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</si>
  <si>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</si>
  <si>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</si>
  <si>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</si>
  <si>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</si>
  <si>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</si>
  <si>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</si>
  <si>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</si>
  <si>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</si>
  <si>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</si>
  <si>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</si>
  <si>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</si>
  <si>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</si>
  <si>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</si>
  <si>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</si>
  <si>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</si>
  <si>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</si>
  <si>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</si>
  <si>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</si>
  <si>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</si>
  <si>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</si>
  <si>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</si>
  <si>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</si>
  <si>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</si>
  <si>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</si>
  <si>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</si>
  <si>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</si>
  <si>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</si>
  <si>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</si>
  <si>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</si>
  <si>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</si>
  <si>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</si>
  <si>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</si>
  <si>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</si>
  <si>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</si>
  <si>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</si>
  <si>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</si>
  <si>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</si>
  <si>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</si>
  <si>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</si>
  <si>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</si>
  <si>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</si>
  <si>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</si>
  <si>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</si>
  <si>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</si>
  <si>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</si>
  <si>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</si>
  <si>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</si>
  <si>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</si>
  <si>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</si>
  <si>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</si>
  <si>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</si>
  <si>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</si>
  <si>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</si>
  <si>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</si>
  <si>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</si>
  <si>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</si>
  <si>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</si>
  <si>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</si>
  <si>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</si>
  <si>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</si>
  <si>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</si>
  <si>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</si>
  <si>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</si>
  <si>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</si>
  <si>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</si>
  <si>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</si>
  <si>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</si>
  <si>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</si>
  <si>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</si>
  <si>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</si>
  <si>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</si>
  <si>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</si>
  <si>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</si>
  <si>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</si>
  <si>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</si>
  <si>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</si>
  <si>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</si>
  <si>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</si>
  <si>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</si>
  <si>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</si>
  <si>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</si>
  <si>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</si>
  <si>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</si>
  <si>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</si>
  <si>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</si>
  <si>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</si>
  <si>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</si>
  <si>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</si>
  <si>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</si>
  <si>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</si>
  <si>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</si>
  <si>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</si>
  <si>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</si>
  <si>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</si>
  <si>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</si>
  <si>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</si>
  <si>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</si>
  <si>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</si>
  <si>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</si>
  <si>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</si>
  <si>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</si>
  <si>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</si>
  <si>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</si>
  <si>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</si>
  <si>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</si>
  <si>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</si>
  <si>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</si>
  <si>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</si>
  <si>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</si>
  <si>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</si>
  <si>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</si>
  <si>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</si>
  <si>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</si>
  <si>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</si>
  <si>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</si>
  <si>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</si>
  <si>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</si>
  <si>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</si>
  <si>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</si>
  <si>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</si>
  <si>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</si>
  <si>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</si>
  <si>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</si>
  <si>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</si>
  <si>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</si>
  <si>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</si>
  <si>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</si>
  <si>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</si>
  <si>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</si>
  <si>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</si>
  <si>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</si>
  <si>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</si>
  <si>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</si>
  <si>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</si>
  <si>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</si>
  <si>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</si>
  <si>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</si>
  <si>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</si>
  <si>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</si>
  <si>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</si>
  <si>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</si>
  <si>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</si>
  <si>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</si>
  <si>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</si>
  <si>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</si>
  <si>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</si>
  <si>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</si>
  <si>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</si>
  <si>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</si>
  <si>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</si>
  <si>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</si>
  <si>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</si>
  <si>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</si>
  <si>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</si>
  <si>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</si>
  <si>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</si>
  <si>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</si>
  <si>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</si>
  <si>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</si>
  <si>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</si>
  <si>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</si>
  <si>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</si>
  <si>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</si>
  <si>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</si>
  <si>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</si>
  <si>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</si>
  <si>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</si>
  <si>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</si>
  <si>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</si>
  <si>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</si>
  <si>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</si>
  <si>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</si>
  <si>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</si>
  <si>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</si>
  <si>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</si>
  <si>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</si>
  <si>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</si>
  <si>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</si>
  <si>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</si>
  <si>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</si>
  <si>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</si>
  <si>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</si>
  <si>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</si>
  <si>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</si>
  <si>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</si>
  <si>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</si>
  <si>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</si>
  <si>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</si>
  <si>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</si>
  <si>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</si>
  <si>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</si>
  <si>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</si>
  <si>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</si>
  <si>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</si>
  <si>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</si>
  <si>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</si>
  <si>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</si>
  <si>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</si>
  <si>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</si>
  <si>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</si>
  <si>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</si>
  <si>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</si>
  <si>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</si>
  <si>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</si>
  <si>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</si>
  <si>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</si>
  <si>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</si>
  <si>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</si>
  <si>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</si>
  <si>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</si>
  <si>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</si>
  <si>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</si>
  <si>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</si>
  <si>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</si>
  <si>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</si>
  <si>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</si>
  <si>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</si>
  <si>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</si>
  <si>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</si>
  <si>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</si>
  <si>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</si>
  <si>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</si>
  <si>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</si>
  <si>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</si>
  <si>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</si>
  <si>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</si>
  <si>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</si>
  <si>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</si>
  <si>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</si>
  <si>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</si>
  <si>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</si>
  <si>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</si>
  <si>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</si>
  <si>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</si>
  <si>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</si>
  <si>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</si>
  <si>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</si>
  <si>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</si>
  <si>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</si>
  <si>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</si>
  <si>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</si>
  <si>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</si>
  <si>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</si>
  <si>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</si>
  <si>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</si>
  <si>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</si>
  <si>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</si>
  <si>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</si>
  <si>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</si>
  <si>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</si>
  <si>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</si>
  <si>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</si>
  <si>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</si>
  <si>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</si>
  <si>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</si>
  <si>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</si>
  <si>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</si>
  <si>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</si>
  <si>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</si>
  <si>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</si>
  <si>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</si>
  <si>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</si>
  <si>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</si>
  <si>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</si>
  <si>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</si>
  <si>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</si>
  <si>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</si>
  <si>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</si>
  <si>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</si>
  <si>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</si>
  <si>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</si>
  <si>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</si>
  <si>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</si>
  <si>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</si>
  <si>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</si>
  <si>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</si>
  <si>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</si>
  <si>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</si>
  <si>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</si>
  <si>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</si>
  <si>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</si>
  <si>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</si>
  <si>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</si>
  <si>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</si>
  <si>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</si>
  <si>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</si>
  <si>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</si>
  <si>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</si>
  <si>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</si>
  <si>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</si>
  <si>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</si>
  <si>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</si>
  <si>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</si>
  <si>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</si>
  <si>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</si>
  <si>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</si>
  <si>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</si>
  <si>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</si>
  <si>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</si>
  <si>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</si>
  <si>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</si>
  <si>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</si>
  <si>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</si>
  <si>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</si>
  <si>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</si>
  <si>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</si>
  <si>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</si>
  <si>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</si>
  <si>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</si>
  <si>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</si>
  <si>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</si>
  <si>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</si>
  <si>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</si>
  <si>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</si>
  <si>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</si>
  <si>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</si>
  <si>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</si>
  <si>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</si>
  <si>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</si>
  <si>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</si>
  <si>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</si>
  <si>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</si>
  <si>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</si>
  <si>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</si>
  <si>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</si>
  <si>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</si>
  <si>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</si>
  <si>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</si>
  <si>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</si>
  <si>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</si>
  <si>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</si>
  <si>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</si>
  <si>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</si>
  <si>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</si>
  <si>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</si>
  <si>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</si>
  <si>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</si>
  <si>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</si>
  <si>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</si>
  <si>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</si>
  <si>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</si>
  <si>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</si>
  <si>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</si>
  <si>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</si>
  <si>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</si>
  <si>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</si>
  <si>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</si>
  <si>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</si>
  <si>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</si>
  <si>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</si>
  <si>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</si>
  <si>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</si>
  <si>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</si>
  <si>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</si>
  <si>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</si>
  <si>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</si>
  <si>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</si>
  <si>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</si>
  <si>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</si>
  <si>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</si>
  <si>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</si>
  <si>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</si>
  <si>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</si>
  <si>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</si>
  <si>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</si>
  <si>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</si>
  <si>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</si>
  <si>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</si>
  <si>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</si>
  <si>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</si>
  <si>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</si>
  <si>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</si>
  <si>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</si>
  <si>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</si>
  <si>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</si>
  <si>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</si>
  <si>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</si>
  <si>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</si>
  <si>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</si>
  <si>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</si>
  <si>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</si>
  <si>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</si>
  <si>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</si>
  <si>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</si>
  <si>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</si>
  <si>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</si>
  <si>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</si>
  <si>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</si>
  <si>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</si>
  <si>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</si>
  <si>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</si>
  <si>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</si>
  <si>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</si>
  <si>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</si>
  <si>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</si>
  <si>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</si>
  <si>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</si>
  <si>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</si>
  <si>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</si>
  <si>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</si>
  <si>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</si>
  <si>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</si>
  <si>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</si>
  <si>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</si>
  <si>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</si>
  <si>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</si>
  <si>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</si>
  <si>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</si>
  <si>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</si>
  <si>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</si>
  <si>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</si>
  <si>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</si>
  <si>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</si>
  <si>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</si>
  <si>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</si>
  <si>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</si>
  <si>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</si>
  <si>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</si>
  <si>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</si>
  <si>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</si>
  <si>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</si>
  <si>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</si>
  <si>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</si>
  <si>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</si>
  <si>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</si>
  <si>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</si>
  <si>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</si>
  <si>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</si>
  <si>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</si>
  <si>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</si>
  <si>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</si>
  <si>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</si>
  <si>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</si>
  <si>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</si>
  <si>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</si>
  <si>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</si>
  <si>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</si>
  <si>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</si>
  <si>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</si>
  <si>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</si>
  <si>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</si>
  <si>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</si>
  <si>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</si>
  <si>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</si>
  <si>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</si>
  <si>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</si>
  <si>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</si>
  <si>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</si>
  <si>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</si>
  <si>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</si>
  <si>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</si>
  <si>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</si>
  <si>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</si>
  <si>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</si>
  <si>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</si>
  <si>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</si>
  <si>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</si>
  <si>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</si>
  <si>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</si>
  <si>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</si>
  <si>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</si>
  <si>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</si>
  <si>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</si>
  <si>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</si>
  <si>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</si>
  <si>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</si>
  <si>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</si>
  <si>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</si>
  <si>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</si>
  <si>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</si>
  <si>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</si>
  <si>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</si>
  <si>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</si>
  <si>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</si>
  <si>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</si>
  <si>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</si>
  <si>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</si>
  <si>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</si>
  <si>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</si>
  <si>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</si>
  <si>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</si>
  <si>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</si>
  <si>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</si>
  <si>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</si>
  <si>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</si>
  <si>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</si>
  <si>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</si>
  <si>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</si>
  <si>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</si>
  <si>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</si>
  <si>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</si>
  <si>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</si>
  <si>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</si>
  <si>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</si>
  <si>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</si>
  <si>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</si>
  <si>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</si>
  <si>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</si>
  <si>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</si>
  <si>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</si>
  <si>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</si>
  <si>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</si>
  <si>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</si>
  <si>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</si>
  <si>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</si>
  <si>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</si>
  <si>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</si>
  <si>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</si>
  <si>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</si>
  <si>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</si>
  <si>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</si>
  <si>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</si>
  <si>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</si>
  <si>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</si>
  <si>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</si>
  <si>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</si>
  <si>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</si>
  <si>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</si>
  <si>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</si>
  <si>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</si>
  <si>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</si>
  <si>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</si>
  <si>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</si>
  <si>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</si>
  <si>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</si>
  <si>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</si>
  <si>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</si>
  <si>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</si>
  <si>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</si>
  <si>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</si>
  <si>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</si>
  <si>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</si>
  <si>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</si>
  <si>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</si>
  <si>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</si>
  <si>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</si>
  <si>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</si>
  <si>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</si>
  <si>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</si>
  <si>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</si>
  <si>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</si>
  <si>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</si>
  <si>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</si>
  <si>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</si>
  <si>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</si>
  <si>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</si>
  <si>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</si>
  <si>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</si>
  <si>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</si>
  <si>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</si>
  <si>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</si>
  <si>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</si>
  <si>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</si>
  <si>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</si>
  <si>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</si>
  <si>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</si>
  <si>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</si>
  <si>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</si>
  <si>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</si>
  <si>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</si>
  <si>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</si>
  <si>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</si>
  <si>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</si>
  <si>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</si>
  <si>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</si>
  <si>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</si>
  <si>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</si>
  <si>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</si>
  <si>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</si>
  <si>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</si>
  <si>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</si>
  <si>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</si>
  <si>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</si>
  <si>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</si>
  <si>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</si>
  <si>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</si>
  <si>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</si>
  <si>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</si>
  <si>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</si>
  <si>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</si>
  <si>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</si>
  <si>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</si>
  <si>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</si>
  <si>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</si>
  <si>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</si>
  <si>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</si>
  <si>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</si>
  <si>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</si>
  <si>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</si>
  <si>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</si>
  <si>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</si>
  <si>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</si>
  <si>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</si>
  <si>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</si>
  <si>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</si>
  <si>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</si>
  <si>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</si>
  <si>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</si>
  <si>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</si>
  <si>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</si>
  <si>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</si>
  <si>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</si>
  <si>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</si>
  <si>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</si>
  <si>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</si>
  <si>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</si>
  <si>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</si>
  <si>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</si>
  <si>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</si>
  <si>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</si>
  <si>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</si>
  <si>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</si>
  <si>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</si>
  <si>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</si>
  <si>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</si>
  <si>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</si>
  <si>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</si>
  <si>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</si>
  <si>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</si>
  <si>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</si>
  <si>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</si>
  <si>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</si>
  <si>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</si>
  <si>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</si>
  <si>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</si>
  <si>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</si>
  <si>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</si>
  <si>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</si>
  <si>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</si>
  <si>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</si>
  <si>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</si>
  <si>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</si>
  <si>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</si>
  <si>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</si>
  <si>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</si>
  <si>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</si>
  <si>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</si>
  <si>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</si>
  <si>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</si>
  <si>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</si>
  <si>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</si>
  <si>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</si>
  <si>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</si>
  <si>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</si>
  <si>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</si>
  <si>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</si>
  <si>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</si>
  <si>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</si>
  <si>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</si>
  <si>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</si>
  <si>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</si>
  <si>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</si>
  <si>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</si>
  <si>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</si>
  <si>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</si>
  <si>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</si>
  <si>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</si>
  <si>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</si>
  <si>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</si>
  <si>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</si>
  <si>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</si>
  <si>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</si>
  <si>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</si>
  <si>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</si>
  <si>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</si>
  <si>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</si>
  <si>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</si>
  <si>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</si>
  <si>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</si>
  <si>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</si>
  <si>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</si>
  <si>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</si>
  <si>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</si>
  <si>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</si>
  <si>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</si>
  <si>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</si>
  <si>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</si>
  <si>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</si>
  <si>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</si>
  <si>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</si>
  <si>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</si>
  <si>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</si>
  <si>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</si>
  <si>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</si>
  <si>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</si>
  <si>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</si>
  <si>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</si>
  <si>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</si>
  <si>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</si>
  <si>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</si>
  <si>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</si>
  <si>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</si>
  <si>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</si>
  <si>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</si>
  <si>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</si>
  <si>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</si>
  <si>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</si>
  <si>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</si>
  <si>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</si>
  <si>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</si>
  <si>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</si>
  <si>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</si>
  <si>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</si>
  <si>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</si>
  <si>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</si>
  <si>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</si>
  <si>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</si>
  <si>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</si>
  <si>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</si>
  <si>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</si>
  <si>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</si>
  <si>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</si>
  <si>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</si>
  <si>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</si>
  <si>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</si>
  <si>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</si>
  <si>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</si>
  <si>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</si>
  <si>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</si>
  <si>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</si>
  <si>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</si>
  <si>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</si>
  <si>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</si>
  <si>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</si>
  <si>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</si>
  <si>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</si>
  <si>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</si>
  <si>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</si>
  <si>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</si>
  <si>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</si>
  <si>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</si>
  <si>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</si>
  <si>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</si>
  <si>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</si>
  <si>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</si>
  <si>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</si>
  <si>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</si>
  <si>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</si>
  <si>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</si>
  <si>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</si>
  <si>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</si>
  <si>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</si>
  <si>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</si>
  <si>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</si>
  <si>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</si>
  <si>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</si>
  <si>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</si>
  <si>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</si>
  <si>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</si>
  <si>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</si>
  <si>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</si>
  <si>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</si>
  <si>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</si>
  <si>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</si>
  <si>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</si>
  <si>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</si>
  <si>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</si>
  <si>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</si>
  <si>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</si>
  <si>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</si>
  <si>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</si>
  <si>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</si>
  <si>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</si>
  <si>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</si>
  <si>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</si>
  <si>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</si>
  <si>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</si>
  <si>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</si>
  <si>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</si>
  <si>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</si>
  <si>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</si>
  <si>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</si>
  <si>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</si>
  <si>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</si>
  <si>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</si>
  <si>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</si>
  <si>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</si>
  <si>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</si>
  <si>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</si>
  <si>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</si>
  <si>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</si>
  <si>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</si>
  <si>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</si>
  <si>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</si>
  <si>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</si>
  <si>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</si>
  <si>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</si>
  <si>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</si>
  <si>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</si>
  <si>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</si>
  <si>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</si>
  <si>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</si>
  <si>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</si>
  <si>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</si>
  <si>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</si>
  <si>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</si>
  <si>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</si>
  <si>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</si>
  <si>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</si>
  <si>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</si>
  <si>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</si>
  <si>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</si>
  <si>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</si>
  <si>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</si>
  <si>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</si>
  <si>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</si>
  <si>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</si>
  <si>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</si>
  <si>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</si>
  <si>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</si>
  <si>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</si>
  <si>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</si>
  <si>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</si>
  <si>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</si>
  <si>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</si>
  <si>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</si>
  <si>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</si>
  <si>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</si>
  <si>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</si>
  <si>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</si>
  <si>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</si>
  <si>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</si>
  <si>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</si>
  <si>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</si>
  <si>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</si>
  <si>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</si>
  <si>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</si>
  <si>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</si>
  <si>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</si>
  <si>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</si>
  <si>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</si>
  <si>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</si>
  <si>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</si>
  <si>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</si>
  <si>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</si>
  <si>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</si>
  <si>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</si>
  <si>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</si>
  <si>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</si>
  <si>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</si>
  <si>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</si>
  <si>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</si>
  <si>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</si>
  <si>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</si>
  <si>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</si>
  <si>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</si>
  <si>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</si>
  <si>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</si>
  <si>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</si>
  <si>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</si>
  <si>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</si>
  <si>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</si>
  <si>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</si>
  <si>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</si>
  <si>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</si>
  <si>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</si>
  <si>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</si>
  <si>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</si>
  <si>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</si>
  <si>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</si>
  <si>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</si>
  <si>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</si>
  <si>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</si>
  <si>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</si>
  <si>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</si>
  <si>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</si>
  <si>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</si>
  <si>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</si>
  <si>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</si>
  <si>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</si>
  <si>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</si>
  <si>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</si>
  <si>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</si>
  <si>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</si>
  <si>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</si>
  <si>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</si>
  <si>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</si>
  <si>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</si>
  <si>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</si>
  <si>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</si>
  <si>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</si>
  <si>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</si>
  <si>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</si>
  <si>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</si>
  <si>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</si>
  <si>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</si>
  <si>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</si>
  <si>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</si>
  <si>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ACTIVIDAD</t>
  </si>
  <si>
    <t>TIEMPO (min)</t>
  </si>
  <si>
    <r>
      <t xml:space="preserve">Acreedor a puntos extras? </t>
    </r>
    <r>
      <rPr>
        <vertAlign val="superscript"/>
        <sz val="12"/>
        <color theme="1"/>
        <rFont val="Calibri (Body)"/>
      </rPr>
      <t>1/</t>
    </r>
  </si>
  <si>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</si>
  <si>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</si>
  <si>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</si>
  <si>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</si>
  <si>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</si>
  <si>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</si>
  <si>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</si>
  <si>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</si>
  <si>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</si>
  <si>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</si>
  <si>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</si>
  <si>
    <t>@Risk+Project</t>
  </si>
  <si>
    <t>2 actividades</t>
  </si>
  <si>
    <t>Exposición en congreso, publicación</t>
  </si>
  <si>
    <t>2022-04-27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</si>
</sst>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h:mm:ss"/>
    <numFmt numFmtId="166" formatCode="0.0%"/>
  </numFmts>
  <fonts count="20"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s>
  <fills count="16">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s>
  <borders count="24">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130">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164" fontId="10" fillId="0" borderId="13" xfId="0" applyNumberFormat="1" applyFon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0" fillId="0" borderId="22" xfId="0" applyBorder="1"/>
    <xf numFmtId="0" fontId="2" fillId="10" borderId="22" xfId="0" applyFont="1" applyFill="1" applyBorder="1" applyAlignment="1">
      <alignment horizontal="center" vertical="center" wrapText="1"/>
    </xf>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xf numFmtId="0" fontId="0" fillId="0" borderId="0" xfId="0" quotePrefix="1" applyAlignment="1">
      <alignment horizontal="center"/>
    </xf>
    <xf numFmtId="0" fontId="3" fillId="3"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7" fillId="0" borderId="0" xfId="0" quotePrefix="1" applyFont="1" applyBorder="1"/>
    <xf numFmtId="164" fontId="0" fillId="0" borderId="22" xfId="0" applyNumberFormat="1" applyFont="1" applyBorder="1" applyAlignment="1">
      <alignment horizontal="center"/>
    </xf>
    <xf numFmtId="164" fontId="1" fillId="0" borderId="22" xfId="0" applyNumberFormat="1" applyFont="1" applyBorder="1" applyAlignment="1">
      <alignment horizontal="center"/>
    </xf>
    <xf numFmtId="0" fontId="9" fillId="0" borderId="22" xfId="0" applyFont="1" applyBorder="1" applyAlignment="1">
      <alignment horizontal="center" vertical="center" wrapText="1"/>
    </xf>
    <xf numFmtId="0" fontId="8" fillId="2" borderId="22" xfId="0" applyFont="1" applyFill="1" applyBorder="1" applyAlignment="1">
      <alignment horizontal="center" vertical="center" wrapText="1"/>
    </xf>
  </cellXfs>
  <cellStyles count="2">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2" topLeftCell="C1" activePane="topRight" state="frozen"/>
      <selection pane="topRight"/>
    </sheetView>
  </sheetViews>
  <sheetFormatPr baseColWidth="10" defaultRowHeight="16" x14ac:dyDescent="0.2"/>
  <cols>
    <col min="1" max="1" width="14.5" style="23" customWidth="1"/>
    <col min="2" max="2" width="27" style="23" customWidth="1"/>
    <col min="3" max="8" width="15.6640625" style="17" customWidth="1"/>
    <col min="9" max="9" width="140.5" style="17" hidden="1" customWidth="1"/>
    <col min="10" max="16384" width="10.83203125" style="17"/>
  </cols>
  <sheetData>
    <row r="1" spans="1:9" s="18" customFormat="1" x14ac:dyDescent="0.2">
      <c r="A1" s="19" t="s">
        <v>62</v>
      </c>
      <c r="B1" s="22"/>
    </row>
    <row r="2" spans="1:9" x14ac:dyDescent="0.2">
      <c r="A2" s="23" t="str">
        <f>"Puntos acumulados al " &amp; RESUMEN!A40</f>
        <v>Puntos acumulados al 2022-04-27</v>
      </c>
    </row>
    <row r="3" spans="1:9" x14ac:dyDescent="0.2">
      <c r="I3" s="85" t="str">
        <f>"|"&amp;A4&amp;"|"&amp;B4&amp;"|"&amp;C4&amp;"|"&amp;D4&amp;"|"&amp;E4&amp;"|"&amp;F4&amp;"|"&amp;G4&amp;"|__"&amp;H4&amp;"__|"</f>
        <v>|Id. estudiante|Nombre|EXPOSICIONES (30%)|QUIZES (CONTROLES DE LECTURA, 30%)|TAREAS (20%)|EXAMEN FINAL (20%)|PUNTOS EXTRAS|__CALIF. FINAL__|</v>
      </c>
    </row>
    <row r="4" spans="1:9" customFormat="1" ht="42" x14ac:dyDescent="0.2">
      <c r="A4" s="129" t="s">
        <v>0</v>
      </c>
      <c r="B4" s="129" t="s">
        <v>1</v>
      </c>
      <c r="C4" s="120" t="s">
        <v>14</v>
      </c>
      <c r="D4" s="121" t="s">
        <v>991</v>
      </c>
      <c r="E4" s="122" t="s">
        <v>15</v>
      </c>
      <c r="F4" s="123" t="s">
        <v>48</v>
      </c>
      <c r="G4" s="84" t="s">
        <v>51</v>
      </c>
      <c r="H4" s="124" t="s">
        <v>990</v>
      </c>
      <c r="I4" s="108" t="str">
        <f>"|---|---|---|---|---|---|---|---|"</f>
        <v>|---|---|---|---|---|---|---|---|</v>
      </c>
    </row>
    <row r="5" spans="1:9" customFormat="1" x14ac:dyDescent="0.2">
      <c r="A5" s="128">
        <v>220981245</v>
      </c>
      <c r="B5" s="82" t="s">
        <v>2</v>
      </c>
      <c r="C5" s="126">
        <f>RESUMEN!F5*0.3</f>
        <v>30</v>
      </c>
      <c r="D5" s="126">
        <f>RESUMEN!Q5*0.3</f>
        <v>30</v>
      </c>
      <c r="E5" s="126">
        <f>RESUMEN!AC5*0.2</f>
        <v>20</v>
      </c>
      <c r="F5" s="126">
        <f>RESUMEN!AD5*0.2</f>
        <v>0</v>
      </c>
      <c r="G5" s="126">
        <f>RESUMEN!C24</f>
        <v>10</v>
      </c>
      <c r="H5" s="127">
        <f>SUM(C5:G5)</f>
        <v>90</v>
      </c>
      <c r="I5" s="85" t="str">
        <f>"|"&amp;A5&amp;"|"&amp;B5&amp;"|"&amp;ROUND(C5,1)&amp;"|"&amp;ROUND(D5,1)&amp;"|"&amp;ROUND(E5,1)&amp;"|"&amp;ROUND(F5,1)&amp;"|"&amp;ROUND(G5,1)&amp;"|__"&amp;ROUND(H5,1)&amp;"__|"</f>
        <v>|220981245|José Raúl Castro Esparza|30|30|20|0|10|__90__|</v>
      </c>
    </row>
    <row r="6" spans="1:9" customFormat="1" x14ac:dyDescent="0.2">
      <c r="A6" s="128">
        <v>399515449</v>
      </c>
      <c r="B6" s="82" t="s">
        <v>3</v>
      </c>
      <c r="C6" s="126">
        <f>RESUMEN!F6*0.3</f>
        <v>30</v>
      </c>
      <c r="D6" s="126">
        <f>RESUMEN!Q6*0.3</f>
        <v>30</v>
      </c>
      <c r="E6" s="126">
        <f>RESUMEN!AC6*0.2</f>
        <v>20</v>
      </c>
      <c r="F6" s="126">
        <f>RESUMEN!AD6*0.2</f>
        <v>0</v>
      </c>
      <c r="G6" s="126">
        <f>RESUMEN!C25</f>
        <v>0</v>
      </c>
      <c r="H6" s="127">
        <f t="shared" ref="H6:H14" si="0">SUM(C6:G6)</f>
        <v>80</v>
      </c>
      <c r="I6" s="85" t="str">
        <f t="shared" ref="I6:I14" si="1">"|"&amp;A6&amp;"|"&amp;B6&amp;"|"&amp;ROUND(C6,1)&amp;"|"&amp;ROUND(D6,1)&amp;"|"&amp;ROUND(E6,1)&amp;"|"&amp;ROUND(F6,1)&amp;"|"&amp;ROUND(G6,1)&amp;"|__"&amp;ROUND(H6,1)&amp;"__|"</f>
        <v>|399515449|Martha Olivia Ramos Lara|30|30|20|0|0|__80__|</v>
      </c>
    </row>
    <row r="7" spans="1:9" customFormat="1" x14ac:dyDescent="0.2">
      <c r="A7" s="128">
        <v>207595964</v>
      </c>
      <c r="B7" s="82" t="s">
        <v>4</v>
      </c>
      <c r="C7" s="126">
        <f>RESUMEN!F7*0.3</f>
        <v>30</v>
      </c>
      <c r="D7" s="126">
        <f>RESUMEN!Q7*0.3</f>
        <v>27.444444444444439</v>
      </c>
      <c r="E7" s="126">
        <f>RESUMEN!AC7*0.2</f>
        <v>17.72187878787879</v>
      </c>
      <c r="F7" s="126">
        <f>RESUMEN!AD7*0.2</f>
        <v>0</v>
      </c>
      <c r="G7" s="126">
        <f>RESUMEN!C26</f>
        <v>0</v>
      </c>
      <c r="H7" s="127">
        <f t="shared" si="0"/>
        <v>75.166323232323236</v>
      </c>
      <c r="I7" s="85" t="str">
        <f t="shared" si="1"/>
        <v>|207595964|Carol Desireé Ramírez Durán|30|27.4|17.7|0|0|__75.2__|</v>
      </c>
    </row>
    <row r="8" spans="1:9" customFormat="1" x14ac:dyDescent="0.2">
      <c r="A8" s="128">
        <v>211776124</v>
      </c>
      <c r="B8" s="82" t="s">
        <v>25</v>
      </c>
      <c r="C8" s="126">
        <f>RESUMEN!F8*0.3</f>
        <v>30</v>
      </c>
      <c r="D8" s="126">
        <f>RESUMEN!Q8*0.3</f>
        <v>25.444555555555549</v>
      </c>
      <c r="E8" s="126">
        <f>RESUMEN!AC8*0.2</f>
        <v>17.72187878787879</v>
      </c>
      <c r="F8" s="126">
        <f>RESUMEN!AD8*0.2</f>
        <v>0</v>
      </c>
      <c r="G8" s="126">
        <f>RESUMEN!C27</f>
        <v>0</v>
      </c>
      <c r="H8" s="127">
        <f t="shared" si="0"/>
        <v>73.166434343434346</v>
      </c>
      <c r="I8" s="85" t="str">
        <f t="shared" si="1"/>
        <v>|211776124|César Iván Vargas López|30|25.4|17.7|0|0|__73.2__|</v>
      </c>
    </row>
    <row r="9" spans="1:9" customFormat="1" x14ac:dyDescent="0.2">
      <c r="A9" s="128">
        <v>220981202</v>
      </c>
      <c r="B9" s="82" t="s">
        <v>6</v>
      </c>
      <c r="C9" s="126">
        <f>RESUMEN!F9*0.3</f>
        <v>30</v>
      </c>
      <c r="D9" s="126">
        <f>RESUMEN!Q9*0.3</f>
        <v>23.555499999999999</v>
      </c>
      <c r="E9" s="126">
        <f>RESUMEN!AC9*0.2</f>
        <v>20</v>
      </c>
      <c r="F9" s="126">
        <f>RESUMEN!AD9*0.2</f>
        <v>0</v>
      </c>
      <c r="G9" s="126">
        <f>RESUMEN!C28</f>
        <v>0</v>
      </c>
      <c r="H9" s="127">
        <f t="shared" si="0"/>
        <v>73.555499999999995</v>
      </c>
      <c r="I9" s="85" t="str">
        <f t="shared" si="1"/>
        <v>|220981202|Pedro Martínez Ayala|30|23.6|20|0|0|__73.6__|</v>
      </c>
    </row>
    <row r="10" spans="1:9" customFormat="1" x14ac:dyDescent="0.2">
      <c r="A10" s="128">
        <v>398813438</v>
      </c>
      <c r="B10" s="82" t="s">
        <v>7</v>
      </c>
      <c r="C10" s="126">
        <f>RESUMEN!F10*0.3</f>
        <v>30</v>
      </c>
      <c r="D10" s="126">
        <f>RESUMEN!Q10*0.3</f>
        <v>30.000000000000004</v>
      </c>
      <c r="E10" s="126">
        <f>RESUMEN!AC10*0.2</f>
        <v>20</v>
      </c>
      <c r="F10" s="126">
        <f>RESUMEN!AD10*0.2</f>
        <v>0</v>
      </c>
      <c r="G10" s="126">
        <f>RESUMEN!C29</f>
        <v>0</v>
      </c>
      <c r="H10" s="127">
        <f t="shared" si="0"/>
        <v>80</v>
      </c>
      <c r="I10" s="85" t="str">
        <f t="shared" si="1"/>
        <v>|398813438|Afra Julieta Lomelí Avila|30|30|20|0|0|__80__|</v>
      </c>
    </row>
    <row r="11" spans="1:9" customFormat="1" x14ac:dyDescent="0.2">
      <c r="A11" s="128">
        <v>220981261</v>
      </c>
      <c r="B11" s="82" t="s">
        <v>992</v>
      </c>
      <c r="C11" s="126">
        <f>RESUMEN!F11*0.3</f>
        <v>30</v>
      </c>
      <c r="D11" s="126">
        <f>RESUMEN!Q11*0.3</f>
        <v>15.667111111111112</v>
      </c>
      <c r="E11" s="126">
        <f>RESUMEN!AC11*0.2</f>
        <v>18.322566844919788</v>
      </c>
      <c r="F11" s="126">
        <f>RESUMEN!AD11*0.2</f>
        <v>0</v>
      </c>
      <c r="G11" s="126">
        <f>RESUMEN!C30</f>
        <v>0</v>
      </c>
      <c r="H11" s="127">
        <f t="shared" si="0"/>
        <v>63.989677956030903</v>
      </c>
      <c r="I11" s="85" t="str">
        <f t="shared" si="1"/>
        <v>|220981261|Mónica Alonso Soria|30|15.7|18.3|0|0|__64__|</v>
      </c>
    </row>
    <row r="12" spans="1:9" customFormat="1" x14ac:dyDescent="0.2">
      <c r="A12" s="128">
        <v>220981296</v>
      </c>
      <c r="B12" s="82" t="s">
        <v>993</v>
      </c>
      <c r="C12" s="126">
        <f>RESUMEN!F12*0.3</f>
        <v>30</v>
      </c>
      <c r="D12" s="126">
        <f>RESUMEN!Q12*0.3</f>
        <v>24.666555555555554</v>
      </c>
      <c r="E12" s="126">
        <f>RESUMEN!AC12*0.2</f>
        <v>18.322566844919788</v>
      </c>
      <c r="F12" s="126">
        <f>RESUMEN!AD12*0.2</f>
        <v>0</v>
      </c>
      <c r="G12" s="126">
        <f>RESUMEN!C31</f>
        <v>0</v>
      </c>
      <c r="H12" s="127">
        <f t="shared" si="0"/>
        <v>72.989122400475338</v>
      </c>
      <c r="I12" s="85" t="str">
        <f t="shared" si="1"/>
        <v>|220981296|Mario Palomino Hernández|30|24.7|18.3|0|0|__73__|</v>
      </c>
    </row>
    <row r="13" spans="1:9" customFormat="1" x14ac:dyDescent="0.2">
      <c r="A13" s="128">
        <v>220981229</v>
      </c>
      <c r="B13" s="82" t="s">
        <v>185</v>
      </c>
      <c r="C13" s="126">
        <f>RESUMEN!F13*0.3</f>
        <v>25.5</v>
      </c>
      <c r="D13" s="126">
        <f>RESUMEN!Q13*0.3</f>
        <v>19.277666666666661</v>
      </c>
      <c r="E13" s="126">
        <f>RESUMEN!AC13*0.2</f>
        <v>17.99818181818182</v>
      </c>
      <c r="F13" s="126">
        <f>RESUMEN!AD13*0.2</f>
        <v>0</v>
      </c>
      <c r="G13" s="126">
        <f>RESUMEN!C32</f>
        <v>0</v>
      </c>
      <c r="H13" s="127">
        <f t="shared" si="0"/>
        <v>62.775848484848481</v>
      </c>
      <c r="I13" s="85" t="str">
        <f t="shared" si="1"/>
        <v>|220981229|Luis Enrique Neri González|25.5|19.3|18|0|0|__62.8__|</v>
      </c>
    </row>
    <row r="14" spans="1:9" customFormat="1" x14ac:dyDescent="0.2">
      <c r="A14" s="128">
        <v>220981288</v>
      </c>
      <c r="B14" s="82" t="s">
        <v>11</v>
      </c>
      <c r="C14" s="126">
        <f>RESUMEN!F14*0.3</f>
        <v>30</v>
      </c>
      <c r="D14" s="126">
        <f>RESUMEN!Q14*0.3</f>
        <v>26.333333333333332</v>
      </c>
      <c r="E14" s="126">
        <f>RESUMEN!AC14*0.2</f>
        <v>17.99818181818182</v>
      </c>
      <c r="F14" s="126">
        <f>RESUMEN!AD14*0.2</f>
        <v>0</v>
      </c>
      <c r="G14" s="126">
        <f>RESUMEN!C33</f>
        <v>0</v>
      </c>
      <c r="H14" s="127">
        <f t="shared" si="0"/>
        <v>74.331515151515148</v>
      </c>
      <c r="I14" s="85" t="str">
        <f t="shared" si="1"/>
        <v>|220981288|Carlos Samuel Cruz Mariscal|30|26.3|18|0|0|__74.3__|</v>
      </c>
    </row>
    <row r="15" spans="1:9" x14ac:dyDescent="0.2">
      <c r="I15" s="8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topLeftCell="A22" workbookViewId="0">
      <pane xSplit="3" topLeftCell="D1" activePane="topRight" state="frozen"/>
      <selection pane="topRight" activeCell="A40" sqref="A40"/>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991</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987</v>
      </c>
      <c r="G4" s="72" t="s">
        <v>16</v>
      </c>
      <c r="H4" s="2" t="s">
        <v>17</v>
      </c>
      <c r="I4" s="2" t="s">
        <v>18</v>
      </c>
      <c r="J4" s="2" t="s">
        <v>19</v>
      </c>
      <c r="K4" s="2" t="s">
        <v>20</v>
      </c>
      <c r="L4" s="2" t="s">
        <v>21</v>
      </c>
      <c r="M4" s="2" t="s">
        <v>22</v>
      </c>
      <c r="N4" s="2" t="s">
        <v>23</v>
      </c>
      <c r="O4" s="2" t="s">
        <v>24</v>
      </c>
      <c r="P4" s="2" t="s">
        <v>1082</v>
      </c>
      <c r="Q4" s="13" t="s">
        <v>987</v>
      </c>
      <c r="R4" s="73" t="s">
        <v>37</v>
      </c>
      <c r="S4" s="9" t="s">
        <v>38</v>
      </c>
      <c r="T4" s="9" t="s">
        <v>39</v>
      </c>
      <c r="U4" s="9" t="s">
        <v>40</v>
      </c>
      <c r="V4" s="9" t="s">
        <v>41</v>
      </c>
      <c r="W4" s="9" t="s">
        <v>42</v>
      </c>
      <c r="X4" s="9" t="s">
        <v>43</v>
      </c>
      <c r="Y4" s="9" t="s">
        <v>44</v>
      </c>
      <c r="Z4" s="9" t="s">
        <v>45</v>
      </c>
      <c r="AA4" s="9" t="s">
        <v>46</v>
      </c>
      <c r="AB4" s="9" t="s">
        <v>47</v>
      </c>
      <c r="AC4" s="74" t="s">
        <v>987</v>
      </c>
      <c r="AD4" s="15" t="s">
        <v>49</v>
      </c>
    </row>
    <row r="5" spans="1:30" customFormat="1" x14ac:dyDescent="0.2">
      <c r="A5" s="27">
        <v>220981245</v>
      </c>
      <c r="B5" s="28" t="s">
        <v>2</v>
      </c>
      <c r="C5" s="16">
        <f>F5*0.3+Q5*0.3+AC5*0.2+AD5*0.2</f>
        <v>80</v>
      </c>
      <c r="D5" s="67">
        <v>100</v>
      </c>
      <c r="E5" s="11">
        <v>100</v>
      </c>
      <c r="F5" s="68">
        <f>AVERAGE(D5:E5)</f>
        <v>100</v>
      </c>
      <c r="G5" s="100">
        <v>100</v>
      </c>
      <c r="H5" s="101">
        <v>100</v>
      </c>
      <c r="I5" s="101">
        <v>100</v>
      </c>
      <c r="J5" s="101">
        <v>100</v>
      </c>
      <c r="K5" s="101">
        <v>100</v>
      </c>
      <c r="L5" s="101">
        <v>100</v>
      </c>
      <c r="M5" s="101">
        <v>100</v>
      </c>
      <c r="N5" s="101">
        <v>100</v>
      </c>
      <c r="O5" s="102">
        <v>100</v>
      </c>
      <c r="P5" s="102">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34">
        <v>0</v>
      </c>
    </row>
    <row r="6" spans="1:30" customFormat="1" x14ac:dyDescent="0.2">
      <c r="A6" s="27">
        <v>399515449</v>
      </c>
      <c r="B6" s="28" t="s">
        <v>3</v>
      </c>
      <c r="C6" s="16">
        <f t="shared" ref="C6:C14" si="0">F6*0.3+Q6*0.3+AC6*0.2+AD6*0.2</f>
        <v>80</v>
      </c>
      <c r="D6" s="67">
        <v>100</v>
      </c>
      <c r="E6" s="11">
        <v>100</v>
      </c>
      <c r="F6" s="68">
        <f t="shared" ref="F6:F14" si="1">AVERAGE(D6:E6)</f>
        <v>100</v>
      </c>
      <c r="G6" s="100">
        <v>100</v>
      </c>
      <c r="H6" s="101">
        <v>100</v>
      </c>
      <c r="I6" s="101">
        <v>100</v>
      </c>
      <c r="J6" s="101">
        <v>100</v>
      </c>
      <c r="K6" s="101">
        <v>100</v>
      </c>
      <c r="L6" s="101">
        <v>100</v>
      </c>
      <c r="M6" s="101">
        <v>100</v>
      </c>
      <c r="N6" s="101">
        <v>100</v>
      </c>
      <c r="O6" s="102">
        <v>100</v>
      </c>
      <c r="P6" s="102">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34">
        <v>0</v>
      </c>
    </row>
    <row r="7" spans="1:30" customFormat="1" x14ac:dyDescent="0.2">
      <c r="A7" s="27">
        <v>207595964</v>
      </c>
      <c r="B7" s="28" t="s">
        <v>4</v>
      </c>
      <c r="C7" s="16">
        <f t="shared" si="0"/>
        <v>75.166323232323236</v>
      </c>
      <c r="D7" s="67">
        <v>100</v>
      </c>
      <c r="E7" s="11">
        <v>100</v>
      </c>
      <c r="F7" s="68">
        <f t="shared" si="1"/>
        <v>100</v>
      </c>
      <c r="G7" s="100">
        <v>93.33</v>
      </c>
      <c r="H7" s="101">
        <v>80</v>
      </c>
      <c r="I7" s="101">
        <v>86.67</v>
      </c>
      <c r="J7" s="101">
        <v>100</v>
      </c>
      <c r="K7" s="101">
        <v>93.33</v>
      </c>
      <c r="L7" s="101">
        <v>93.333333333333329</v>
      </c>
      <c r="M7" s="101">
        <v>86.67</v>
      </c>
      <c r="N7" s="101">
        <v>93.33</v>
      </c>
      <c r="O7" s="102">
        <v>86.67</v>
      </c>
      <c r="P7" s="102">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34">
        <v>0</v>
      </c>
    </row>
    <row r="8" spans="1:30" customFormat="1" x14ac:dyDescent="0.2">
      <c r="A8" s="27">
        <v>211776124</v>
      </c>
      <c r="B8" s="28" t="s">
        <v>25</v>
      </c>
      <c r="C8" s="16">
        <f t="shared" si="0"/>
        <v>73.166434343434346</v>
      </c>
      <c r="D8" s="67">
        <v>100</v>
      </c>
      <c r="E8" s="11">
        <v>100</v>
      </c>
      <c r="F8" s="68">
        <f t="shared" si="1"/>
        <v>100</v>
      </c>
      <c r="G8" s="100">
        <v>93.33</v>
      </c>
      <c r="H8" s="101">
        <v>73.33</v>
      </c>
      <c r="I8" s="101">
        <f>QUIZES!C35</f>
        <v>86.67</v>
      </c>
      <c r="J8" s="101">
        <v>100</v>
      </c>
      <c r="K8" s="101">
        <v>80</v>
      </c>
      <c r="L8" s="101">
        <v>86.666666666666671</v>
      </c>
      <c r="M8" s="101">
        <v>86.67</v>
      </c>
      <c r="N8" s="101">
        <v>66.67</v>
      </c>
      <c r="O8" s="102">
        <v>66.67</v>
      </c>
      <c r="P8" s="102">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34">
        <v>0</v>
      </c>
    </row>
    <row r="9" spans="1:30" customFormat="1" x14ac:dyDescent="0.2">
      <c r="A9" s="27">
        <v>220981202</v>
      </c>
      <c r="B9" s="28" t="s">
        <v>6</v>
      </c>
      <c r="C9" s="16">
        <f t="shared" si="0"/>
        <v>73.555499999999995</v>
      </c>
      <c r="D9" s="67">
        <v>100</v>
      </c>
      <c r="E9" s="11">
        <v>100</v>
      </c>
      <c r="F9" s="68">
        <f t="shared" si="1"/>
        <v>100</v>
      </c>
      <c r="G9" s="100">
        <v>36.664999999999999</v>
      </c>
      <c r="H9" s="101">
        <v>100</v>
      </c>
      <c r="I9" s="101">
        <v>100</v>
      </c>
      <c r="J9" s="101">
        <v>93.33</v>
      </c>
      <c r="K9" s="101">
        <v>100</v>
      </c>
      <c r="L9" s="101">
        <v>0</v>
      </c>
      <c r="M9" s="101">
        <v>0</v>
      </c>
      <c r="N9" s="101">
        <v>86.67</v>
      </c>
      <c r="O9" s="102">
        <v>100</v>
      </c>
      <c r="P9" s="102">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34">
        <v>0</v>
      </c>
    </row>
    <row r="10" spans="1:30" customFormat="1" x14ac:dyDescent="0.2">
      <c r="A10" s="27">
        <v>398813438</v>
      </c>
      <c r="B10" s="28" t="s">
        <v>7</v>
      </c>
      <c r="C10" s="16">
        <f t="shared" si="0"/>
        <v>80</v>
      </c>
      <c r="D10" s="67">
        <v>100</v>
      </c>
      <c r="E10" s="11">
        <v>100</v>
      </c>
      <c r="F10" s="68">
        <f t="shared" si="1"/>
        <v>100</v>
      </c>
      <c r="G10" s="100">
        <v>86.67</v>
      </c>
      <c r="H10" s="101">
        <v>100</v>
      </c>
      <c r="I10" s="101">
        <v>100</v>
      </c>
      <c r="J10" s="101">
        <v>100</v>
      </c>
      <c r="K10" s="101">
        <v>100</v>
      </c>
      <c r="L10" s="101">
        <v>100</v>
      </c>
      <c r="M10" s="101">
        <v>100</v>
      </c>
      <c r="N10" s="101">
        <v>100</v>
      </c>
      <c r="O10" s="102">
        <v>100</v>
      </c>
      <c r="P10" s="102">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34">
        <v>0</v>
      </c>
    </row>
    <row r="11" spans="1:30" customFormat="1" x14ac:dyDescent="0.2">
      <c r="A11" s="27">
        <v>220981261</v>
      </c>
      <c r="B11" s="28" t="s">
        <v>8</v>
      </c>
      <c r="C11" s="16">
        <f t="shared" si="0"/>
        <v>63.989677956030903</v>
      </c>
      <c r="D11" s="67">
        <v>100</v>
      </c>
      <c r="E11" s="11">
        <v>100</v>
      </c>
      <c r="F11" s="68">
        <f t="shared" si="1"/>
        <v>100</v>
      </c>
      <c r="G11" s="100">
        <v>80</v>
      </c>
      <c r="H11" s="101">
        <v>43.335000000000001</v>
      </c>
      <c r="I11" s="101">
        <v>80</v>
      </c>
      <c r="J11" s="101">
        <v>66.67</v>
      </c>
      <c r="K11" s="101">
        <v>33.335000000000001</v>
      </c>
      <c r="L11" s="101">
        <v>73.333333333333329</v>
      </c>
      <c r="M11" s="101">
        <v>46.67</v>
      </c>
      <c r="N11" s="101">
        <v>46.67</v>
      </c>
      <c r="O11" s="102">
        <v>0</v>
      </c>
      <c r="P11" s="102">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34">
        <v>0</v>
      </c>
    </row>
    <row r="12" spans="1:30" customFormat="1" x14ac:dyDescent="0.2">
      <c r="A12" s="27">
        <v>220981296</v>
      </c>
      <c r="B12" s="28" t="s">
        <v>9</v>
      </c>
      <c r="C12" s="16">
        <f t="shared" si="0"/>
        <v>72.989122400475338</v>
      </c>
      <c r="D12" s="67">
        <v>100</v>
      </c>
      <c r="E12" s="11">
        <v>100</v>
      </c>
      <c r="F12" s="68">
        <f t="shared" si="1"/>
        <v>100</v>
      </c>
      <c r="G12" s="100">
        <v>86.67</v>
      </c>
      <c r="H12" s="101">
        <v>93.33</v>
      </c>
      <c r="I12" s="101">
        <v>100</v>
      </c>
      <c r="J12" s="101">
        <v>73.33</v>
      </c>
      <c r="K12" s="101">
        <v>86.67</v>
      </c>
      <c r="L12" s="101">
        <v>66.666666666666657</v>
      </c>
      <c r="M12" s="101">
        <v>73.33</v>
      </c>
      <c r="N12" s="101">
        <v>80</v>
      </c>
      <c r="O12" s="102">
        <v>80</v>
      </c>
      <c r="P12" s="102">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34">
        <v>0</v>
      </c>
    </row>
    <row r="13" spans="1:30" customFormat="1" x14ac:dyDescent="0.2">
      <c r="A13" s="27">
        <v>220981229</v>
      </c>
      <c r="B13" s="28" t="s">
        <v>10</v>
      </c>
      <c r="C13" s="16">
        <f t="shared" si="0"/>
        <v>62.775848484848481</v>
      </c>
      <c r="D13" s="67">
        <v>85</v>
      </c>
      <c r="E13" s="11">
        <v>85</v>
      </c>
      <c r="F13" s="68">
        <f t="shared" si="1"/>
        <v>85</v>
      </c>
      <c r="G13" s="100">
        <v>93.33</v>
      </c>
      <c r="H13" s="101">
        <v>73.33</v>
      </c>
      <c r="I13" s="101">
        <v>86.67</v>
      </c>
      <c r="J13" s="101">
        <v>0</v>
      </c>
      <c r="K13" s="101">
        <v>86.67</v>
      </c>
      <c r="L13" s="101">
        <v>60</v>
      </c>
      <c r="M13" s="101">
        <v>93.33</v>
      </c>
      <c r="N13" s="101">
        <v>0</v>
      </c>
      <c r="O13" s="102">
        <v>0</v>
      </c>
      <c r="P13" s="102">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34">
        <v>0</v>
      </c>
    </row>
    <row r="14" spans="1:30" customFormat="1" x14ac:dyDescent="0.2">
      <c r="A14" s="27">
        <v>220981288</v>
      </c>
      <c r="B14" s="28" t="s">
        <v>11</v>
      </c>
      <c r="C14" s="62">
        <f t="shared" si="0"/>
        <v>74.331515151515148</v>
      </c>
      <c r="D14" s="69">
        <v>100</v>
      </c>
      <c r="E14" s="70">
        <v>100</v>
      </c>
      <c r="F14" s="71">
        <f t="shared" si="1"/>
        <v>100</v>
      </c>
      <c r="G14" s="103">
        <v>100</v>
      </c>
      <c r="H14" s="104">
        <v>100</v>
      </c>
      <c r="I14" s="104">
        <v>93.33</v>
      </c>
      <c r="J14" s="104">
        <v>100</v>
      </c>
      <c r="K14" s="104">
        <v>100</v>
      </c>
      <c r="L14" s="104">
        <v>80</v>
      </c>
      <c r="M14" s="104">
        <v>80</v>
      </c>
      <c r="N14" s="104">
        <v>46.67</v>
      </c>
      <c r="O14" s="105">
        <v>43.34</v>
      </c>
      <c r="P14" s="105">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80">
        <v>0</v>
      </c>
    </row>
    <row r="19" spans="1:10" s="18" customFormat="1" x14ac:dyDescent="0.2">
      <c r="A19" s="19" t="s">
        <v>51</v>
      </c>
      <c r="B19" s="22"/>
    </row>
    <row r="21" spans="1:10" x14ac:dyDescent="0.2">
      <c r="C21" s="17" t="s">
        <v>55</v>
      </c>
      <c r="E21" s="17" t="s">
        <v>61</v>
      </c>
    </row>
    <row r="22" spans="1:10" ht="54" x14ac:dyDescent="0.2">
      <c r="C22" s="14" t="s">
        <v>52</v>
      </c>
      <c r="D22" s="31" t="s">
        <v>1086</v>
      </c>
      <c r="E22" s="20" t="s">
        <v>57</v>
      </c>
      <c r="F22" s="20" t="s">
        <v>56</v>
      </c>
      <c r="G22" s="20" t="s">
        <v>58</v>
      </c>
      <c r="H22" s="32" t="s">
        <v>59</v>
      </c>
      <c r="J22" s="109"/>
    </row>
    <row r="23" spans="1:10" ht="34" x14ac:dyDescent="0.2">
      <c r="A23" s="25" t="s">
        <v>0</v>
      </c>
      <c r="B23" s="26" t="s">
        <v>1</v>
      </c>
      <c r="C23" s="21" t="s">
        <v>54</v>
      </c>
      <c r="D23" s="30" t="s">
        <v>60</v>
      </c>
      <c r="E23" s="29" t="s">
        <v>57</v>
      </c>
      <c r="F23" s="29" t="s">
        <v>56</v>
      </c>
      <c r="G23" s="29" t="s">
        <v>58</v>
      </c>
      <c r="H23" s="33" t="s">
        <v>59</v>
      </c>
    </row>
    <row r="24" spans="1:10" x14ac:dyDescent="0.2">
      <c r="A24" s="27">
        <v>220981245</v>
      </c>
      <c r="B24" s="28" t="s">
        <v>2</v>
      </c>
      <c r="C24" s="16">
        <f>MIN(SUM(E24:H24),4*D24*5)</f>
        <v>10</v>
      </c>
      <c r="D24" s="16">
        <f>IF(C5&gt;=70,1,0)</f>
        <v>1</v>
      </c>
      <c r="E24" s="36">
        <v>0</v>
      </c>
      <c r="F24" s="34">
        <v>10</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0</v>
      </c>
      <c r="E30" s="36">
        <v>0</v>
      </c>
      <c r="F30" s="34">
        <v>0</v>
      </c>
      <c r="G30" s="34">
        <v>0</v>
      </c>
      <c r="H30" s="34">
        <v>0</v>
      </c>
    </row>
    <row r="31" spans="1:10" x14ac:dyDescent="0.2">
      <c r="A31" s="27">
        <v>220981296</v>
      </c>
      <c r="B31" s="28" t="s">
        <v>9</v>
      </c>
      <c r="C31" s="16">
        <f t="shared" si="4"/>
        <v>0</v>
      </c>
      <c r="D31" s="16">
        <f t="shared" si="5"/>
        <v>1</v>
      </c>
      <c r="E31" s="36">
        <v>0</v>
      </c>
      <c r="F31" s="34">
        <v>0</v>
      </c>
      <c r="G31" s="34">
        <v>0</v>
      </c>
      <c r="H31" s="34">
        <v>0</v>
      </c>
    </row>
    <row r="32" spans="1:10" x14ac:dyDescent="0.2">
      <c r="A32" s="27">
        <v>220981229</v>
      </c>
      <c r="B32" s="28" t="s">
        <v>10</v>
      </c>
      <c r="C32" s="16">
        <f t="shared" si="4"/>
        <v>0</v>
      </c>
      <c r="D32" s="16">
        <f t="shared" si="5"/>
        <v>0</v>
      </c>
      <c r="E32" s="36">
        <v>0</v>
      </c>
      <c r="F32" s="34">
        <v>0</v>
      </c>
      <c r="G32" s="34">
        <v>0</v>
      </c>
      <c r="H32" s="34">
        <v>0</v>
      </c>
    </row>
    <row r="33" spans="1:8" x14ac:dyDescent="0.2">
      <c r="A33" s="27">
        <v>220981288</v>
      </c>
      <c r="B33" s="28" t="s">
        <v>11</v>
      </c>
      <c r="C33" s="16">
        <f t="shared" si="4"/>
        <v>0</v>
      </c>
      <c r="D33" s="16">
        <f t="shared" si="5"/>
        <v>1</v>
      </c>
      <c r="E33" s="36">
        <v>0</v>
      </c>
      <c r="F33" s="34">
        <v>0</v>
      </c>
      <c r="G33" s="34">
        <v>0</v>
      </c>
      <c r="H33" s="34">
        <v>0</v>
      </c>
    </row>
    <row r="35" spans="1:8" x14ac:dyDescent="0.2">
      <c r="A35" s="110" t="s">
        <v>1087</v>
      </c>
    </row>
    <row r="39" spans="1:8" s="18" customFormat="1" x14ac:dyDescent="0.2">
      <c r="A39" s="19" t="s">
        <v>62</v>
      </c>
      <c r="B39" s="22"/>
    </row>
    <row r="40" spans="1:8" x14ac:dyDescent="0.2">
      <c r="A40" s="125" t="s">
        <v>1101</v>
      </c>
    </row>
    <row r="41" spans="1:8" x14ac:dyDescent="0.2">
      <c r="C41" s="14" t="s">
        <v>52</v>
      </c>
    </row>
    <row r="42" spans="1:8" x14ac:dyDescent="0.2">
      <c r="A42" s="25" t="s">
        <v>0</v>
      </c>
      <c r="B42" s="26" t="s">
        <v>1</v>
      </c>
      <c r="C42" s="21" t="s">
        <v>52</v>
      </c>
    </row>
    <row r="43" spans="1:8" x14ac:dyDescent="0.2">
      <c r="A43" s="27">
        <v>220981245</v>
      </c>
      <c r="B43" s="28" t="s">
        <v>2</v>
      </c>
      <c r="C43" s="16">
        <f>MIN(100,C5+C24)</f>
        <v>90</v>
      </c>
    </row>
    <row r="44" spans="1:8" x14ac:dyDescent="0.2">
      <c r="A44" s="27">
        <v>399515449</v>
      </c>
      <c r="B44" s="28" t="s">
        <v>3</v>
      </c>
      <c r="C44" s="16">
        <f t="shared" ref="C44:C52" si="6">MIN(100,C6+C25)</f>
        <v>80</v>
      </c>
    </row>
    <row r="45" spans="1:8" x14ac:dyDescent="0.2">
      <c r="A45" s="27">
        <v>207595964</v>
      </c>
      <c r="B45" s="28" t="s">
        <v>4</v>
      </c>
      <c r="C45" s="16">
        <f t="shared" si="6"/>
        <v>75.166323232323236</v>
      </c>
    </row>
    <row r="46" spans="1:8" x14ac:dyDescent="0.2">
      <c r="A46" s="27">
        <v>211776124</v>
      </c>
      <c r="B46" s="28" t="s">
        <v>25</v>
      </c>
      <c r="C46" s="16">
        <f t="shared" si="6"/>
        <v>73.166434343434346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63.989677956030903</v>
      </c>
    </row>
    <row r="50" spans="1:3" x14ac:dyDescent="0.2">
      <c r="A50" s="27">
        <v>220981296</v>
      </c>
      <c r="B50" s="28" t="s">
        <v>9</v>
      </c>
      <c r="C50" s="16">
        <f t="shared" si="6"/>
        <v>72.989122400475338</v>
      </c>
    </row>
    <row r="51" spans="1:3" x14ac:dyDescent="0.2">
      <c r="A51" s="27">
        <v>220981229</v>
      </c>
      <c r="B51" s="28" t="s">
        <v>10</v>
      </c>
      <c r="C51" s="16">
        <f t="shared" si="6"/>
        <v>62.775848484848481</v>
      </c>
    </row>
    <row r="52" spans="1:3" x14ac:dyDescent="0.2">
      <c r="A52" s="27">
        <v>220981288</v>
      </c>
      <c r="B52" s="28" t="s">
        <v>11</v>
      </c>
      <c r="C52" s="16">
        <f t="shared" si="6"/>
        <v>74.331515151515148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67</v>
      </c>
      <c r="F2" s="3" t="s">
        <v>68</v>
      </c>
      <c r="G2" s="3" t="s">
        <v>1085</v>
      </c>
      <c r="H2" s="60" t="s">
        <v>989</v>
      </c>
    </row>
    <row r="3" spans="1:8" x14ac:dyDescent="0.2">
      <c r="A3" s="4" t="s">
        <v>31</v>
      </c>
      <c r="B3" s="4">
        <v>15</v>
      </c>
      <c r="C3" s="5">
        <f>ROUND(B3/15,4)*100</f>
        <v>100</v>
      </c>
      <c r="D3" s="4"/>
      <c r="E3" s="39">
        <v>44587.867245370398</v>
      </c>
      <c r="F3" s="39">
        <v>44587.868553240703</v>
      </c>
      <c r="G3" s="5">
        <f>(F3-E3)*24*60</f>
        <v>1.8833332392387092</v>
      </c>
      <c r="H3" s="86"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87"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86" t="str">
        <f t="shared" si="2"/>
        <v>21:05</v>
      </c>
    </row>
    <row r="6" spans="1:8" x14ac:dyDescent="0.2">
      <c r="A6" s="6" t="s">
        <v>4</v>
      </c>
      <c r="B6" s="6">
        <v>14</v>
      </c>
      <c r="C6" s="7">
        <f t="shared" si="0"/>
        <v>93.33</v>
      </c>
      <c r="D6" s="6"/>
      <c r="E6" s="40">
        <v>44587.833391203698</v>
      </c>
      <c r="F6" s="40">
        <v>44587.880821759303</v>
      </c>
      <c r="G6" s="7">
        <f t="shared" si="1"/>
        <v>68.300000071758404</v>
      </c>
      <c r="H6" s="87" t="str">
        <f t="shared" si="2"/>
        <v>21:08</v>
      </c>
    </row>
    <row r="7" spans="1:8" x14ac:dyDescent="0.2">
      <c r="A7" s="4" t="s">
        <v>5</v>
      </c>
      <c r="B7" s="4">
        <v>14</v>
      </c>
      <c r="C7" s="5">
        <f t="shared" si="0"/>
        <v>93.33</v>
      </c>
      <c r="D7" s="4"/>
      <c r="E7" s="39">
        <v>44587.826990740701</v>
      </c>
      <c r="F7" s="39">
        <v>44587.881921296299</v>
      </c>
      <c r="G7" s="5">
        <f t="shared" si="1"/>
        <v>79.10000006086193</v>
      </c>
      <c r="H7" s="86" t="str">
        <f t="shared" si="2"/>
        <v>21:09</v>
      </c>
    </row>
    <row r="8" spans="1:8" x14ac:dyDescent="0.2">
      <c r="A8" s="6" t="s">
        <v>33</v>
      </c>
      <c r="B8" s="6">
        <v>15</v>
      </c>
      <c r="C8" s="7">
        <f t="shared" si="0"/>
        <v>100</v>
      </c>
      <c r="D8" s="6"/>
      <c r="E8" s="40">
        <v>44587.863657407397</v>
      </c>
      <c r="F8" s="40">
        <v>44587.887407407397</v>
      </c>
      <c r="G8" s="7">
        <f t="shared" si="1"/>
        <v>34.200000000419095</v>
      </c>
      <c r="H8" s="87" t="str">
        <f t="shared" si="2"/>
        <v>21:17</v>
      </c>
    </row>
    <row r="9" spans="1:8" x14ac:dyDescent="0.2">
      <c r="A9" s="4" t="s">
        <v>10</v>
      </c>
      <c r="B9" s="4">
        <v>14</v>
      </c>
      <c r="C9" s="5">
        <f t="shared" si="0"/>
        <v>93.33</v>
      </c>
      <c r="D9" s="4"/>
      <c r="E9" s="39">
        <v>44587.8914351852</v>
      </c>
      <c r="F9" s="39">
        <v>44587.904189814799</v>
      </c>
      <c r="G9" s="5">
        <f t="shared" si="1"/>
        <v>18.366666622459888</v>
      </c>
      <c r="H9" s="86" t="str">
        <f t="shared" si="2"/>
        <v>21:42</v>
      </c>
    </row>
    <row r="10" spans="1:8" x14ac:dyDescent="0.2">
      <c r="A10" s="6" t="s">
        <v>34</v>
      </c>
      <c r="B10" s="6">
        <v>12</v>
      </c>
      <c r="C10" s="7">
        <f t="shared" si="0"/>
        <v>80</v>
      </c>
      <c r="D10" s="6"/>
      <c r="E10" s="40">
        <v>44587.876006944403</v>
      </c>
      <c r="F10" s="40">
        <v>44587.915625000001</v>
      </c>
      <c r="G10" s="7">
        <f t="shared" si="1"/>
        <v>57.050000061281025</v>
      </c>
      <c r="H10" s="87" t="str">
        <f t="shared" si="2"/>
        <v>21:58</v>
      </c>
    </row>
    <row r="11" spans="1:8" x14ac:dyDescent="0.2">
      <c r="A11" s="4" t="s">
        <v>35</v>
      </c>
      <c r="B11" s="4">
        <v>13</v>
      </c>
      <c r="C11" s="5">
        <f t="shared" si="0"/>
        <v>86.67</v>
      </c>
      <c r="D11" s="4"/>
      <c r="E11" s="39">
        <v>44587.864409722199</v>
      </c>
      <c r="F11" s="39">
        <v>44587.923611111102</v>
      </c>
      <c r="G11" s="5">
        <f t="shared" si="1"/>
        <v>85.250000021187589</v>
      </c>
      <c r="H11" s="86"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3" t="str">
        <f t="shared" si="2"/>
        <v>23:52</v>
      </c>
    </row>
    <row r="15" spans="1:8" x14ac:dyDescent="0.2">
      <c r="A15" s="1" t="s">
        <v>65</v>
      </c>
    </row>
    <row r="16" spans="1:8" x14ac:dyDescent="0.2">
      <c r="A16" s="3" t="s">
        <v>63</v>
      </c>
      <c r="B16" s="3" t="s">
        <v>28</v>
      </c>
      <c r="C16" s="3" t="s">
        <v>29</v>
      </c>
      <c r="D16" s="3" t="s">
        <v>30</v>
      </c>
      <c r="E16" s="3" t="s">
        <v>67</v>
      </c>
      <c r="F16" s="3" t="s">
        <v>68</v>
      </c>
      <c r="G16" s="3" t="s">
        <v>1085</v>
      </c>
      <c r="H16" s="60" t="str">
        <f>$H$2</f>
        <v>HR ENVIO QUIZ</v>
      </c>
    </row>
    <row r="17" spans="1:8" x14ac:dyDescent="0.2">
      <c r="A17" s="4" t="s">
        <v>64</v>
      </c>
      <c r="B17" s="4">
        <v>15</v>
      </c>
      <c r="C17" s="5">
        <f>ROUND(B17/15,4)*100</f>
        <v>100</v>
      </c>
      <c r="D17" s="4"/>
      <c r="E17" s="39">
        <v>44594.8233680556</v>
      </c>
      <c r="F17" s="39">
        <v>44594.823622685202</v>
      </c>
      <c r="G17" s="5">
        <f>(F17-E17)*24*60</f>
        <v>0.36666662665084004</v>
      </c>
      <c r="H17" s="86"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87" t="str">
        <f t="shared" si="3"/>
        <v>19:54</v>
      </c>
    </row>
    <row r="19" spans="1:8" x14ac:dyDescent="0.2">
      <c r="A19" s="4" t="s">
        <v>35</v>
      </c>
      <c r="B19" s="4">
        <v>14</v>
      </c>
      <c r="C19" s="5">
        <f t="shared" si="4"/>
        <v>93.33</v>
      </c>
      <c r="D19" s="4"/>
      <c r="E19" s="39">
        <v>44594.839131944398</v>
      </c>
      <c r="F19" s="39">
        <v>44594.855590277803</v>
      </c>
      <c r="G19" s="5">
        <f t="shared" si="5"/>
        <v>23.700000102398917</v>
      </c>
      <c r="H19" s="86" t="str">
        <f t="shared" si="3"/>
        <v>20:32</v>
      </c>
    </row>
    <row r="20" spans="1:8" x14ac:dyDescent="0.2">
      <c r="A20" s="6" t="s">
        <v>7</v>
      </c>
      <c r="B20" s="6">
        <v>15</v>
      </c>
      <c r="C20" s="7">
        <f t="shared" si="4"/>
        <v>100</v>
      </c>
      <c r="D20" s="6"/>
      <c r="E20" s="40">
        <v>44594.819074074097</v>
      </c>
      <c r="F20" s="40">
        <v>44594.856423611098</v>
      </c>
      <c r="G20" s="7">
        <f t="shared" si="5"/>
        <v>53.783333280589432</v>
      </c>
      <c r="H20" s="87" t="str">
        <f t="shared" si="3"/>
        <v>20:33</v>
      </c>
    </row>
    <row r="21" spans="1:8" x14ac:dyDescent="0.2">
      <c r="A21" s="4" t="s">
        <v>5</v>
      </c>
      <c r="B21" s="4">
        <v>11</v>
      </c>
      <c r="C21" s="5">
        <f t="shared" si="4"/>
        <v>73.33</v>
      </c>
      <c r="D21" s="4"/>
      <c r="E21" s="39">
        <v>44594.839189814797</v>
      </c>
      <c r="F21" s="39">
        <v>44594.857141203698</v>
      </c>
      <c r="G21" s="5">
        <f t="shared" si="5"/>
        <v>25.850000018253922</v>
      </c>
      <c r="H21" s="86" t="str">
        <f t="shared" si="3"/>
        <v>20:34</v>
      </c>
    </row>
    <row r="22" spans="1:8" x14ac:dyDescent="0.2">
      <c r="A22" s="6" t="s">
        <v>10</v>
      </c>
      <c r="B22" s="6">
        <v>11</v>
      </c>
      <c r="C22" s="7">
        <f t="shared" si="4"/>
        <v>73.33</v>
      </c>
      <c r="D22" s="6"/>
      <c r="E22" s="40">
        <v>44594.842743055597</v>
      </c>
      <c r="F22" s="40">
        <v>44594.857164351903</v>
      </c>
      <c r="G22" s="7">
        <f t="shared" si="5"/>
        <v>20.766666680574417</v>
      </c>
      <c r="H22" s="87" t="str">
        <f t="shared" si="3"/>
        <v>20:34</v>
      </c>
    </row>
    <row r="23" spans="1:8" x14ac:dyDescent="0.2">
      <c r="A23" s="4" t="s">
        <v>4</v>
      </c>
      <c r="B23" s="4">
        <v>12</v>
      </c>
      <c r="C23" s="5">
        <f t="shared" si="4"/>
        <v>80</v>
      </c>
      <c r="D23" s="4"/>
      <c r="E23" s="39">
        <v>44594.839131944398</v>
      </c>
      <c r="F23" s="39">
        <v>44594.857476851903</v>
      </c>
      <c r="G23" s="5">
        <f t="shared" si="5"/>
        <v>26.416666806908324</v>
      </c>
      <c r="H23" s="86" t="str">
        <f t="shared" si="3"/>
        <v>20:34</v>
      </c>
    </row>
    <row r="24" spans="1:8" x14ac:dyDescent="0.2">
      <c r="A24" s="6" t="s">
        <v>33</v>
      </c>
      <c r="B24" s="6">
        <v>15</v>
      </c>
      <c r="C24" s="7">
        <f t="shared" si="4"/>
        <v>100</v>
      </c>
      <c r="D24" s="6"/>
      <c r="E24" s="40">
        <v>44594.865081018499</v>
      </c>
      <c r="F24" s="40">
        <v>44594.866724537002</v>
      </c>
      <c r="G24" s="7">
        <f t="shared" si="5"/>
        <v>2.366666643647477</v>
      </c>
      <c r="H24" s="87" t="str">
        <f t="shared" si="3"/>
        <v>20:48</v>
      </c>
    </row>
    <row r="25" spans="1:8" x14ac:dyDescent="0.2">
      <c r="A25" s="4" t="s">
        <v>6</v>
      </c>
      <c r="B25" s="4">
        <v>15</v>
      </c>
      <c r="C25" s="5">
        <f t="shared" si="4"/>
        <v>100</v>
      </c>
      <c r="D25" s="4"/>
      <c r="E25" s="39">
        <v>44594.821250000001</v>
      </c>
      <c r="F25" s="39">
        <v>44594.874756944402</v>
      </c>
      <c r="G25" s="5">
        <f t="shared" si="5"/>
        <v>77.049999937880784</v>
      </c>
      <c r="H25" s="86"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3" t="str">
        <f t="shared" si="3"/>
        <v>21:14</v>
      </c>
    </row>
    <row r="29" spans="1:8" x14ac:dyDescent="0.2">
      <c r="A29" s="1" t="s">
        <v>187</v>
      </c>
    </row>
    <row r="30" spans="1:8" x14ac:dyDescent="0.2">
      <c r="A30" s="3" t="s">
        <v>63</v>
      </c>
      <c r="B30" s="3" t="s">
        <v>28</v>
      </c>
      <c r="C30" s="3" t="s">
        <v>29</v>
      </c>
      <c r="D30" s="3" t="s">
        <v>30</v>
      </c>
      <c r="E30" s="3" t="s">
        <v>67</v>
      </c>
      <c r="F30" s="3" t="s">
        <v>68</v>
      </c>
      <c r="G30" s="3" t="s">
        <v>1085</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86"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87" t="str">
        <f t="shared" si="6"/>
        <v>19:29</v>
      </c>
    </row>
    <row r="33" spans="1:8" x14ac:dyDescent="0.2">
      <c r="A33" s="4" t="s">
        <v>6</v>
      </c>
      <c r="B33" s="4">
        <v>15</v>
      </c>
      <c r="C33" s="5">
        <f t="shared" si="7"/>
        <v>100</v>
      </c>
      <c r="D33" s="4"/>
      <c r="E33" s="39">
        <v>44601.838020833296</v>
      </c>
      <c r="F33" s="39">
        <v>44601.850196759297</v>
      </c>
      <c r="G33" s="5">
        <f t="shared" si="8"/>
        <v>17.533333440078422</v>
      </c>
      <c r="H33" s="86" t="str">
        <f t="shared" si="6"/>
        <v>20:24</v>
      </c>
    </row>
    <row r="34" spans="1:8" x14ac:dyDescent="0.2">
      <c r="A34" s="6" t="s">
        <v>34</v>
      </c>
      <c r="B34" s="6">
        <v>12</v>
      </c>
      <c r="C34" s="7">
        <f t="shared" si="7"/>
        <v>80</v>
      </c>
      <c r="D34" s="6"/>
      <c r="E34" s="40">
        <v>44601.837731481501</v>
      </c>
      <c r="F34" s="40">
        <v>44601.853587963</v>
      </c>
      <c r="G34" s="7">
        <f t="shared" si="8"/>
        <v>22.833333358867094</v>
      </c>
      <c r="H34" s="87" t="str">
        <f t="shared" si="6"/>
        <v>20:29</v>
      </c>
    </row>
    <row r="35" spans="1:8" x14ac:dyDescent="0.2">
      <c r="A35" s="4" t="s">
        <v>5</v>
      </c>
      <c r="B35" s="4">
        <v>13</v>
      </c>
      <c r="C35" s="5">
        <f t="shared" si="7"/>
        <v>86.67</v>
      </c>
      <c r="D35" s="4"/>
      <c r="E35" s="39">
        <v>44601.839178240698</v>
      </c>
      <c r="F35" s="39">
        <v>44601.858333333301</v>
      </c>
      <c r="G35" s="5">
        <f t="shared" si="8"/>
        <v>27.583333348156884</v>
      </c>
      <c r="H35" s="86" t="str">
        <f t="shared" si="6"/>
        <v>20:36</v>
      </c>
    </row>
    <row r="36" spans="1:8" x14ac:dyDescent="0.2">
      <c r="A36" s="6" t="s">
        <v>35</v>
      </c>
      <c r="B36" s="6">
        <v>15</v>
      </c>
      <c r="C36" s="7">
        <f t="shared" si="7"/>
        <v>100</v>
      </c>
      <c r="D36" s="6"/>
      <c r="E36" s="40">
        <v>44601.837222222202</v>
      </c>
      <c r="F36" s="40">
        <v>44601.861412036997</v>
      </c>
      <c r="G36" s="7">
        <f t="shared" si="8"/>
        <v>34.833333303686231</v>
      </c>
      <c r="H36" s="87" t="str">
        <f t="shared" si="6"/>
        <v>20:40</v>
      </c>
    </row>
    <row r="37" spans="1:8" x14ac:dyDescent="0.2">
      <c r="A37" s="4" t="s">
        <v>183</v>
      </c>
      <c r="B37" s="4">
        <v>14</v>
      </c>
      <c r="C37" s="5">
        <f t="shared" si="7"/>
        <v>93.33</v>
      </c>
      <c r="D37" s="4"/>
      <c r="E37" s="39">
        <v>44601.838518518503</v>
      </c>
      <c r="F37" s="39">
        <v>44601.862164351798</v>
      </c>
      <c r="G37" s="5">
        <f t="shared" si="8"/>
        <v>34.049999944400042</v>
      </c>
      <c r="H37" s="86" t="str">
        <f t="shared" si="6"/>
        <v>20:41</v>
      </c>
    </row>
    <row r="38" spans="1:8" x14ac:dyDescent="0.2">
      <c r="A38" s="6" t="s">
        <v>184</v>
      </c>
      <c r="B38" s="6">
        <v>15</v>
      </c>
      <c r="C38" s="7">
        <f t="shared" si="7"/>
        <v>100</v>
      </c>
      <c r="D38" s="6"/>
      <c r="E38" s="40">
        <v>44601.8468055556</v>
      </c>
      <c r="F38" s="40">
        <v>44601.863090277802</v>
      </c>
      <c r="G38" s="7">
        <f t="shared" si="8"/>
        <v>23.449999970616773</v>
      </c>
      <c r="H38" s="87" t="str">
        <f t="shared" si="6"/>
        <v>20:42</v>
      </c>
    </row>
    <row r="39" spans="1:8" x14ac:dyDescent="0.2">
      <c r="A39" s="4" t="s">
        <v>4</v>
      </c>
      <c r="B39" s="4">
        <v>13</v>
      </c>
      <c r="C39" s="5">
        <f t="shared" si="7"/>
        <v>86.67</v>
      </c>
      <c r="D39" s="4"/>
      <c r="E39" s="39">
        <v>44601.847303240698</v>
      </c>
      <c r="F39" s="39">
        <v>44601.864189814798</v>
      </c>
      <c r="G39" s="5">
        <f t="shared" si="8"/>
        <v>24.316666703671217</v>
      </c>
      <c r="H39" s="86" t="str">
        <f t="shared" si="6"/>
        <v>20:44</v>
      </c>
    </row>
    <row r="40" spans="1:8" x14ac:dyDescent="0.2">
      <c r="A40" s="6" t="s">
        <v>185</v>
      </c>
      <c r="B40" s="6">
        <v>13</v>
      </c>
      <c r="C40" s="7">
        <f t="shared" si="7"/>
        <v>86.67</v>
      </c>
      <c r="D40" s="6"/>
      <c r="E40" s="40">
        <v>44601.872361111098</v>
      </c>
      <c r="F40" s="40">
        <v>44601.873495370397</v>
      </c>
      <c r="G40" s="7">
        <f t="shared" si="8"/>
        <v>1.6333333903457969</v>
      </c>
      <c r="H40" s="87" t="str">
        <f t="shared" si="6"/>
        <v>20:57</v>
      </c>
    </row>
    <row r="43" spans="1:8" x14ac:dyDescent="0.2">
      <c r="A43" s="1" t="s">
        <v>330</v>
      </c>
    </row>
    <row r="44" spans="1:8" x14ac:dyDescent="0.2">
      <c r="A44" s="3" t="s">
        <v>63</v>
      </c>
      <c r="B44" s="3" t="s">
        <v>28</v>
      </c>
      <c r="C44" s="3" t="s">
        <v>29</v>
      </c>
      <c r="D44" s="3" t="s">
        <v>30</v>
      </c>
      <c r="E44" s="3" t="s">
        <v>67</v>
      </c>
      <c r="F44" s="3" t="s">
        <v>68</v>
      </c>
      <c r="G44" s="3" t="s">
        <v>1085</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86"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87" t="str">
        <f t="shared" si="9"/>
        <v>19:36</v>
      </c>
    </row>
    <row r="47" spans="1:8" x14ac:dyDescent="0.2">
      <c r="A47" s="4" t="s">
        <v>34</v>
      </c>
      <c r="B47" s="4">
        <v>10</v>
      </c>
      <c r="C47" s="5">
        <f t="shared" si="10"/>
        <v>66.67</v>
      </c>
      <c r="D47" s="4"/>
      <c r="E47" s="39">
        <v>44608.842800925901</v>
      </c>
      <c r="F47" s="39">
        <v>44608.851342592599</v>
      </c>
      <c r="G47" s="5">
        <f t="shared" si="11"/>
        <v>12.300000046379864</v>
      </c>
      <c r="H47" s="86" t="str">
        <f t="shared" si="9"/>
        <v>20:25</v>
      </c>
    </row>
    <row r="48" spans="1:8" x14ac:dyDescent="0.2">
      <c r="A48" s="6" t="s">
        <v>183</v>
      </c>
      <c r="B48" s="6">
        <v>15</v>
      </c>
      <c r="C48" s="7">
        <f t="shared" si="10"/>
        <v>100</v>
      </c>
      <c r="D48" s="6"/>
      <c r="E48" s="40">
        <v>44608.8440162037</v>
      </c>
      <c r="F48" s="40">
        <v>44608.853842592602</v>
      </c>
      <c r="G48" s="7">
        <f t="shared" si="11"/>
        <v>14.150000017834827</v>
      </c>
      <c r="H48" s="87" t="str">
        <f t="shared" si="9"/>
        <v>20:29</v>
      </c>
    </row>
    <row r="49" spans="1:8" x14ac:dyDescent="0.2">
      <c r="A49" s="4" t="s">
        <v>7</v>
      </c>
      <c r="B49" s="4">
        <v>15</v>
      </c>
      <c r="C49" s="5">
        <f t="shared" si="10"/>
        <v>100</v>
      </c>
      <c r="D49" s="4"/>
      <c r="E49" s="39">
        <v>44608.790775463</v>
      </c>
      <c r="F49" s="39">
        <v>44608.859143518501</v>
      </c>
      <c r="G49" s="5">
        <f t="shared" si="11"/>
        <v>98.449999921722338</v>
      </c>
      <c r="H49" s="86" t="str">
        <f t="shared" si="9"/>
        <v>20:37</v>
      </c>
    </row>
    <row r="50" spans="1:8" x14ac:dyDescent="0.2">
      <c r="A50" s="6" t="s">
        <v>6</v>
      </c>
      <c r="B50" s="6">
        <v>14</v>
      </c>
      <c r="C50" s="7">
        <f t="shared" si="10"/>
        <v>93.33</v>
      </c>
      <c r="D50" s="6"/>
      <c r="E50" s="40">
        <v>44608.860520833303</v>
      </c>
      <c r="F50" s="40">
        <v>44608.861956018503</v>
      </c>
      <c r="G50" s="7">
        <f t="shared" si="11"/>
        <v>2.0666666887700558</v>
      </c>
      <c r="H50" s="87" t="str">
        <f t="shared" si="9"/>
        <v>20:41</v>
      </c>
    </row>
    <row r="51" spans="1:8" x14ac:dyDescent="0.2">
      <c r="A51" s="4" t="s">
        <v>331</v>
      </c>
      <c r="B51" s="4">
        <v>15</v>
      </c>
      <c r="C51" s="5">
        <f t="shared" si="10"/>
        <v>100</v>
      </c>
      <c r="D51" s="4"/>
      <c r="E51" s="39">
        <v>44608.814178240696</v>
      </c>
      <c r="F51" s="39">
        <v>44608.862418981502</v>
      </c>
      <c r="G51" s="5">
        <f t="shared" si="11"/>
        <v>69.46666675969027</v>
      </c>
      <c r="H51" s="86" t="str">
        <f t="shared" si="9"/>
        <v>20:41</v>
      </c>
    </row>
    <row r="52" spans="1:8" x14ac:dyDescent="0.2">
      <c r="A52" s="6" t="s">
        <v>35</v>
      </c>
      <c r="B52" s="6">
        <v>11</v>
      </c>
      <c r="C52" s="7">
        <f t="shared" si="10"/>
        <v>73.33</v>
      </c>
      <c r="D52" s="6"/>
      <c r="E52" s="40">
        <v>44608.842743055597</v>
      </c>
      <c r="F52" s="40">
        <v>44608.862789351901</v>
      </c>
      <c r="G52" s="7">
        <f t="shared" si="11"/>
        <v>28.866666677640751</v>
      </c>
      <c r="H52" s="87" t="str">
        <f t="shared" si="9"/>
        <v>20:42</v>
      </c>
    </row>
    <row r="53" spans="1:8" x14ac:dyDescent="0.2">
      <c r="A53" s="4" t="s">
        <v>332</v>
      </c>
      <c r="B53" s="4">
        <v>15</v>
      </c>
      <c r="C53" s="5">
        <f t="shared" si="10"/>
        <v>100</v>
      </c>
      <c r="D53" s="4"/>
      <c r="E53" s="39">
        <v>44608.877893518496</v>
      </c>
      <c r="F53" s="39">
        <v>44608.880590277797</v>
      </c>
      <c r="G53" s="5">
        <f t="shared" si="11"/>
        <v>3.8833333924412727</v>
      </c>
      <c r="H53" s="86" t="str">
        <f t="shared" si="9"/>
        <v>21:08</v>
      </c>
    </row>
    <row r="54" spans="1:8" x14ac:dyDescent="0.2">
      <c r="A54" s="91" t="s">
        <v>696</v>
      </c>
      <c r="B54" s="91">
        <v>0</v>
      </c>
      <c r="C54" s="94">
        <f t="shared" si="10"/>
        <v>0</v>
      </c>
      <c r="D54" s="91" t="s">
        <v>540</v>
      </c>
      <c r="E54" s="95"/>
      <c r="F54" s="95"/>
      <c r="G54" s="95"/>
      <c r="H54" s="96"/>
    </row>
    <row r="57" spans="1:8" x14ac:dyDescent="0.2">
      <c r="A57" s="1" t="s">
        <v>464</v>
      </c>
    </row>
    <row r="58" spans="1:8" x14ac:dyDescent="0.2">
      <c r="A58" s="3" t="s">
        <v>63</v>
      </c>
      <c r="B58" s="3" t="s">
        <v>28</v>
      </c>
      <c r="C58" s="3" t="s">
        <v>29</v>
      </c>
      <c r="D58" s="3" t="s">
        <v>30</v>
      </c>
      <c r="E58" s="3" t="s">
        <v>67</v>
      </c>
      <c r="F58" s="3" t="s">
        <v>68</v>
      </c>
      <c r="G58" s="3" t="s">
        <v>1085</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86"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87" t="str">
        <f t="shared" si="12"/>
        <v>19:27</v>
      </c>
    </row>
    <row r="61" spans="1:8" x14ac:dyDescent="0.2">
      <c r="A61" s="4" t="s">
        <v>7</v>
      </c>
      <c r="B61" s="4">
        <v>15</v>
      </c>
      <c r="C61" s="5">
        <f t="shared" si="13"/>
        <v>100</v>
      </c>
      <c r="D61" s="4"/>
      <c r="E61" s="39">
        <v>44615.833680555603</v>
      </c>
      <c r="F61" s="39">
        <v>44615.846678240698</v>
      </c>
      <c r="G61" s="5">
        <f t="shared" si="14"/>
        <v>18.716666536638513</v>
      </c>
      <c r="H61" s="86" t="str">
        <f t="shared" si="12"/>
        <v>20:19</v>
      </c>
    </row>
    <row r="62" spans="1:8" x14ac:dyDescent="0.2">
      <c r="A62" s="6" t="s">
        <v>6</v>
      </c>
      <c r="B62" s="6">
        <v>15</v>
      </c>
      <c r="C62" s="7">
        <f t="shared" si="13"/>
        <v>100</v>
      </c>
      <c r="D62" s="6"/>
      <c r="E62" s="40">
        <v>44615.834594907399</v>
      </c>
      <c r="F62" s="40">
        <v>44615.853564814803</v>
      </c>
      <c r="G62" s="7">
        <f t="shared" si="14"/>
        <v>27.316666661063209</v>
      </c>
      <c r="H62" s="87" t="str">
        <f t="shared" si="12"/>
        <v>20:29</v>
      </c>
    </row>
    <row r="63" spans="1:8" x14ac:dyDescent="0.2">
      <c r="A63" s="4" t="s">
        <v>5</v>
      </c>
      <c r="B63" s="4">
        <v>12</v>
      </c>
      <c r="C63" s="5">
        <f t="shared" si="13"/>
        <v>80</v>
      </c>
      <c r="D63" s="4"/>
      <c r="E63" s="39">
        <v>44615.812847222202</v>
      </c>
      <c r="F63" s="39">
        <v>44615.855671296304</v>
      </c>
      <c r="G63" s="5">
        <f t="shared" si="14"/>
        <v>61.666666707023978</v>
      </c>
      <c r="H63" s="86" t="str">
        <f t="shared" si="12"/>
        <v>20:32</v>
      </c>
    </row>
    <row r="64" spans="1:8" x14ac:dyDescent="0.2">
      <c r="A64" s="6" t="s">
        <v>10</v>
      </c>
      <c r="B64" s="6">
        <v>13</v>
      </c>
      <c r="C64" s="7">
        <f t="shared" si="13"/>
        <v>86.67</v>
      </c>
      <c r="D64" s="6"/>
      <c r="E64" s="40">
        <v>44615.836504629602</v>
      </c>
      <c r="F64" s="40">
        <v>44615.856666666703</v>
      </c>
      <c r="G64" s="7">
        <f t="shared" si="14"/>
        <v>29.033333425177261</v>
      </c>
      <c r="H64" s="87" t="str">
        <f t="shared" si="12"/>
        <v>20:33</v>
      </c>
    </row>
    <row r="65" spans="1:8" x14ac:dyDescent="0.2">
      <c r="A65" s="4" t="s">
        <v>35</v>
      </c>
      <c r="B65" s="4">
        <v>13</v>
      </c>
      <c r="C65" s="5">
        <f t="shared" si="13"/>
        <v>86.67</v>
      </c>
      <c r="D65" s="4"/>
      <c r="E65" s="39">
        <v>44615.834166666697</v>
      </c>
      <c r="F65" s="39">
        <v>44615.858692129601</v>
      </c>
      <c r="G65" s="5">
        <f t="shared" si="14"/>
        <v>35.316666582366452</v>
      </c>
      <c r="H65" s="86" t="str">
        <f t="shared" si="12"/>
        <v>20:36</v>
      </c>
    </row>
    <row r="66" spans="1:8" x14ac:dyDescent="0.2">
      <c r="A66" s="6" t="s">
        <v>538</v>
      </c>
      <c r="B66" s="6">
        <v>14</v>
      </c>
      <c r="C66" s="7">
        <f t="shared" si="13"/>
        <v>93.33</v>
      </c>
      <c r="D66" s="6"/>
      <c r="E66" s="40">
        <v>44615.856134259302</v>
      </c>
      <c r="F66" s="40">
        <v>44615.859120370398</v>
      </c>
      <c r="G66" s="7">
        <f t="shared" si="14"/>
        <v>4.2999999783933163</v>
      </c>
      <c r="H66" s="87" t="str">
        <f t="shared" si="12"/>
        <v>20:37</v>
      </c>
    </row>
    <row r="67" spans="1:8" x14ac:dyDescent="0.2">
      <c r="A67" s="4" t="s">
        <v>11</v>
      </c>
      <c r="B67" s="4">
        <v>15</v>
      </c>
      <c r="C67" s="5">
        <f t="shared" si="13"/>
        <v>100</v>
      </c>
      <c r="D67" s="4"/>
      <c r="E67" s="39">
        <v>44615.816064814797</v>
      </c>
      <c r="F67" s="39">
        <v>44615.859525462998</v>
      </c>
      <c r="G67" s="5">
        <f t="shared" si="14"/>
        <v>62.583333409857005</v>
      </c>
      <c r="H67" s="86" t="str">
        <f t="shared" si="12"/>
        <v>20:37</v>
      </c>
    </row>
    <row r="68" spans="1:8" x14ac:dyDescent="0.2">
      <c r="A68" s="49" t="s">
        <v>539</v>
      </c>
      <c r="B68" s="49">
        <v>10</v>
      </c>
      <c r="C68" s="35">
        <f>ROUND(B68/15,4)*100/2</f>
        <v>33.335000000000001</v>
      </c>
      <c r="D68" s="49" t="s">
        <v>36</v>
      </c>
      <c r="E68" s="41">
        <v>44619.569282407399</v>
      </c>
      <c r="F68" s="41">
        <v>44619.626990740697</v>
      </c>
      <c r="G68" s="90">
        <f t="shared" si="14"/>
        <v>83.099999948171899</v>
      </c>
      <c r="H68" s="93" t="str">
        <f t="shared" si="12"/>
        <v>15:02</v>
      </c>
    </row>
    <row r="71" spans="1:8" x14ac:dyDescent="0.2">
      <c r="A71" s="1" t="s">
        <v>684</v>
      </c>
    </row>
    <row r="72" spans="1:8" x14ac:dyDescent="0.2">
      <c r="A72" s="3" t="s">
        <v>63</v>
      </c>
      <c r="B72" s="3" t="s">
        <v>28</v>
      </c>
      <c r="C72" s="3" t="s">
        <v>29</v>
      </c>
      <c r="D72" s="3" t="s">
        <v>30</v>
      </c>
      <c r="E72" s="3" t="s">
        <v>67</v>
      </c>
      <c r="F72" s="3" t="s">
        <v>68</v>
      </c>
      <c r="G72" s="3" t="s">
        <v>1085</v>
      </c>
      <c r="H72" s="60" t="str">
        <f>$H$2</f>
        <v>HR ENVIO QUIZ</v>
      </c>
    </row>
    <row r="73" spans="1:8" ht="32" x14ac:dyDescent="0.2">
      <c r="A73" s="50" t="s">
        <v>8</v>
      </c>
      <c r="B73" s="50">
        <v>9</v>
      </c>
      <c r="C73" s="51">
        <f>ROUND(B73/15,4)*100</f>
        <v>60</v>
      </c>
      <c r="D73" s="52" t="s">
        <v>685</v>
      </c>
      <c r="E73" s="53">
        <v>44622.901550925897</v>
      </c>
      <c r="F73" s="53">
        <v>44622.904745370397</v>
      </c>
      <c r="G73" s="57">
        <f>(F73-E73)*24*60</f>
        <v>4.600000079954043</v>
      </c>
      <c r="H73" s="88"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87" t="str">
        <f t="shared" si="15"/>
        <v>19:09</v>
      </c>
    </row>
    <row r="75" spans="1:8" x14ac:dyDescent="0.2">
      <c r="A75" s="4" t="s">
        <v>3</v>
      </c>
      <c r="B75" s="4">
        <v>15</v>
      </c>
      <c r="C75" s="5">
        <f t="shared" si="16"/>
        <v>100</v>
      </c>
      <c r="D75" s="4"/>
      <c r="E75" s="39">
        <v>44629.803726851896</v>
      </c>
      <c r="F75" s="39">
        <v>44629.805914351797</v>
      </c>
      <c r="G75" s="5">
        <f t="shared" si="17"/>
        <v>3.1499998562503606</v>
      </c>
      <c r="H75" s="86" t="str">
        <f t="shared" si="15"/>
        <v>19:20</v>
      </c>
    </row>
    <row r="76" spans="1:8" x14ac:dyDescent="0.2">
      <c r="A76" s="6" t="s">
        <v>34</v>
      </c>
      <c r="B76" s="6">
        <v>11</v>
      </c>
      <c r="C76" s="7">
        <f t="shared" si="16"/>
        <v>73.33</v>
      </c>
      <c r="D76" s="6"/>
      <c r="E76" s="40">
        <v>44629.832453703697</v>
      </c>
      <c r="F76" s="40">
        <v>44629.8383217593</v>
      </c>
      <c r="G76" s="7">
        <f t="shared" si="17"/>
        <v>8.4500000684056431</v>
      </c>
      <c r="H76" s="87" t="str">
        <f t="shared" si="15"/>
        <v>20:07</v>
      </c>
    </row>
    <row r="77" spans="1:8" x14ac:dyDescent="0.2">
      <c r="A77" s="4" t="s">
        <v>184</v>
      </c>
      <c r="B77" s="4">
        <v>15</v>
      </c>
      <c r="C77" s="5">
        <f t="shared" si="16"/>
        <v>100</v>
      </c>
      <c r="D77" s="4"/>
      <c r="E77" s="39">
        <v>44629.830833333297</v>
      </c>
      <c r="F77" s="39">
        <v>44629.842962962997</v>
      </c>
      <c r="G77" s="5">
        <f t="shared" si="17"/>
        <v>17.466666768305004</v>
      </c>
      <c r="H77" s="86" t="str">
        <f t="shared" si="15"/>
        <v>20:13</v>
      </c>
    </row>
    <row r="78" spans="1:8" x14ac:dyDescent="0.2">
      <c r="A78" s="6" t="s">
        <v>35</v>
      </c>
      <c r="B78" s="6">
        <v>10</v>
      </c>
      <c r="C78" s="7">
        <f t="shared" si="16"/>
        <v>66.67</v>
      </c>
      <c r="D78" s="6"/>
      <c r="E78" s="40">
        <v>44629.831574074102</v>
      </c>
      <c r="F78" s="40">
        <v>44629.851412037002</v>
      </c>
      <c r="G78" s="7">
        <f t="shared" si="17"/>
        <v>28.566666576080024</v>
      </c>
      <c r="H78" s="87" t="str">
        <f t="shared" si="15"/>
        <v>20:26</v>
      </c>
    </row>
    <row r="79" spans="1:8" x14ac:dyDescent="0.2">
      <c r="A79" s="4" t="s">
        <v>10</v>
      </c>
      <c r="B79" s="4">
        <v>9</v>
      </c>
      <c r="C79" s="5">
        <f t="shared" si="16"/>
        <v>60</v>
      </c>
      <c r="D79" s="4"/>
      <c r="E79" s="39">
        <v>44629.833252314798</v>
      </c>
      <c r="F79" s="39">
        <v>44629.858275462997</v>
      </c>
      <c r="G79" s="5">
        <f t="shared" si="17"/>
        <v>36.033333406085148</v>
      </c>
      <c r="H79" s="86" t="str">
        <f t="shared" si="15"/>
        <v>20:35</v>
      </c>
    </row>
    <row r="80" spans="1:8" x14ac:dyDescent="0.2">
      <c r="A80" s="6" t="s">
        <v>11</v>
      </c>
      <c r="B80" s="6">
        <v>12</v>
      </c>
      <c r="C80" s="7">
        <f t="shared" si="16"/>
        <v>80</v>
      </c>
      <c r="D80" s="6"/>
      <c r="E80" s="40">
        <v>44629.832858796297</v>
      </c>
      <c r="F80" s="40">
        <v>44629.861331018503</v>
      </c>
      <c r="G80" s="7">
        <f t="shared" si="17"/>
        <v>40.999999976484105</v>
      </c>
      <c r="H80" s="87" t="str">
        <f t="shared" si="15"/>
        <v>20:40</v>
      </c>
    </row>
    <row r="81" spans="1:8" x14ac:dyDescent="0.2">
      <c r="A81" s="4" t="s">
        <v>5</v>
      </c>
      <c r="B81" s="4">
        <v>13</v>
      </c>
      <c r="C81" s="5">
        <f t="shared" si="16"/>
        <v>86.67</v>
      </c>
      <c r="D81" s="4"/>
      <c r="E81" s="39">
        <v>44629.856284722198</v>
      </c>
      <c r="F81" s="39">
        <v>44629.887453703697</v>
      </c>
      <c r="G81" s="5">
        <f t="shared" si="17"/>
        <v>44.883333358447999</v>
      </c>
      <c r="H81" s="86" t="str">
        <f t="shared" si="15"/>
        <v>21:17</v>
      </c>
    </row>
    <row r="82" spans="1:8" x14ac:dyDescent="0.2">
      <c r="A82" s="6" t="s">
        <v>686</v>
      </c>
      <c r="B82" s="6">
        <v>14</v>
      </c>
      <c r="C82" s="7">
        <f t="shared" si="16"/>
        <v>93.33</v>
      </c>
      <c r="D82" s="6"/>
      <c r="E82" s="40">
        <v>44629.868171296301</v>
      </c>
      <c r="F82" s="40">
        <v>44629.893391203703</v>
      </c>
      <c r="G82" s="7">
        <f t="shared" si="17"/>
        <v>36.316666658967733</v>
      </c>
      <c r="H82" s="87" t="str">
        <f t="shared" si="15"/>
        <v>21:26</v>
      </c>
    </row>
    <row r="83" spans="1:8" x14ac:dyDescent="0.2">
      <c r="A83" s="92" t="s">
        <v>687</v>
      </c>
      <c r="B83" s="92">
        <v>0</v>
      </c>
      <c r="C83" s="97">
        <f t="shared" si="16"/>
        <v>0</v>
      </c>
      <c r="D83" s="91" t="s">
        <v>540</v>
      </c>
      <c r="E83" s="98"/>
      <c r="F83" s="98"/>
      <c r="G83" s="98"/>
      <c r="H83" s="99"/>
    </row>
    <row r="86" spans="1:8" x14ac:dyDescent="0.2">
      <c r="A86" s="1" t="s">
        <v>692</v>
      </c>
    </row>
    <row r="87" spans="1:8" x14ac:dyDescent="0.2">
      <c r="A87" s="3" t="s">
        <v>63</v>
      </c>
      <c r="B87" s="3" t="s">
        <v>28</v>
      </c>
      <c r="C87" s="3" t="s">
        <v>29</v>
      </c>
      <c r="D87" s="3" t="s">
        <v>30</v>
      </c>
      <c r="E87" s="3" t="s">
        <v>67</v>
      </c>
      <c r="F87" s="3" t="s">
        <v>68</v>
      </c>
      <c r="G87" s="3" t="s">
        <v>1085</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86" t="str">
        <f t="shared" ref="H88:H97" si="18">HOUR(F88)&amp;IF(MINUTE(F88)&gt;=10, ":"&amp;MINUTE(F88), ":0"&amp;MINUTE(F88))</f>
        <v>20:02</v>
      </c>
    </row>
    <row r="89" spans="1:8" x14ac:dyDescent="0.2">
      <c r="A89" s="6" t="s">
        <v>539</v>
      </c>
      <c r="B89" s="6">
        <v>7</v>
      </c>
      <c r="C89" s="7">
        <f t="shared" ref="C89:C98" si="19">ROUND(B89/15,4)*100</f>
        <v>46.67</v>
      </c>
      <c r="D89" s="6"/>
      <c r="E89" s="40">
        <v>44636.8338194444</v>
      </c>
      <c r="F89" s="40">
        <v>44636.843518518501</v>
      </c>
      <c r="G89" s="7">
        <f t="shared" ref="G89:G97" si="20">(F89-E89)*24*60</f>
        <v>13.966666704509407</v>
      </c>
      <c r="H89" s="87" t="str">
        <f t="shared" si="18"/>
        <v>20:14</v>
      </c>
    </row>
    <row r="90" spans="1:8" x14ac:dyDescent="0.2">
      <c r="A90" s="4" t="s">
        <v>35</v>
      </c>
      <c r="B90" s="4">
        <v>11</v>
      </c>
      <c r="C90" s="5">
        <f t="shared" si="19"/>
        <v>73.33</v>
      </c>
      <c r="D90" s="4"/>
      <c r="E90" s="39">
        <v>44636.833379629599</v>
      </c>
      <c r="F90" s="39">
        <v>44636.861840277801</v>
      </c>
      <c r="G90" s="5">
        <f t="shared" si="20"/>
        <v>40.983333410695195</v>
      </c>
      <c r="H90" s="86" t="str">
        <f t="shared" si="18"/>
        <v>20:41</v>
      </c>
    </row>
    <row r="91" spans="1:8" x14ac:dyDescent="0.2">
      <c r="A91" s="6" t="s">
        <v>3</v>
      </c>
      <c r="B91" s="6">
        <v>15</v>
      </c>
      <c r="C91" s="7">
        <f t="shared" si="19"/>
        <v>100</v>
      </c>
      <c r="D91" s="6"/>
      <c r="E91" s="40">
        <v>44636.860891203702</v>
      </c>
      <c r="F91" s="40">
        <v>44636.862534722197</v>
      </c>
      <c r="G91" s="7">
        <f t="shared" si="20"/>
        <v>2.3666666331700981</v>
      </c>
      <c r="H91" s="87" t="str">
        <f t="shared" si="18"/>
        <v>20:42</v>
      </c>
    </row>
    <row r="92" spans="1:8" ht="32" x14ac:dyDescent="0.2">
      <c r="A92" s="56" t="s">
        <v>688</v>
      </c>
      <c r="B92" s="56">
        <v>5</v>
      </c>
      <c r="C92" s="57">
        <f t="shared" si="19"/>
        <v>33.33</v>
      </c>
      <c r="D92" s="52" t="s">
        <v>685</v>
      </c>
      <c r="E92" s="58">
        <v>44636.863206018497</v>
      </c>
      <c r="F92" s="58">
        <v>44636.863634259302</v>
      </c>
      <c r="G92" s="57">
        <f t="shared" si="20"/>
        <v>0.61666675843298435</v>
      </c>
      <c r="H92" s="89" t="str">
        <f t="shared" si="18"/>
        <v>20:43</v>
      </c>
    </row>
    <row r="93" spans="1:8" x14ac:dyDescent="0.2">
      <c r="A93" s="6" t="s">
        <v>689</v>
      </c>
      <c r="B93" s="6">
        <v>14</v>
      </c>
      <c r="C93" s="7">
        <f t="shared" si="19"/>
        <v>93.33</v>
      </c>
      <c r="D93" s="6"/>
      <c r="E93" s="40">
        <v>44636.833854166704</v>
      </c>
      <c r="F93" s="40">
        <v>44636.8684490741</v>
      </c>
      <c r="G93" s="7">
        <f t="shared" si="20"/>
        <v>49.81666665058583</v>
      </c>
      <c r="H93" s="87" t="str">
        <f t="shared" si="18"/>
        <v>20:50</v>
      </c>
    </row>
    <row r="94" spans="1:8" x14ac:dyDescent="0.2">
      <c r="A94" s="4" t="s">
        <v>33</v>
      </c>
      <c r="B94" s="4">
        <v>12</v>
      </c>
      <c r="C94" s="5">
        <f t="shared" si="19"/>
        <v>80</v>
      </c>
      <c r="D94" s="4"/>
      <c r="E94" s="39">
        <v>44636.834351851903</v>
      </c>
      <c r="F94" s="39">
        <v>44636.868611111102</v>
      </c>
      <c r="G94" s="5">
        <f t="shared" si="20"/>
        <v>49.333333246177062</v>
      </c>
      <c r="H94" s="86" t="str">
        <f t="shared" si="18"/>
        <v>20:50</v>
      </c>
    </row>
    <row r="95" spans="1:8" x14ac:dyDescent="0.2">
      <c r="A95" s="6" t="s">
        <v>690</v>
      </c>
      <c r="B95" s="6">
        <v>15</v>
      </c>
      <c r="C95" s="7">
        <f t="shared" si="19"/>
        <v>100</v>
      </c>
      <c r="D95" s="6"/>
      <c r="E95" s="40">
        <v>44636.809907407398</v>
      </c>
      <c r="F95" s="40">
        <v>44636.872499999998</v>
      </c>
      <c r="G95" s="7">
        <f t="shared" si="20"/>
        <v>90.133333343546838</v>
      </c>
      <c r="H95" s="87" t="str">
        <f t="shared" si="18"/>
        <v>20:56</v>
      </c>
    </row>
    <row r="96" spans="1:8" x14ac:dyDescent="0.2">
      <c r="A96" s="4" t="s">
        <v>691</v>
      </c>
      <c r="B96" s="4">
        <v>13</v>
      </c>
      <c r="C96" s="5">
        <f t="shared" si="19"/>
        <v>86.67</v>
      </c>
      <c r="D96" s="4"/>
      <c r="E96" s="39">
        <v>44636.828946759299</v>
      </c>
      <c r="F96" s="39">
        <v>44636.889074074097</v>
      </c>
      <c r="G96" s="5">
        <f t="shared" si="20"/>
        <v>86.583333309972659</v>
      </c>
      <c r="H96" s="86" t="str">
        <f t="shared" si="18"/>
        <v>21:20</v>
      </c>
    </row>
    <row r="97" spans="1:8" x14ac:dyDescent="0.2">
      <c r="A97" s="6" t="s">
        <v>4</v>
      </c>
      <c r="B97" s="6">
        <v>13</v>
      </c>
      <c r="C97" s="7">
        <f t="shared" si="19"/>
        <v>86.67</v>
      </c>
      <c r="D97" s="6"/>
      <c r="E97" s="40">
        <v>44636.835914351803</v>
      </c>
      <c r="F97" s="40">
        <v>44636.889340277798</v>
      </c>
      <c r="G97" s="7">
        <f t="shared" si="20"/>
        <v>76.93333343253471</v>
      </c>
      <c r="H97" s="87" t="str">
        <f t="shared" si="18"/>
        <v>21:20</v>
      </c>
    </row>
    <row r="98" spans="1:8" x14ac:dyDescent="0.2">
      <c r="A98" s="92" t="s">
        <v>687</v>
      </c>
      <c r="B98" s="92">
        <v>0</v>
      </c>
      <c r="C98" s="97">
        <f t="shared" si="19"/>
        <v>0</v>
      </c>
      <c r="D98" s="91" t="s">
        <v>540</v>
      </c>
      <c r="E98" s="98"/>
      <c r="F98" s="98"/>
      <c r="G98" s="98"/>
      <c r="H98" s="99"/>
    </row>
    <row r="101" spans="1:8" x14ac:dyDescent="0.2">
      <c r="A101" s="1" t="s">
        <v>693</v>
      </c>
    </row>
    <row r="102" spans="1:8" x14ac:dyDescent="0.2">
      <c r="A102" s="3" t="s">
        <v>63</v>
      </c>
      <c r="B102" s="3" t="s">
        <v>28</v>
      </c>
      <c r="C102" s="3" t="s">
        <v>29</v>
      </c>
      <c r="D102" s="3" t="s">
        <v>30</v>
      </c>
      <c r="E102" s="3" t="s">
        <v>67</v>
      </c>
      <c r="F102" s="3" t="s">
        <v>68</v>
      </c>
      <c r="G102" s="3" t="s">
        <v>1085</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86"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87" t="str">
        <f t="shared" si="21"/>
        <v>20:06</v>
      </c>
    </row>
    <row r="105" spans="1:8" x14ac:dyDescent="0.2">
      <c r="A105" s="4" t="s">
        <v>6</v>
      </c>
      <c r="B105" s="4">
        <v>13</v>
      </c>
      <c r="C105" s="5">
        <f t="shared" si="22"/>
        <v>86.67</v>
      </c>
      <c r="D105" s="4"/>
      <c r="E105" s="39">
        <v>44643.836168981499</v>
      </c>
      <c r="F105" s="39">
        <v>44643.838391203702</v>
      </c>
      <c r="G105" s="5">
        <f t="shared" si="23"/>
        <v>3.1999999727122486</v>
      </c>
      <c r="H105" s="86" t="str">
        <f t="shared" si="21"/>
        <v>20:07</v>
      </c>
    </row>
    <row r="106" spans="1:8" x14ac:dyDescent="0.2">
      <c r="A106" s="6" t="s">
        <v>3</v>
      </c>
      <c r="B106" s="6">
        <v>15</v>
      </c>
      <c r="C106" s="7">
        <f t="shared" si="22"/>
        <v>100</v>
      </c>
      <c r="D106" s="6"/>
      <c r="E106" s="40">
        <v>44643.8370601852</v>
      </c>
      <c r="F106" s="40">
        <v>44643.838402777801</v>
      </c>
      <c r="G106" s="7">
        <f t="shared" si="23"/>
        <v>1.9333333452232182</v>
      </c>
      <c r="H106" s="87" t="str">
        <f t="shared" si="21"/>
        <v>20:07</v>
      </c>
    </row>
    <row r="107" spans="1:8" x14ac:dyDescent="0.2">
      <c r="A107" s="4" t="s">
        <v>694</v>
      </c>
      <c r="B107" s="4">
        <v>12</v>
      </c>
      <c r="C107" s="5">
        <f t="shared" si="22"/>
        <v>80</v>
      </c>
      <c r="D107" s="4"/>
      <c r="E107" s="39">
        <v>44643.836354166699</v>
      </c>
      <c r="F107" s="39">
        <v>44643.849155092597</v>
      </c>
      <c r="G107" s="5">
        <f t="shared" si="23"/>
        <v>18.433333294233307</v>
      </c>
      <c r="H107" s="86" t="str">
        <f t="shared" si="21"/>
        <v>20:22</v>
      </c>
    </row>
    <row r="108" spans="1:8" x14ac:dyDescent="0.2">
      <c r="A108" s="6" t="s">
        <v>33</v>
      </c>
      <c r="B108" s="6">
        <v>7</v>
      </c>
      <c r="C108" s="7">
        <f t="shared" si="22"/>
        <v>46.67</v>
      </c>
      <c r="D108" s="6"/>
      <c r="E108" s="40">
        <v>44643.808506944399</v>
      </c>
      <c r="F108" s="40">
        <v>44643.850358796299</v>
      </c>
      <c r="G108" s="7">
        <f t="shared" si="23"/>
        <v>60.26666673598811</v>
      </c>
      <c r="H108" s="87" t="str">
        <f t="shared" si="21"/>
        <v>20:24</v>
      </c>
    </row>
    <row r="109" spans="1:8" x14ac:dyDescent="0.2">
      <c r="A109" s="4" t="s">
        <v>539</v>
      </c>
      <c r="B109" s="4">
        <v>7</v>
      </c>
      <c r="C109" s="5">
        <f t="shared" si="22"/>
        <v>46.67</v>
      </c>
      <c r="D109" s="4"/>
      <c r="E109" s="39">
        <v>44643.852199074099</v>
      </c>
      <c r="F109" s="39">
        <v>44643.857916666697</v>
      </c>
      <c r="G109" s="5">
        <f t="shared" si="23"/>
        <v>8.2333333406131715</v>
      </c>
      <c r="H109" s="86" t="str">
        <f t="shared" si="21"/>
        <v>20:35</v>
      </c>
    </row>
    <row r="110" spans="1:8" x14ac:dyDescent="0.2">
      <c r="A110" s="6" t="s">
        <v>695</v>
      </c>
      <c r="B110" s="6">
        <v>14</v>
      </c>
      <c r="C110" s="7">
        <f t="shared" si="22"/>
        <v>93.33</v>
      </c>
      <c r="D110" s="6"/>
      <c r="E110" s="40">
        <v>44643.836585648103</v>
      </c>
      <c r="F110" s="40">
        <v>44643.863182870402</v>
      </c>
      <c r="G110" s="7">
        <f t="shared" si="23"/>
        <v>38.300000110175461</v>
      </c>
      <c r="H110" s="87" t="str">
        <f t="shared" si="21"/>
        <v>20:42</v>
      </c>
    </row>
    <row r="111" spans="1:8" x14ac:dyDescent="0.2">
      <c r="A111" s="4" t="s">
        <v>691</v>
      </c>
      <c r="B111" s="4">
        <v>10</v>
      </c>
      <c r="C111" s="5">
        <f t="shared" si="22"/>
        <v>66.67</v>
      </c>
      <c r="D111" s="4"/>
      <c r="E111" s="39">
        <v>44643.863333333298</v>
      </c>
      <c r="F111" s="39">
        <v>44643.864571759303</v>
      </c>
      <c r="G111" s="5">
        <f t="shared" si="23"/>
        <v>1.7833334463648498</v>
      </c>
      <c r="H111" s="86" t="str">
        <f t="shared" si="21"/>
        <v>20:44</v>
      </c>
    </row>
    <row r="112" spans="1:8" x14ac:dyDescent="0.2">
      <c r="A112" s="91" t="s">
        <v>696</v>
      </c>
      <c r="B112" s="91">
        <v>0</v>
      </c>
      <c r="C112" s="94">
        <f t="shared" si="22"/>
        <v>0</v>
      </c>
      <c r="D112" s="91" t="s">
        <v>540</v>
      </c>
      <c r="E112" s="95"/>
      <c r="F112" s="95"/>
      <c r="G112" s="96"/>
      <c r="H112" s="96"/>
    </row>
    <row r="115" spans="1:8" x14ac:dyDescent="0.2">
      <c r="A115" s="1" t="s">
        <v>984</v>
      </c>
    </row>
    <row r="116" spans="1:8" x14ac:dyDescent="0.2">
      <c r="A116" s="3" t="s">
        <v>63</v>
      </c>
      <c r="B116" s="3" t="s">
        <v>28</v>
      </c>
      <c r="C116" s="3" t="s">
        <v>29</v>
      </c>
      <c r="D116" s="3" t="s">
        <v>30</v>
      </c>
      <c r="E116" s="3" t="s">
        <v>67</v>
      </c>
      <c r="F116" s="3" t="s">
        <v>68</v>
      </c>
      <c r="G116" s="3" t="s">
        <v>1085</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86"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87" t="str">
        <f t="shared" si="24"/>
        <v>19:30</v>
      </c>
    </row>
    <row r="119" spans="1:8" x14ac:dyDescent="0.2">
      <c r="A119" s="4" t="s">
        <v>6</v>
      </c>
      <c r="B119" s="4">
        <v>15</v>
      </c>
      <c r="C119" s="5">
        <f t="shared" si="25"/>
        <v>100</v>
      </c>
      <c r="D119" s="4"/>
      <c r="E119" s="39">
        <v>44650.834247685198</v>
      </c>
      <c r="F119" s="39">
        <v>44650.835555555597</v>
      </c>
      <c r="G119" s="5">
        <f t="shared" si="26"/>
        <v>1.8833333754446357</v>
      </c>
      <c r="H119" s="86" t="str">
        <f t="shared" si="24"/>
        <v>20:03</v>
      </c>
    </row>
    <row r="120" spans="1:8" x14ac:dyDescent="0.2">
      <c r="A120" s="6" t="s">
        <v>690</v>
      </c>
      <c r="B120" s="6">
        <v>15</v>
      </c>
      <c r="C120" s="7">
        <f t="shared" si="25"/>
        <v>100</v>
      </c>
      <c r="D120" s="6"/>
      <c r="E120" s="40">
        <v>44650.818310185197</v>
      </c>
      <c r="F120" s="40">
        <v>44650.8363425926</v>
      </c>
      <c r="G120" s="7">
        <f t="shared" si="26"/>
        <v>25.966666659805924</v>
      </c>
      <c r="H120" s="87" t="str">
        <f t="shared" si="24"/>
        <v>20:04</v>
      </c>
    </row>
    <row r="121" spans="1:8" x14ac:dyDescent="0.2">
      <c r="A121" s="4" t="s">
        <v>35</v>
      </c>
      <c r="B121" s="4">
        <v>12</v>
      </c>
      <c r="C121" s="5">
        <f t="shared" si="25"/>
        <v>80</v>
      </c>
      <c r="D121" s="4"/>
      <c r="E121" s="39">
        <v>44650.816990740699</v>
      </c>
      <c r="F121" s="39">
        <v>44650.838379629597</v>
      </c>
      <c r="G121" s="5">
        <f t="shared" si="26"/>
        <v>30.80000001238659</v>
      </c>
      <c r="H121" s="86" t="str">
        <f t="shared" si="24"/>
        <v>20:07</v>
      </c>
    </row>
    <row r="122" spans="1:8" x14ac:dyDescent="0.2">
      <c r="A122" s="6" t="s">
        <v>985</v>
      </c>
      <c r="B122" s="6">
        <v>10</v>
      </c>
      <c r="C122" s="7">
        <f t="shared" si="25"/>
        <v>66.67</v>
      </c>
      <c r="D122" s="6"/>
      <c r="E122" s="40">
        <v>44650.836770833303</v>
      </c>
      <c r="F122" s="40">
        <v>44650.887187499997</v>
      </c>
      <c r="G122" s="7">
        <f t="shared" si="26"/>
        <v>72.600000039674342</v>
      </c>
      <c r="H122" s="87" t="str">
        <f t="shared" si="24"/>
        <v>21:17</v>
      </c>
    </row>
    <row r="123" spans="1:8" x14ac:dyDescent="0.2">
      <c r="A123" s="4" t="s">
        <v>4</v>
      </c>
      <c r="B123" s="4">
        <v>13</v>
      </c>
      <c r="C123" s="5">
        <f t="shared" si="25"/>
        <v>86.67</v>
      </c>
      <c r="D123" s="4"/>
      <c r="E123" s="39">
        <v>44650.887731481504</v>
      </c>
      <c r="F123" s="39">
        <v>44650.889351851903</v>
      </c>
      <c r="G123" s="5">
        <f t="shared" si="26"/>
        <v>2.3333333758637309</v>
      </c>
      <c r="H123" s="86" t="str">
        <f t="shared" si="24"/>
        <v>21:20</v>
      </c>
    </row>
    <row r="124" spans="1:8" x14ac:dyDescent="0.2">
      <c r="A124" s="49" t="s">
        <v>33</v>
      </c>
      <c r="B124" s="49">
        <v>13</v>
      </c>
      <c r="C124" s="35">
        <f>ROUND(B124/15,4)*100/2</f>
        <v>43.335000000000001</v>
      </c>
      <c r="D124" s="49" t="s">
        <v>994</v>
      </c>
      <c r="E124" s="41">
        <v>44651.795636574097</v>
      </c>
      <c r="F124" s="41">
        <v>44651.798194444404</v>
      </c>
      <c r="G124" s="35">
        <f t="shared" si="26"/>
        <v>3.6833332409150898</v>
      </c>
      <c r="H124" s="93" t="str">
        <f t="shared" si="24"/>
        <v>19:09</v>
      </c>
    </row>
    <row r="125" spans="1:8" x14ac:dyDescent="0.2">
      <c r="A125" s="92" t="s">
        <v>986</v>
      </c>
      <c r="B125" s="92">
        <v>0</v>
      </c>
      <c r="C125" s="97">
        <f t="shared" si="25"/>
        <v>0</v>
      </c>
      <c r="D125" s="91" t="s">
        <v>540</v>
      </c>
      <c r="E125" s="98"/>
      <c r="F125" s="98"/>
      <c r="G125" s="95"/>
      <c r="H125" s="99"/>
    </row>
    <row r="126" spans="1:8" x14ac:dyDescent="0.2">
      <c r="A126" s="91" t="s">
        <v>696</v>
      </c>
      <c r="B126" s="91">
        <v>0</v>
      </c>
      <c r="C126" s="94">
        <f t="shared" si="25"/>
        <v>0</v>
      </c>
      <c r="D126" s="91" t="s">
        <v>540</v>
      </c>
      <c r="E126" s="95"/>
      <c r="F126" s="95"/>
      <c r="G126" s="95"/>
      <c r="H126" s="96"/>
    </row>
    <row r="129" spans="1:8" x14ac:dyDescent="0.2">
      <c r="A129" s="1" t="s">
        <v>1078</v>
      </c>
    </row>
    <row r="130" spans="1:8" x14ac:dyDescent="0.2">
      <c r="A130" t="s">
        <v>1079</v>
      </c>
    </row>
    <row r="131" spans="1:8" x14ac:dyDescent="0.2">
      <c r="A131" s="3" t="s">
        <v>63</v>
      </c>
      <c r="B131" s="3" t="s">
        <v>28</v>
      </c>
      <c r="C131" s="3" t="s">
        <v>29</v>
      </c>
      <c r="D131" s="3" t="s">
        <v>30</v>
      </c>
      <c r="E131" s="3" t="s">
        <v>67</v>
      </c>
      <c r="F131" s="3" t="s">
        <v>68</v>
      </c>
      <c r="G131" s="3" t="s">
        <v>1085</v>
      </c>
      <c r="H131" s="60" t="str">
        <f>$H$2</f>
        <v>HR ENVIO QUIZ</v>
      </c>
    </row>
    <row r="132" spans="1:8" ht="32" x14ac:dyDescent="0.2">
      <c r="A132" s="4"/>
      <c r="B132" s="56">
        <v>0</v>
      </c>
      <c r="C132" s="57">
        <f>ROUND(B132/10,4)*100</f>
        <v>0</v>
      </c>
      <c r="D132" s="52" t="s">
        <v>685</v>
      </c>
      <c r="E132" s="58">
        <v>44657.832581018498</v>
      </c>
      <c r="F132" s="58">
        <v>44657.837500000001</v>
      </c>
      <c r="G132" s="57">
        <f>(F132-E132)*24*60</f>
        <v>7.0833333651535213</v>
      </c>
      <c r="H132" s="89" t="str">
        <f t="shared" ref="H132:H139" si="27">HOUR(F132)&amp;IF(MINUTE(F132)&gt;=10, ":"&amp;MINUTE(F132), ":0"&amp;MINUTE(F132))</f>
        <v>20:06</v>
      </c>
    </row>
    <row r="133" spans="1:8" x14ac:dyDescent="0.2">
      <c r="A133" s="6" t="s">
        <v>691</v>
      </c>
      <c r="B133" s="6">
        <v>9</v>
      </c>
      <c r="C133" s="7">
        <f t="shared" ref="C133:C142" si="28">ROUND(B133/10,4)*100</f>
        <v>90</v>
      </c>
      <c r="D133" s="6"/>
      <c r="E133" s="40">
        <v>44657.838113425903</v>
      </c>
      <c r="F133" s="40">
        <v>44657.841666666704</v>
      </c>
      <c r="G133" s="7">
        <f t="shared" ref="G133:G139" si="29">(F133-E133)*24*60</f>
        <v>5.116666752146557</v>
      </c>
      <c r="H133" s="87" t="str">
        <f t="shared" si="27"/>
        <v>20:12</v>
      </c>
    </row>
    <row r="134" spans="1:8" x14ac:dyDescent="0.2">
      <c r="A134" s="4" t="s">
        <v>10</v>
      </c>
      <c r="B134" s="4">
        <v>8.5</v>
      </c>
      <c r="C134" s="5">
        <f t="shared" si="28"/>
        <v>85</v>
      </c>
      <c r="D134" s="4"/>
      <c r="E134" s="39">
        <v>44657.833854166704</v>
      </c>
      <c r="F134" s="39">
        <v>44657.846365740697</v>
      </c>
      <c r="G134" s="5">
        <f t="shared" si="29"/>
        <v>18.016666551120579</v>
      </c>
      <c r="H134" s="86" t="str">
        <f t="shared" si="27"/>
        <v>20:18</v>
      </c>
    </row>
    <row r="135" spans="1:8" x14ac:dyDescent="0.2">
      <c r="A135" s="6" t="s">
        <v>6</v>
      </c>
      <c r="B135" s="6">
        <v>9</v>
      </c>
      <c r="C135" s="7">
        <f t="shared" si="28"/>
        <v>90</v>
      </c>
      <c r="D135" s="6"/>
      <c r="E135" s="40">
        <v>44657.832361111097</v>
      </c>
      <c r="F135" s="40">
        <v>44657.854907407404</v>
      </c>
      <c r="G135" s="7">
        <f t="shared" si="29"/>
        <v>32.466666680993512</v>
      </c>
      <c r="H135" s="87" t="str">
        <f t="shared" si="27"/>
        <v>20:31</v>
      </c>
    </row>
    <row r="136" spans="1:8" x14ac:dyDescent="0.2">
      <c r="A136" s="4" t="s">
        <v>2</v>
      </c>
      <c r="B136" s="4">
        <v>9</v>
      </c>
      <c r="C136" s="5">
        <f t="shared" si="28"/>
        <v>90</v>
      </c>
      <c r="D136" s="4"/>
      <c r="E136" s="39">
        <v>44657.853923611103</v>
      </c>
      <c r="F136" s="39">
        <v>44657.855659722198</v>
      </c>
      <c r="G136" s="5">
        <f t="shared" si="29"/>
        <v>2.4999999767169356</v>
      </c>
      <c r="H136" s="86" t="str">
        <f t="shared" si="27"/>
        <v>20:32</v>
      </c>
    </row>
    <row r="137" spans="1:8" x14ac:dyDescent="0.2">
      <c r="A137" s="6" t="s">
        <v>4</v>
      </c>
      <c r="B137" s="6">
        <v>9</v>
      </c>
      <c r="C137" s="7">
        <f t="shared" si="28"/>
        <v>90</v>
      </c>
      <c r="D137" s="6"/>
      <c r="E137" s="40">
        <v>44657.854212963</v>
      </c>
      <c r="F137" s="40">
        <v>44657.856539351902</v>
      </c>
      <c r="G137" s="7">
        <f t="shared" si="29"/>
        <v>3.3500000182539225</v>
      </c>
      <c r="H137" s="87" t="str">
        <f t="shared" si="27"/>
        <v>20:33</v>
      </c>
    </row>
    <row r="138" spans="1:8" x14ac:dyDescent="0.2">
      <c r="A138" s="4" t="s">
        <v>7</v>
      </c>
      <c r="B138" s="4">
        <v>10</v>
      </c>
      <c r="C138" s="5">
        <f t="shared" si="28"/>
        <v>100</v>
      </c>
      <c r="D138" s="4"/>
      <c r="E138" s="39">
        <v>44657.832326388903</v>
      </c>
      <c r="F138" s="39">
        <v>44657.856712963003</v>
      </c>
      <c r="G138" s="5">
        <f t="shared" si="29"/>
        <v>35.116666703252122</v>
      </c>
      <c r="H138" s="86" t="str">
        <f t="shared" si="27"/>
        <v>20:33</v>
      </c>
    </row>
    <row r="139" spans="1:8" x14ac:dyDescent="0.2">
      <c r="A139" s="6" t="s">
        <v>1080</v>
      </c>
      <c r="B139" s="6">
        <v>9</v>
      </c>
      <c r="C139" s="7">
        <f t="shared" si="28"/>
        <v>90</v>
      </c>
      <c r="D139" s="6"/>
      <c r="E139" s="40">
        <v>44657.853159722203</v>
      </c>
      <c r="F139" s="40">
        <v>44657.872627314799</v>
      </c>
      <c r="G139" s="7">
        <f t="shared" si="29"/>
        <v>28.033333338098601</v>
      </c>
      <c r="H139" s="87" t="str">
        <f t="shared" si="27"/>
        <v>20:56</v>
      </c>
    </row>
    <row r="140" spans="1:8" x14ac:dyDescent="0.2">
      <c r="A140" s="107" t="s">
        <v>986</v>
      </c>
      <c r="B140" s="91">
        <v>0</v>
      </c>
      <c r="C140" s="97">
        <f t="shared" si="28"/>
        <v>0</v>
      </c>
      <c r="D140" s="91" t="s">
        <v>540</v>
      </c>
      <c r="E140" s="98"/>
      <c r="F140" s="98"/>
      <c r="G140" s="98"/>
      <c r="H140" s="99"/>
    </row>
    <row r="141" spans="1:8" x14ac:dyDescent="0.2">
      <c r="A141" s="91" t="s">
        <v>1081</v>
      </c>
      <c r="B141" s="91">
        <v>0</v>
      </c>
      <c r="C141" s="94">
        <f t="shared" si="28"/>
        <v>0</v>
      </c>
      <c r="D141" s="91" t="s">
        <v>540</v>
      </c>
      <c r="E141" s="95"/>
      <c r="F141" s="95"/>
      <c r="G141" s="95"/>
      <c r="H141" s="96"/>
    </row>
    <row r="142" spans="1:8" x14ac:dyDescent="0.2">
      <c r="A142" s="92" t="s">
        <v>1083</v>
      </c>
      <c r="B142" s="91">
        <v>0</v>
      </c>
      <c r="C142" s="97">
        <f t="shared" si="28"/>
        <v>0</v>
      </c>
      <c r="D142" s="91" t="s">
        <v>540</v>
      </c>
      <c r="E142" s="98"/>
      <c r="F142" s="98"/>
      <c r="G142" s="98"/>
      <c r="H142" s="9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182</v>
      </c>
    </row>
    <row r="2" spans="1:88" x14ac:dyDescent="0.2">
      <c r="A2" t="s">
        <v>66</v>
      </c>
      <c r="B2" t="s">
        <v>67</v>
      </c>
      <c r="C2" t="s">
        <v>68</v>
      </c>
      <c r="D2" t="s">
        <v>69</v>
      </c>
      <c r="E2" t="s">
        <v>70</v>
      </c>
      <c r="F2" t="s">
        <v>71</v>
      </c>
      <c r="G2" t="s">
        <v>72</v>
      </c>
      <c r="H2" t="s">
        <v>73</v>
      </c>
      <c r="I2" t="s">
        <v>74</v>
      </c>
      <c r="J2" t="s">
        <v>75</v>
      </c>
      <c r="K2" t="s">
        <v>76</v>
      </c>
      <c r="L2" t="s">
        <v>77</v>
      </c>
      <c r="M2" t="s">
        <v>78</v>
      </c>
      <c r="N2" t="s">
        <v>79</v>
      </c>
      <c r="O2" t="s">
        <v>80</v>
      </c>
      <c r="P2" t="s">
        <v>81</v>
      </c>
      <c r="Q2" t="s">
        <v>82</v>
      </c>
      <c r="R2" t="s">
        <v>83</v>
      </c>
      <c r="S2" t="s">
        <v>84</v>
      </c>
      <c r="T2" t="s">
        <v>85</v>
      </c>
      <c r="U2" t="s">
        <v>86</v>
      </c>
      <c r="V2" t="s">
        <v>87</v>
      </c>
      <c r="W2" t="s">
        <v>88</v>
      </c>
      <c r="X2" t="s">
        <v>89</v>
      </c>
      <c r="Y2" t="s">
        <v>90</v>
      </c>
      <c r="Z2" t="s">
        <v>91</v>
      </c>
      <c r="AA2" t="s">
        <v>92</v>
      </c>
      <c r="AB2" t="s">
        <v>93</v>
      </c>
      <c r="AC2" t="s">
        <v>94</v>
      </c>
      <c r="AD2" t="s">
        <v>95</v>
      </c>
      <c r="AE2" t="s">
        <v>96</v>
      </c>
      <c r="AF2" t="s">
        <v>97</v>
      </c>
      <c r="AG2" t="s">
        <v>98</v>
      </c>
      <c r="AH2" t="s">
        <v>99</v>
      </c>
      <c r="AI2" t="s">
        <v>100</v>
      </c>
      <c r="AJ2" t="s">
        <v>101</v>
      </c>
    </row>
    <row r="3" spans="1:88" x14ac:dyDescent="0.2">
      <c r="A3">
        <v>3</v>
      </c>
      <c r="B3" s="37">
        <v>44590.7944444444</v>
      </c>
      <c r="C3" s="37">
        <v>44590.798310185201</v>
      </c>
      <c r="D3" t="s">
        <v>102</v>
      </c>
      <c r="F3" t="s">
        <v>103</v>
      </c>
      <c r="G3" t="s">
        <v>104</v>
      </c>
      <c r="I3" t="s">
        <v>105</v>
      </c>
      <c r="J3" t="s">
        <v>106</v>
      </c>
      <c r="K3" t="s">
        <v>107</v>
      </c>
      <c r="L3" t="s">
        <v>108</v>
      </c>
      <c r="M3" t="s">
        <v>109</v>
      </c>
      <c r="N3" t="s">
        <v>110</v>
      </c>
      <c r="O3" t="s">
        <v>111</v>
      </c>
      <c r="P3" t="s">
        <v>112</v>
      </c>
      <c r="Q3" t="s">
        <v>113</v>
      </c>
      <c r="R3" t="s">
        <v>114</v>
      </c>
      <c r="S3" t="s">
        <v>115</v>
      </c>
      <c r="T3" t="s">
        <v>116</v>
      </c>
      <c r="U3" t="s">
        <v>117</v>
      </c>
      <c r="V3" t="s">
        <v>118</v>
      </c>
      <c r="W3" t="s">
        <v>119</v>
      </c>
      <c r="X3" t="s">
        <v>120</v>
      </c>
      <c r="Y3" t="s">
        <v>121</v>
      </c>
      <c r="Z3" t="s">
        <v>122</v>
      </c>
      <c r="AA3" t="s">
        <v>123</v>
      </c>
      <c r="AB3" t="s">
        <v>124</v>
      </c>
      <c r="AC3" t="s">
        <v>125</v>
      </c>
      <c r="AD3" t="s">
        <v>126</v>
      </c>
      <c r="AE3" t="s">
        <v>127</v>
      </c>
      <c r="AF3" t="s">
        <v>128</v>
      </c>
      <c r="AG3" t="s">
        <v>129</v>
      </c>
      <c r="AH3" t="s">
        <v>130</v>
      </c>
      <c r="AI3" t="s">
        <v>131</v>
      </c>
      <c r="AJ3" t="s">
        <v>132</v>
      </c>
    </row>
    <row r="4" spans="1:88" x14ac:dyDescent="0.2">
      <c r="A4">
        <v>4</v>
      </c>
      <c r="B4" s="37">
        <v>44592.858437499999</v>
      </c>
      <c r="C4" s="37">
        <v>44592.9035532407</v>
      </c>
      <c r="D4" t="s">
        <v>102</v>
      </c>
      <c r="F4" t="s">
        <v>133</v>
      </c>
      <c r="G4" t="s">
        <v>134</v>
      </c>
      <c r="I4" t="s">
        <v>135</v>
      </c>
      <c r="J4" t="s">
        <v>106</v>
      </c>
      <c r="K4" t="s">
        <v>107</v>
      </c>
      <c r="L4" t="s">
        <v>108</v>
      </c>
      <c r="M4" t="s">
        <v>109</v>
      </c>
      <c r="N4" t="s">
        <v>110</v>
      </c>
      <c r="O4" t="s">
        <v>136</v>
      </c>
      <c r="P4" t="s">
        <v>137</v>
      </c>
      <c r="Q4" t="s">
        <v>138</v>
      </c>
      <c r="R4" t="s">
        <v>114</v>
      </c>
      <c r="S4" t="s">
        <v>115</v>
      </c>
      <c r="T4" t="s">
        <v>116</v>
      </c>
      <c r="U4" t="s">
        <v>117</v>
      </c>
      <c r="V4" t="s">
        <v>118</v>
      </c>
      <c r="W4" t="s">
        <v>139</v>
      </c>
      <c r="X4" t="s">
        <v>140</v>
      </c>
      <c r="Y4" t="s">
        <v>121</v>
      </c>
      <c r="Z4" t="s">
        <v>141</v>
      </c>
      <c r="AA4" t="s">
        <v>123</v>
      </c>
      <c r="AB4" t="s">
        <v>124</v>
      </c>
      <c r="AC4" t="s">
        <v>125</v>
      </c>
      <c r="AD4" t="s">
        <v>126</v>
      </c>
      <c r="AE4" t="s">
        <v>127</v>
      </c>
      <c r="AF4" t="s">
        <v>142</v>
      </c>
      <c r="AG4" t="s">
        <v>143</v>
      </c>
      <c r="AH4" t="s">
        <v>144</v>
      </c>
      <c r="AI4" t="s">
        <v>131</v>
      </c>
      <c r="AJ4" t="s">
        <v>132</v>
      </c>
    </row>
    <row r="5" spans="1:88" x14ac:dyDescent="0.2">
      <c r="A5">
        <v>5</v>
      </c>
      <c r="B5" s="37">
        <v>44592.8588773148</v>
      </c>
      <c r="C5" s="37">
        <v>44592.9035532407</v>
      </c>
      <c r="D5" t="s">
        <v>102</v>
      </c>
      <c r="F5" t="s">
        <v>133</v>
      </c>
      <c r="G5" t="s">
        <v>4</v>
      </c>
      <c r="I5" t="s">
        <v>135</v>
      </c>
      <c r="J5" t="s">
        <v>145</v>
      </c>
      <c r="K5" t="s">
        <v>107</v>
      </c>
      <c r="L5" t="s">
        <v>146</v>
      </c>
      <c r="M5" t="s">
        <v>109</v>
      </c>
      <c r="N5" t="s">
        <v>110</v>
      </c>
      <c r="O5" t="s">
        <v>136</v>
      </c>
      <c r="P5" t="s">
        <v>112</v>
      </c>
      <c r="Q5" t="s">
        <v>138</v>
      </c>
      <c r="R5" t="s">
        <v>114</v>
      </c>
      <c r="S5" t="s">
        <v>115</v>
      </c>
      <c r="T5" t="s">
        <v>116</v>
      </c>
      <c r="U5" t="s">
        <v>117</v>
      </c>
      <c r="V5" t="s">
        <v>118</v>
      </c>
      <c r="W5" t="s">
        <v>119</v>
      </c>
      <c r="X5" t="s">
        <v>147</v>
      </c>
      <c r="Y5" t="s">
        <v>148</v>
      </c>
      <c r="Z5" t="s">
        <v>122</v>
      </c>
      <c r="AA5" t="s">
        <v>123</v>
      </c>
      <c r="AB5" t="s">
        <v>124</v>
      </c>
      <c r="AC5" t="s">
        <v>125</v>
      </c>
      <c r="AD5" t="s">
        <v>126</v>
      </c>
      <c r="AE5" t="s">
        <v>127</v>
      </c>
      <c r="AF5" t="s">
        <v>128</v>
      </c>
      <c r="AG5" t="s">
        <v>143</v>
      </c>
      <c r="AH5" t="s">
        <v>144</v>
      </c>
      <c r="AI5" t="s">
        <v>131</v>
      </c>
      <c r="AJ5" t="s">
        <v>132</v>
      </c>
    </row>
    <row r="6" spans="1:88" x14ac:dyDescent="0.2">
      <c r="A6">
        <v>6</v>
      </c>
      <c r="B6" s="37">
        <v>44592.865231481497</v>
      </c>
      <c r="C6" s="37">
        <v>44592.926261574103</v>
      </c>
      <c r="D6" t="s">
        <v>102</v>
      </c>
      <c r="F6" t="s">
        <v>149</v>
      </c>
      <c r="G6" t="s">
        <v>150</v>
      </c>
      <c r="I6" t="s">
        <v>151</v>
      </c>
      <c r="J6" t="s">
        <v>106</v>
      </c>
      <c r="K6" t="s">
        <v>107</v>
      </c>
      <c r="L6" t="s">
        <v>108</v>
      </c>
      <c r="M6" t="s">
        <v>109</v>
      </c>
      <c r="N6" t="s">
        <v>110</v>
      </c>
      <c r="O6" t="s">
        <v>111</v>
      </c>
      <c r="P6" t="s">
        <v>112</v>
      </c>
      <c r="Q6" t="s">
        <v>113</v>
      </c>
      <c r="R6" t="s">
        <v>114</v>
      </c>
      <c r="S6" t="s">
        <v>115</v>
      </c>
      <c r="T6" t="s">
        <v>116</v>
      </c>
      <c r="U6" t="s">
        <v>117</v>
      </c>
      <c r="V6" t="s">
        <v>118</v>
      </c>
      <c r="W6" t="s">
        <v>119</v>
      </c>
      <c r="X6" t="s">
        <v>152</v>
      </c>
      <c r="Y6" t="s">
        <v>153</v>
      </c>
      <c r="Z6" t="s">
        <v>122</v>
      </c>
      <c r="AA6" t="s">
        <v>123</v>
      </c>
      <c r="AB6" t="s">
        <v>124</v>
      </c>
      <c r="AC6" t="s">
        <v>125</v>
      </c>
      <c r="AD6" t="s">
        <v>126</v>
      </c>
      <c r="AE6" t="s">
        <v>154</v>
      </c>
      <c r="AF6" t="s">
        <v>128</v>
      </c>
      <c r="AG6" t="s">
        <v>155</v>
      </c>
      <c r="AH6" t="s">
        <v>130</v>
      </c>
      <c r="AI6" t="s">
        <v>131</v>
      </c>
      <c r="AJ6" t="s">
        <v>132</v>
      </c>
    </row>
    <row r="7" spans="1:88" x14ac:dyDescent="0.2">
      <c r="A7">
        <v>7</v>
      </c>
      <c r="B7" s="37">
        <v>44593.827997685199</v>
      </c>
      <c r="C7" s="37">
        <v>44593.837638888901</v>
      </c>
      <c r="D7" t="s">
        <v>102</v>
      </c>
      <c r="F7" t="s">
        <v>156</v>
      </c>
      <c r="G7" t="s">
        <v>157</v>
      </c>
      <c r="H7" t="s">
        <v>158</v>
      </c>
      <c r="I7" t="s">
        <v>159</v>
      </c>
      <c r="J7" t="s">
        <v>106</v>
      </c>
      <c r="K7" t="s">
        <v>107</v>
      </c>
      <c r="L7" t="s">
        <v>108</v>
      </c>
      <c r="M7" t="s">
        <v>109</v>
      </c>
      <c r="N7" t="s">
        <v>110</v>
      </c>
      <c r="O7" t="s">
        <v>111</v>
      </c>
      <c r="P7" t="s">
        <v>112</v>
      </c>
      <c r="Q7" t="s">
        <v>113</v>
      </c>
      <c r="R7" t="s">
        <v>114</v>
      </c>
      <c r="S7" t="s">
        <v>115</v>
      </c>
      <c r="T7" t="s">
        <v>116</v>
      </c>
      <c r="U7" t="s">
        <v>117</v>
      </c>
      <c r="V7" t="s">
        <v>118</v>
      </c>
      <c r="W7" t="s">
        <v>119</v>
      </c>
      <c r="X7" t="s">
        <v>120</v>
      </c>
      <c r="Y7" t="s">
        <v>153</v>
      </c>
      <c r="Z7" t="s">
        <v>122</v>
      </c>
      <c r="AA7" t="s">
        <v>123</v>
      </c>
      <c r="AB7" t="s">
        <v>124</v>
      </c>
      <c r="AC7" t="s">
        <v>125</v>
      </c>
      <c r="AD7" t="s">
        <v>126</v>
      </c>
      <c r="AE7" t="s">
        <v>127</v>
      </c>
      <c r="AF7" t="s">
        <v>128</v>
      </c>
      <c r="AG7" t="s">
        <v>129</v>
      </c>
      <c r="AH7" t="s">
        <v>130</v>
      </c>
      <c r="AI7" t="s">
        <v>131</v>
      </c>
      <c r="AJ7" t="s">
        <v>132</v>
      </c>
    </row>
    <row r="8" spans="1:88" x14ac:dyDescent="0.2">
      <c r="A8">
        <v>8</v>
      </c>
      <c r="B8" s="37">
        <v>44593.9906597222</v>
      </c>
      <c r="C8" s="37">
        <v>44593.995196759301</v>
      </c>
      <c r="D8" t="s">
        <v>102</v>
      </c>
      <c r="F8" t="s">
        <v>160</v>
      </c>
      <c r="G8" t="s">
        <v>161</v>
      </c>
      <c r="I8" t="s">
        <v>162</v>
      </c>
      <c r="J8" t="s">
        <v>163</v>
      </c>
      <c r="K8" t="s">
        <v>107</v>
      </c>
      <c r="L8" t="s">
        <v>108</v>
      </c>
      <c r="M8" t="s">
        <v>109</v>
      </c>
      <c r="N8" t="s">
        <v>164</v>
      </c>
      <c r="O8" t="s">
        <v>165</v>
      </c>
      <c r="P8" t="s">
        <v>166</v>
      </c>
      <c r="Q8" t="s">
        <v>167</v>
      </c>
      <c r="R8" t="s">
        <v>114</v>
      </c>
      <c r="S8" t="s">
        <v>168</v>
      </c>
      <c r="T8" t="s">
        <v>169</v>
      </c>
      <c r="U8" t="s">
        <v>117</v>
      </c>
      <c r="V8" t="s">
        <v>170</v>
      </c>
      <c r="W8" t="s">
        <v>171</v>
      </c>
      <c r="X8" t="s">
        <v>172</v>
      </c>
      <c r="Y8" t="s">
        <v>173</v>
      </c>
      <c r="Z8" t="s">
        <v>174</v>
      </c>
      <c r="AA8" t="s">
        <v>175</v>
      </c>
      <c r="AB8" t="s">
        <v>176</v>
      </c>
      <c r="AC8" t="s">
        <v>125</v>
      </c>
      <c r="AD8" t="s">
        <v>177</v>
      </c>
      <c r="AE8" t="s">
        <v>127</v>
      </c>
      <c r="AF8" t="s">
        <v>142</v>
      </c>
      <c r="AG8" t="s">
        <v>178</v>
      </c>
      <c r="AH8" t="s">
        <v>179</v>
      </c>
      <c r="AI8" t="s">
        <v>180</v>
      </c>
      <c r="AJ8" t="s">
        <v>181</v>
      </c>
    </row>
    <row r="11" spans="1:88" x14ac:dyDescent="0.2">
      <c r="A11" s="1" t="s">
        <v>329</v>
      </c>
    </row>
    <row r="12" spans="1:88" x14ac:dyDescent="0.2">
      <c r="A12" t="s">
        <v>66</v>
      </c>
      <c r="B12" t="s">
        <v>67</v>
      </c>
      <c r="C12" t="s">
        <v>68</v>
      </c>
      <c r="D12" t="s">
        <v>69</v>
      </c>
      <c r="E12" t="s">
        <v>70</v>
      </c>
      <c r="F12" t="s">
        <v>186</v>
      </c>
      <c r="G12" t="s">
        <v>188</v>
      </c>
      <c r="H12" t="s">
        <v>71</v>
      </c>
      <c r="I12" t="s">
        <v>189</v>
      </c>
      <c r="J12" t="s">
        <v>190</v>
      </c>
      <c r="K12" t="s">
        <v>72</v>
      </c>
      <c r="L12" t="s">
        <v>191</v>
      </c>
      <c r="M12" t="s">
        <v>192</v>
      </c>
      <c r="N12" t="s">
        <v>74</v>
      </c>
      <c r="O12" t="s">
        <v>193</v>
      </c>
      <c r="P12" t="s">
        <v>194</v>
      </c>
      <c r="Q12" t="s">
        <v>75</v>
      </c>
      <c r="R12" t="s">
        <v>195</v>
      </c>
      <c r="S12" t="s">
        <v>196</v>
      </c>
      <c r="T12" t="s">
        <v>197</v>
      </c>
      <c r="U12" t="s">
        <v>198</v>
      </c>
      <c r="V12" t="s">
        <v>199</v>
      </c>
      <c r="W12" t="s">
        <v>200</v>
      </c>
      <c r="X12" t="s">
        <v>201</v>
      </c>
      <c r="Y12" t="s">
        <v>202</v>
      </c>
      <c r="Z12" t="s">
        <v>203</v>
      </c>
      <c r="AA12" t="s">
        <v>204</v>
      </c>
      <c r="AB12" t="s">
        <v>205</v>
      </c>
      <c r="AC12" t="s">
        <v>206</v>
      </c>
      <c r="AD12" t="s">
        <v>207</v>
      </c>
      <c r="AE12" t="s">
        <v>208</v>
      </c>
      <c r="AF12" t="s">
        <v>209</v>
      </c>
      <c r="AG12" t="s">
        <v>210</v>
      </c>
      <c r="AH12" t="s">
        <v>211</v>
      </c>
      <c r="AI12" t="s">
        <v>212</v>
      </c>
      <c r="AJ12" t="s">
        <v>213</v>
      </c>
      <c r="AK12" t="s">
        <v>214</v>
      </c>
      <c r="AL12" t="s">
        <v>215</v>
      </c>
      <c r="AM12" t="s">
        <v>216</v>
      </c>
      <c r="AN12" t="s">
        <v>217</v>
      </c>
      <c r="AO12" t="s">
        <v>218</v>
      </c>
      <c r="AP12" t="s">
        <v>219</v>
      </c>
      <c r="AQ12" t="s">
        <v>220</v>
      </c>
      <c r="AR12" t="s">
        <v>221</v>
      </c>
      <c r="AS12" t="s">
        <v>222</v>
      </c>
      <c r="AT12" t="s">
        <v>223</v>
      </c>
      <c r="AU12" t="s">
        <v>224</v>
      </c>
      <c r="AV12" t="s">
        <v>225</v>
      </c>
      <c r="AW12" t="s">
        <v>226</v>
      </c>
      <c r="AX12" t="s">
        <v>227</v>
      </c>
      <c r="AY12" t="s">
        <v>228</v>
      </c>
      <c r="AZ12" t="s">
        <v>229</v>
      </c>
      <c r="BA12" t="s">
        <v>87</v>
      </c>
      <c r="BB12" t="s">
        <v>230</v>
      </c>
      <c r="BC12" t="s">
        <v>231</v>
      </c>
      <c r="BD12" t="s">
        <v>88</v>
      </c>
      <c r="BE12" t="s">
        <v>232</v>
      </c>
      <c r="BF12" t="s">
        <v>233</v>
      </c>
      <c r="BG12" t="s">
        <v>89</v>
      </c>
      <c r="BH12" t="s">
        <v>234</v>
      </c>
      <c r="BI12" t="s">
        <v>235</v>
      </c>
      <c r="BJ12" t="s">
        <v>90</v>
      </c>
      <c r="BK12" t="s">
        <v>236</v>
      </c>
      <c r="BL12" t="s">
        <v>237</v>
      </c>
      <c r="BM12" t="s">
        <v>91</v>
      </c>
      <c r="BN12" t="s">
        <v>238</v>
      </c>
      <c r="BO12" t="s">
        <v>239</v>
      </c>
      <c r="BP12" t="s">
        <v>92</v>
      </c>
      <c r="BQ12" t="s">
        <v>240</v>
      </c>
      <c r="BR12" t="s">
        <v>241</v>
      </c>
      <c r="BS12" t="s">
        <v>93</v>
      </c>
      <c r="BT12" t="s">
        <v>242</v>
      </c>
      <c r="BU12" t="s">
        <v>243</v>
      </c>
      <c r="BV12" t="s">
        <v>94</v>
      </c>
      <c r="BW12" t="s">
        <v>244</v>
      </c>
      <c r="BX12" t="s">
        <v>245</v>
      </c>
      <c r="BY12" t="s">
        <v>95</v>
      </c>
      <c r="BZ12" t="s">
        <v>246</v>
      </c>
      <c r="CA12" t="s">
        <v>247</v>
      </c>
      <c r="CB12" t="s">
        <v>96</v>
      </c>
      <c r="CC12" t="s">
        <v>248</v>
      </c>
      <c r="CD12" t="s">
        <v>249</v>
      </c>
      <c r="CE12" t="s">
        <v>97</v>
      </c>
      <c r="CF12" t="s">
        <v>250</v>
      </c>
      <c r="CG12" t="s">
        <v>251</v>
      </c>
      <c r="CH12" t="s">
        <v>98</v>
      </c>
      <c r="CI12" t="s">
        <v>252</v>
      </c>
      <c r="CJ12" t="s">
        <v>253</v>
      </c>
    </row>
    <row r="13" spans="1:88" x14ac:dyDescent="0.2">
      <c r="A13">
        <v>1</v>
      </c>
      <c r="B13" s="37">
        <v>44596.5546412037</v>
      </c>
      <c r="C13" s="37">
        <v>44596.559155092596</v>
      </c>
      <c r="D13" t="s">
        <v>102</v>
      </c>
      <c r="H13" t="s">
        <v>103</v>
      </c>
      <c r="K13" t="s">
        <v>254</v>
      </c>
      <c r="N13" t="s">
        <v>255</v>
      </c>
      <c r="Q13" t="s">
        <v>256</v>
      </c>
      <c r="T13" t="s">
        <v>257</v>
      </c>
      <c r="W13" t="s">
        <v>258</v>
      </c>
      <c r="Z13" t="s">
        <v>259</v>
      </c>
      <c r="AC13" t="s">
        <v>260</v>
      </c>
      <c r="AF13" t="s">
        <v>261</v>
      </c>
      <c r="AI13" t="s">
        <v>262</v>
      </c>
      <c r="AL13" t="s">
        <v>263</v>
      </c>
      <c r="AO13" t="s">
        <v>264</v>
      </c>
      <c r="AR13" t="s">
        <v>265</v>
      </c>
      <c r="AU13" t="s">
        <v>266</v>
      </c>
      <c r="AX13" t="s">
        <v>267</v>
      </c>
      <c r="BA13" t="s">
        <v>268</v>
      </c>
      <c r="BD13" t="s">
        <v>269</v>
      </c>
      <c r="BG13" t="s">
        <v>270</v>
      </c>
      <c r="BJ13" t="s">
        <v>271</v>
      </c>
      <c r="BM13" t="s">
        <v>272</v>
      </c>
      <c r="BP13" t="s">
        <v>273</v>
      </c>
      <c r="BS13" t="s">
        <v>274</v>
      </c>
      <c r="BV13" t="s">
        <v>275</v>
      </c>
      <c r="BY13" t="s">
        <v>276</v>
      </c>
      <c r="CB13" t="s">
        <v>277</v>
      </c>
      <c r="CE13" t="s">
        <v>278</v>
      </c>
      <c r="CH13" t="s">
        <v>279</v>
      </c>
    </row>
    <row r="14" spans="1:88" x14ac:dyDescent="0.2">
      <c r="A14">
        <v>2</v>
      </c>
      <c r="B14" s="37">
        <v>44596.652905092596</v>
      </c>
      <c r="C14" s="37">
        <v>44596.661898148101</v>
      </c>
      <c r="D14" t="s">
        <v>102</v>
      </c>
      <c r="H14" t="s">
        <v>156</v>
      </c>
      <c r="K14" t="s">
        <v>157</v>
      </c>
      <c r="N14" t="s">
        <v>255</v>
      </c>
      <c r="Q14" t="s">
        <v>256</v>
      </c>
      <c r="T14" t="s">
        <v>280</v>
      </c>
      <c r="W14" t="s">
        <v>258</v>
      </c>
      <c r="Z14" t="s">
        <v>259</v>
      </c>
      <c r="AC14" t="s">
        <v>260</v>
      </c>
      <c r="AF14" t="s">
        <v>261</v>
      </c>
      <c r="AI14" t="s">
        <v>262</v>
      </c>
      <c r="AL14" t="s">
        <v>263</v>
      </c>
      <c r="AO14" t="s">
        <v>264</v>
      </c>
      <c r="AR14" t="s">
        <v>265</v>
      </c>
      <c r="AU14" t="s">
        <v>266</v>
      </c>
      <c r="AX14" t="s">
        <v>267</v>
      </c>
      <c r="BA14" t="s">
        <v>268</v>
      </c>
      <c r="BD14" t="s">
        <v>269</v>
      </c>
      <c r="BG14" t="s">
        <v>270</v>
      </c>
      <c r="BJ14" t="s">
        <v>281</v>
      </c>
      <c r="BM14" t="s">
        <v>282</v>
      </c>
      <c r="BP14" t="s">
        <v>273</v>
      </c>
      <c r="BS14" t="s">
        <v>274</v>
      </c>
      <c r="BV14" t="s">
        <v>275</v>
      </c>
      <c r="BY14" t="s">
        <v>276</v>
      </c>
      <c r="CB14" t="s">
        <v>277</v>
      </c>
      <c r="CE14" t="s">
        <v>278</v>
      </c>
      <c r="CH14" t="s">
        <v>279</v>
      </c>
    </row>
    <row r="15" spans="1:88" x14ac:dyDescent="0.2">
      <c r="A15">
        <v>3</v>
      </c>
      <c r="B15" s="37">
        <v>44600.8617592593</v>
      </c>
      <c r="C15" s="37">
        <v>44600.866979166698</v>
      </c>
      <c r="D15" t="s">
        <v>102</v>
      </c>
      <c r="H15" t="s">
        <v>160</v>
      </c>
      <c r="K15" t="s">
        <v>283</v>
      </c>
      <c r="N15" t="s">
        <v>255</v>
      </c>
      <c r="Q15" t="s">
        <v>256</v>
      </c>
      <c r="T15" t="s">
        <v>280</v>
      </c>
      <c r="W15" t="s">
        <v>258</v>
      </c>
      <c r="Z15" t="s">
        <v>259</v>
      </c>
      <c r="AC15" t="s">
        <v>260</v>
      </c>
      <c r="AF15" t="s">
        <v>261</v>
      </c>
      <c r="AI15" t="s">
        <v>262</v>
      </c>
      <c r="AL15" t="s">
        <v>263</v>
      </c>
      <c r="AO15" t="s">
        <v>264</v>
      </c>
      <c r="AR15" t="s">
        <v>265</v>
      </c>
      <c r="AU15" t="s">
        <v>266</v>
      </c>
      <c r="AX15" t="s">
        <v>267</v>
      </c>
      <c r="BA15" t="s">
        <v>268</v>
      </c>
      <c r="BD15" t="s">
        <v>269</v>
      </c>
      <c r="BG15" t="s">
        <v>284</v>
      </c>
      <c r="BJ15" t="s">
        <v>285</v>
      </c>
      <c r="BM15" t="s">
        <v>282</v>
      </c>
      <c r="BP15" t="s">
        <v>273</v>
      </c>
      <c r="BS15" t="s">
        <v>268</v>
      </c>
      <c r="BV15" t="s">
        <v>275</v>
      </c>
      <c r="BY15" t="s">
        <v>276</v>
      </c>
      <c r="CB15" t="s">
        <v>277</v>
      </c>
      <c r="CE15" t="s">
        <v>278</v>
      </c>
      <c r="CH15" t="s">
        <v>279</v>
      </c>
    </row>
    <row r="16" spans="1:88" x14ac:dyDescent="0.2">
      <c r="A16">
        <v>4</v>
      </c>
      <c r="B16" s="37">
        <v>44600.850497685198</v>
      </c>
      <c r="C16" s="37">
        <v>44600.9324305556</v>
      </c>
      <c r="D16" t="s">
        <v>102</v>
      </c>
      <c r="H16" t="s">
        <v>133</v>
      </c>
      <c r="K16" t="s">
        <v>286</v>
      </c>
      <c r="N16" t="s">
        <v>255</v>
      </c>
      <c r="Q16" t="s">
        <v>256</v>
      </c>
      <c r="T16" t="s">
        <v>287</v>
      </c>
      <c r="W16" t="s">
        <v>288</v>
      </c>
      <c r="Z16" t="s">
        <v>259</v>
      </c>
      <c r="AC16" t="s">
        <v>260</v>
      </c>
      <c r="AF16" t="s">
        <v>261</v>
      </c>
      <c r="AI16" t="s">
        <v>262</v>
      </c>
      <c r="AL16" t="s">
        <v>263</v>
      </c>
      <c r="AO16" t="s">
        <v>264</v>
      </c>
      <c r="AR16" t="s">
        <v>289</v>
      </c>
      <c r="AU16" t="s">
        <v>266</v>
      </c>
      <c r="AX16" t="s">
        <v>290</v>
      </c>
      <c r="BA16" t="s">
        <v>268</v>
      </c>
      <c r="BD16" t="s">
        <v>269</v>
      </c>
      <c r="BG16" t="s">
        <v>291</v>
      </c>
      <c r="BJ16" t="s">
        <v>271</v>
      </c>
      <c r="BM16" t="s">
        <v>292</v>
      </c>
      <c r="BP16" t="s">
        <v>293</v>
      </c>
      <c r="BS16" t="s">
        <v>274</v>
      </c>
      <c r="BV16" t="s">
        <v>275</v>
      </c>
      <c r="BY16" t="s">
        <v>276</v>
      </c>
      <c r="CB16" t="s">
        <v>277</v>
      </c>
      <c r="CE16" t="s">
        <v>278</v>
      </c>
      <c r="CH16" t="s">
        <v>279</v>
      </c>
    </row>
    <row r="17" spans="1:94" x14ac:dyDescent="0.2">
      <c r="A17">
        <v>5</v>
      </c>
      <c r="B17" s="37">
        <v>44600.869756944398</v>
      </c>
      <c r="C17" s="37">
        <v>44600.932939814797</v>
      </c>
      <c r="D17" t="s">
        <v>102</v>
      </c>
      <c r="H17" t="s">
        <v>149</v>
      </c>
      <c r="K17" t="s">
        <v>294</v>
      </c>
      <c r="N17" t="s">
        <v>255</v>
      </c>
      <c r="Q17" t="s">
        <v>256</v>
      </c>
      <c r="T17" t="s">
        <v>287</v>
      </c>
      <c r="W17" t="s">
        <v>295</v>
      </c>
      <c r="Z17" t="s">
        <v>259</v>
      </c>
      <c r="AC17" t="s">
        <v>296</v>
      </c>
      <c r="AF17" t="s">
        <v>261</v>
      </c>
      <c r="AI17" t="s">
        <v>262</v>
      </c>
      <c r="AL17" t="s">
        <v>263</v>
      </c>
      <c r="AO17" t="s">
        <v>264</v>
      </c>
      <c r="AR17" t="s">
        <v>289</v>
      </c>
      <c r="AU17" t="s">
        <v>297</v>
      </c>
      <c r="AX17" t="s">
        <v>290</v>
      </c>
      <c r="BA17" t="s">
        <v>298</v>
      </c>
      <c r="BD17" t="s">
        <v>299</v>
      </c>
      <c r="BG17" t="s">
        <v>270</v>
      </c>
      <c r="BJ17" t="s">
        <v>271</v>
      </c>
      <c r="BM17" t="s">
        <v>300</v>
      </c>
      <c r="BP17" t="s">
        <v>293</v>
      </c>
      <c r="BS17" t="s">
        <v>274</v>
      </c>
      <c r="BV17" t="s">
        <v>301</v>
      </c>
      <c r="BY17" t="s">
        <v>276</v>
      </c>
      <c r="CB17" t="s">
        <v>277</v>
      </c>
      <c r="CE17" t="s">
        <v>278</v>
      </c>
      <c r="CH17" t="s">
        <v>279</v>
      </c>
    </row>
    <row r="18" spans="1:94" x14ac:dyDescent="0.2">
      <c r="A18">
        <v>6</v>
      </c>
      <c r="B18" s="37">
        <v>44600.847488425898</v>
      </c>
      <c r="C18" s="37">
        <v>44600.932962963001</v>
      </c>
      <c r="D18" t="s">
        <v>102</v>
      </c>
      <c r="H18" t="s">
        <v>133</v>
      </c>
      <c r="K18" t="s">
        <v>302</v>
      </c>
      <c r="N18" t="s">
        <v>303</v>
      </c>
      <c r="Q18" t="s">
        <v>304</v>
      </c>
      <c r="T18" t="s">
        <v>305</v>
      </c>
      <c r="W18" t="s">
        <v>306</v>
      </c>
      <c r="Z18" t="s">
        <v>259</v>
      </c>
      <c r="AC18" t="s">
        <v>307</v>
      </c>
      <c r="AF18" t="s">
        <v>308</v>
      </c>
      <c r="AI18" t="s">
        <v>309</v>
      </c>
      <c r="AL18" t="s">
        <v>310</v>
      </c>
      <c r="AO18" t="s">
        <v>264</v>
      </c>
      <c r="AR18" t="s">
        <v>311</v>
      </c>
      <c r="AU18" t="s">
        <v>312</v>
      </c>
      <c r="AX18" t="s">
        <v>313</v>
      </c>
      <c r="BA18" t="s">
        <v>314</v>
      </c>
      <c r="BD18" t="s">
        <v>315</v>
      </c>
      <c r="BG18" t="s">
        <v>316</v>
      </c>
      <c r="BJ18" t="s">
        <v>317</v>
      </c>
      <c r="BM18" t="s">
        <v>318</v>
      </c>
      <c r="BP18" t="s">
        <v>319</v>
      </c>
      <c r="BS18" t="s">
        <v>320</v>
      </c>
      <c r="BV18" t="s">
        <v>321</v>
      </c>
      <c r="BY18" t="s">
        <v>322</v>
      </c>
      <c r="CB18" t="s">
        <v>323</v>
      </c>
      <c r="CE18" t="s">
        <v>324</v>
      </c>
      <c r="CH18" t="s">
        <v>325</v>
      </c>
    </row>
    <row r="19" spans="1:94" x14ac:dyDescent="0.2">
      <c r="A19">
        <v>7</v>
      </c>
      <c r="B19" s="37">
        <v>44601.392233796301</v>
      </c>
      <c r="C19" s="37">
        <v>44601.428090277797</v>
      </c>
      <c r="D19" t="s">
        <v>102</v>
      </c>
      <c r="H19" t="s">
        <v>149</v>
      </c>
      <c r="K19" t="s">
        <v>326</v>
      </c>
      <c r="N19" t="s">
        <v>255</v>
      </c>
      <c r="Q19" t="s">
        <v>256</v>
      </c>
      <c r="T19" t="s">
        <v>280</v>
      </c>
      <c r="W19" t="s">
        <v>258</v>
      </c>
      <c r="Z19" t="s">
        <v>259</v>
      </c>
      <c r="AC19" t="s">
        <v>260</v>
      </c>
      <c r="AF19" t="s">
        <v>327</v>
      </c>
      <c r="AI19" t="s">
        <v>262</v>
      </c>
      <c r="AL19" t="s">
        <v>263</v>
      </c>
      <c r="AO19" t="s">
        <v>264</v>
      </c>
      <c r="AR19" t="s">
        <v>265</v>
      </c>
      <c r="AU19" t="s">
        <v>266</v>
      </c>
      <c r="AX19" t="s">
        <v>267</v>
      </c>
      <c r="BA19" t="s">
        <v>268</v>
      </c>
      <c r="BD19" t="s">
        <v>269</v>
      </c>
      <c r="BG19" t="s">
        <v>270</v>
      </c>
      <c r="BJ19" t="s">
        <v>271</v>
      </c>
      <c r="BM19" t="s">
        <v>328</v>
      </c>
      <c r="BP19" t="s">
        <v>273</v>
      </c>
      <c r="BS19" t="s">
        <v>274</v>
      </c>
      <c r="BV19" t="s">
        <v>275</v>
      </c>
      <c r="BY19" t="s">
        <v>276</v>
      </c>
      <c r="CB19" t="s">
        <v>277</v>
      </c>
      <c r="CE19" t="s">
        <v>278</v>
      </c>
      <c r="CH19" t="s">
        <v>279</v>
      </c>
    </row>
    <row r="22" spans="1:94" x14ac:dyDescent="0.2">
      <c r="A22" s="1" t="s">
        <v>333</v>
      </c>
    </row>
    <row r="23" spans="1:94" x14ac:dyDescent="0.2">
      <c r="A23" t="s">
        <v>66</v>
      </c>
      <c r="B23" t="s">
        <v>67</v>
      </c>
      <c r="C23" t="s">
        <v>68</v>
      </c>
      <c r="D23" t="s">
        <v>69</v>
      </c>
      <c r="E23" t="s">
        <v>70</v>
      </c>
      <c r="F23" t="s">
        <v>186</v>
      </c>
      <c r="G23" t="s">
        <v>188</v>
      </c>
      <c r="H23" t="s">
        <v>71</v>
      </c>
      <c r="I23" t="s">
        <v>189</v>
      </c>
      <c r="J23" t="s">
        <v>190</v>
      </c>
      <c r="K23" t="s">
        <v>72</v>
      </c>
      <c r="L23" t="s">
        <v>191</v>
      </c>
      <c r="M23" t="s">
        <v>192</v>
      </c>
      <c r="N23" t="s">
        <v>334</v>
      </c>
      <c r="O23" t="s">
        <v>335</v>
      </c>
      <c r="P23" t="s">
        <v>336</v>
      </c>
      <c r="Q23" t="s">
        <v>337</v>
      </c>
      <c r="R23" t="s">
        <v>338</v>
      </c>
      <c r="S23" t="s">
        <v>339</v>
      </c>
      <c r="T23" t="s">
        <v>340</v>
      </c>
      <c r="U23" t="s">
        <v>341</v>
      </c>
      <c r="V23" t="s">
        <v>342</v>
      </c>
      <c r="W23" t="s">
        <v>343</v>
      </c>
      <c r="X23" t="s">
        <v>344</v>
      </c>
      <c r="Y23" t="s">
        <v>345</v>
      </c>
      <c r="Z23" t="s">
        <v>346</v>
      </c>
      <c r="AA23" t="s">
        <v>347</v>
      </c>
      <c r="AB23" t="s">
        <v>348</v>
      </c>
      <c r="AC23" t="s">
        <v>349</v>
      </c>
      <c r="AD23" t="s">
        <v>350</v>
      </c>
      <c r="AE23" t="s">
        <v>351</v>
      </c>
      <c r="AF23" t="s">
        <v>352</v>
      </c>
      <c r="AG23" t="s">
        <v>353</v>
      </c>
      <c r="AH23" t="s">
        <v>354</v>
      </c>
      <c r="AI23" t="s">
        <v>355</v>
      </c>
      <c r="AJ23" t="s">
        <v>356</v>
      </c>
      <c r="AK23" t="s">
        <v>357</v>
      </c>
      <c r="AL23" t="s">
        <v>358</v>
      </c>
      <c r="AM23" t="s">
        <v>359</v>
      </c>
      <c r="AN23" t="s">
        <v>360</v>
      </c>
      <c r="AO23" t="s">
        <v>361</v>
      </c>
      <c r="AP23" t="s">
        <v>362</v>
      </c>
      <c r="AQ23" t="s">
        <v>363</v>
      </c>
      <c r="AR23" t="s">
        <v>364</v>
      </c>
      <c r="AS23" t="s">
        <v>365</v>
      </c>
      <c r="AT23" t="s">
        <v>366</v>
      </c>
      <c r="AU23" t="s">
        <v>367</v>
      </c>
      <c r="AV23" t="s">
        <v>368</v>
      </c>
      <c r="AW23" t="s">
        <v>369</v>
      </c>
      <c r="AX23" t="s">
        <v>370</v>
      </c>
      <c r="AY23" t="s">
        <v>371</v>
      </c>
      <c r="AZ23" t="s">
        <v>372</v>
      </c>
      <c r="BA23" t="s">
        <v>373</v>
      </c>
      <c r="BB23" t="s">
        <v>374</v>
      </c>
      <c r="BC23" t="s">
        <v>375</v>
      </c>
      <c r="BD23" t="s">
        <v>376</v>
      </c>
      <c r="BE23" t="s">
        <v>377</v>
      </c>
      <c r="BF23" t="s">
        <v>378</v>
      </c>
      <c r="BG23" t="s">
        <v>379</v>
      </c>
      <c r="BH23" t="s">
        <v>380</v>
      </c>
      <c r="BI23" t="s">
        <v>381</v>
      </c>
      <c r="BJ23" t="s">
        <v>382</v>
      </c>
      <c r="BK23" t="s">
        <v>383</v>
      </c>
      <c r="BL23" t="s">
        <v>384</v>
      </c>
      <c r="BM23" t="s">
        <v>385</v>
      </c>
      <c r="BN23" t="s">
        <v>386</v>
      </c>
      <c r="BO23" t="s">
        <v>387</v>
      </c>
      <c r="BP23" t="s">
        <v>388</v>
      </c>
      <c r="BQ23" t="s">
        <v>389</v>
      </c>
      <c r="BR23" t="s">
        <v>390</v>
      </c>
      <c r="BS23" t="s">
        <v>391</v>
      </c>
      <c r="BT23" t="s">
        <v>392</v>
      </c>
      <c r="BU23" t="s">
        <v>393</v>
      </c>
      <c r="BV23" t="s">
        <v>394</v>
      </c>
      <c r="BW23" t="s">
        <v>395</v>
      </c>
      <c r="BX23" t="s">
        <v>396</v>
      </c>
      <c r="BY23" t="s">
        <v>397</v>
      </c>
      <c r="BZ23" t="s">
        <v>398</v>
      </c>
      <c r="CA23" t="s">
        <v>399</v>
      </c>
      <c r="CB23" t="s">
        <v>400</v>
      </c>
      <c r="CC23" t="s">
        <v>401</v>
      </c>
      <c r="CD23" t="s">
        <v>402</v>
      </c>
      <c r="CE23" t="s">
        <v>403</v>
      </c>
      <c r="CF23" t="s">
        <v>404</v>
      </c>
      <c r="CG23" t="s">
        <v>405</v>
      </c>
      <c r="CH23" t="s">
        <v>406</v>
      </c>
      <c r="CI23" t="s">
        <v>407</v>
      </c>
      <c r="CJ23" t="s">
        <v>408</v>
      </c>
      <c r="CK23" t="s">
        <v>409</v>
      </c>
      <c r="CL23" t="s">
        <v>410</v>
      </c>
      <c r="CM23" t="s">
        <v>411</v>
      </c>
      <c r="CN23" t="s">
        <v>412</v>
      </c>
      <c r="CO23" t="s">
        <v>413</v>
      </c>
      <c r="CP23" t="s">
        <v>414</v>
      </c>
    </row>
    <row r="24" spans="1:94" x14ac:dyDescent="0.2">
      <c r="A24">
        <v>1</v>
      </c>
      <c r="B24" s="37">
        <v>44602.348900463003</v>
      </c>
      <c r="C24" s="37">
        <v>44602.356504629599</v>
      </c>
      <c r="D24" t="s">
        <v>102</v>
      </c>
      <c r="H24" t="s">
        <v>415</v>
      </c>
      <c r="K24" t="s">
        <v>157</v>
      </c>
      <c r="N24" t="s">
        <v>416</v>
      </c>
      <c r="Q24" t="s">
        <v>417</v>
      </c>
      <c r="T24" t="s">
        <v>418</v>
      </c>
      <c r="W24" t="s">
        <v>419</v>
      </c>
      <c r="Z24" t="s">
        <v>420</v>
      </c>
      <c r="AC24" t="s">
        <v>421</v>
      </c>
      <c r="AF24" t="s">
        <v>422</v>
      </c>
      <c r="AI24" t="s">
        <v>423</v>
      </c>
      <c r="AL24" t="s">
        <v>424</v>
      </c>
      <c r="AO24" t="s">
        <v>425</v>
      </c>
      <c r="AR24" t="s">
        <v>426</v>
      </c>
      <c r="AU24" t="s">
        <v>427</v>
      </c>
      <c r="AX24" t="s">
        <v>428</v>
      </c>
      <c r="BA24" t="s">
        <v>429</v>
      </c>
      <c r="BD24" t="s">
        <v>430</v>
      </c>
      <c r="BG24" t="s">
        <v>431</v>
      </c>
      <c r="BJ24" t="s">
        <v>432</v>
      </c>
      <c r="BM24" t="s">
        <v>433</v>
      </c>
      <c r="BP24" t="s">
        <v>434</v>
      </c>
      <c r="BS24" t="s">
        <v>435</v>
      </c>
      <c r="BV24" t="s">
        <v>436</v>
      </c>
      <c r="BY24" t="s">
        <v>437</v>
      </c>
      <c r="CB24" t="s">
        <v>438</v>
      </c>
      <c r="CE24" t="s">
        <v>439</v>
      </c>
      <c r="CH24" t="s">
        <v>440</v>
      </c>
      <c r="CK24" t="s">
        <v>441</v>
      </c>
      <c r="CN24" t="s">
        <v>442</v>
      </c>
    </row>
    <row r="25" spans="1:94" x14ac:dyDescent="0.2">
      <c r="A25">
        <v>2</v>
      </c>
      <c r="B25" s="37">
        <v>44606.813935185201</v>
      </c>
      <c r="C25" s="37">
        <v>44606.828472222202</v>
      </c>
      <c r="D25" t="s">
        <v>102</v>
      </c>
      <c r="H25" t="s">
        <v>149</v>
      </c>
      <c r="K25" t="s">
        <v>150</v>
      </c>
      <c r="N25" t="s">
        <v>416</v>
      </c>
      <c r="Q25" t="s">
        <v>417</v>
      </c>
      <c r="T25" t="s">
        <v>418</v>
      </c>
      <c r="W25" t="s">
        <v>419</v>
      </c>
      <c r="Z25" t="s">
        <v>420</v>
      </c>
      <c r="AC25" t="s">
        <v>421</v>
      </c>
      <c r="AF25" t="s">
        <v>422</v>
      </c>
      <c r="AI25" t="s">
        <v>423</v>
      </c>
      <c r="AL25" t="s">
        <v>424</v>
      </c>
      <c r="AO25" t="s">
        <v>425</v>
      </c>
      <c r="AR25" t="s">
        <v>426</v>
      </c>
      <c r="AU25" t="s">
        <v>427</v>
      </c>
      <c r="AX25" t="s">
        <v>428</v>
      </c>
      <c r="BA25" t="s">
        <v>429</v>
      </c>
      <c r="BD25" t="s">
        <v>430</v>
      </c>
      <c r="BG25" t="s">
        <v>431</v>
      </c>
      <c r="BJ25" t="s">
        <v>432</v>
      </c>
      <c r="BM25" t="s">
        <v>433</v>
      </c>
      <c r="BP25" t="s">
        <v>434</v>
      </c>
      <c r="BS25" t="s">
        <v>435</v>
      </c>
      <c r="BV25" t="s">
        <v>436</v>
      </c>
      <c r="BY25" t="s">
        <v>437</v>
      </c>
      <c r="CB25" t="s">
        <v>438</v>
      </c>
      <c r="CE25" t="s">
        <v>439</v>
      </c>
      <c r="CH25" t="s">
        <v>440</v>
      </c>
      <c r="CK25" t="s">
        <v>441</v>
      </c>
      <c r="CN25" t="s">
        <v>442</v>
      </c>
    </row>
    <row r="26" spans="1:94" x14ac:dyDescent="0.2">
      <c r="A26">
        <v>3</v>
      </c>
      <c r="B26" s="37">
        <v>44606.912638888898</v>
      </c>
      <c r="C26" s="37">
        <v>44606.918506944399</v>
      </c>
      <c r="D26" t="s">
        <v>102</v>
      </c>
      <c r="H26" t="s">
        <v>160</v>
      </c>
      <c r="K26" t="s">
        <v>443</v>
      </c>
      <c r="N26" t="s">
        <v>416</v>
      </c>
      <c r="Q26" t="s">
        <v>417</v>
      </c>
      <c r="T26" t="s">
        <v>418</v>
      </c>
      <c r="W26" t="s">
        <v>419</v>
      </c>
      <c r="Z26" t="s">
        <v>420</v>
      </c>
      <c r="AC26" t="s">
        <v>421</v>
      </c>
      <c r="AF26" t="s">
        <v>422</v>
      </c>
      <c r="AI26" t="s">
        <v>423</v>
      </c>
      <c r="AL26" t="s">
        <v>424</v>
      </c>
      <c r="AO26" t="s">
        <v>425</v>
      </c>
      <c r="AR26" s="42" t="s">
        <v>444</v>
      </c>
      <c r="AU26" t="s">
        <v>427</v>
      </c>
      <c r="AX26" t="s">
        <v>428</v>
      </c>
      <c r="BA26" t="s">
        <v>429</v>
      </c>
      <c r="BD26" t="s">
        <v>430</v>
      </c>
      <c r="BG26" t="s">
        <v>431</v>
      </c>
      <c r="BJ26" t="s">
        <v>432</v>
      </c>
      <c r="BM26" t="s">
        <v>433</v>
      </c>
      <c r="BP26" t="s">
        <v>434</v>
      </c>
      <c r="BS26" t="s">
        <v>445</v>
      </c>
      <c r="BV26" t="s">
        <v>436</v>
      </c>
      <c r="BY26" t="s">
        <v>437</v>
      </c>
      <c r="CB26" t="s">
        <v>438</v>
      </c>
      <c r="CE26" t="s">
        <v>439</v>
      </c>
      <c r="CH26" t="s">
        <v>446</v>
      </c>
      <c r="CK26" t="s">
        <v>441</v>
      </c>
      <c r="CN26" t="s">
        <v>442</v>
      </c>
    </row>
    <row r="27" spans="1:94" x14ac:dyDescent="0.2">
      <c r="A27">
        <v>4</v>
      </c>
      <c r="B27" s="37">
        <v>44607.5567592593</v>
      </c>
      <c r="C27" s="37">
        <v>44607.560636574097</v>
      </c>
      <c r="D27" t="s">
        <v>102</v>
      </c>
      <c r="H27" t="s">
        <v>103</v>
      </c>
      <c r="K27" t="s">
        <v>447</v>
      </c>
      <c r="N27" t="s">
        <v>448</v>
      </c>
      <c r="Q27" t="s">
        <v>417</v>
      </c>
      <c r="T27" t="s">
        <v>418</v>
      </c>
      <c r="W27" t="s">
        <v>419</v>
      </c>
      <c r="Z27" t="s">
        <v>420</v>
      </c>
      <c r="AC27" t="s">
        <v>421</v>
      </c>
      <c r="AF27" t="s">
        <v>422</v>
      </c>
      <c r="AI27" t="s">
        <v>423</v>
      </c>
      <c r="AL27" t="s">
        <v>424</v>
      </c>
      <c r="AO27" t="s">
        <v>425</v>
      </c>
      <c r="AR27" t="s">
        <v>426</v>
      </c>
      <c r="AU27" t="s">
        <v>427</v>
      </c>
      <c r="AX27" t="s">
        <v>428</v>
      </c>
      <c r="BA27" t="s">
        <v>429</v>
      </c>
      <c r="BD27" t="s">
        <v>430</v>
      </c>
      <c r="BG27" t="s">
        <v>431</v>
      </c>
      <c r="BJ27" t="s">
        <v>432</v>
      </c>
      <c r="BM27" t="s">
        <v>433</v>
      </c>
      <c r="BP27" t="s">
        <v>434</v>
      </c>
      <c r="BS27" t="s">
        <v>445</v>
      </c>
      <c r="BV27" t="s">
        <v>436</v>
      </c>
      <c r="BY27" t="s">
        <v>437</v>
      </c>
      <c r="CB27" t="s">
        <v>438</v>
      </c>
      <c r="CE27" t="s">
        <v>439</v>
      </c>
      <c r="CH27" t="s">
        <v>449</v>
      </c>
      <c r="CK27" t="s">
        <v>441</v>
      </c>
      <c r="CN27" t="s">
        <v>442</v>
      </c>
    </row>
    <row r="28" spans="1:94" x14ac:dyDescent="0.2">
      <c r="A28">
        <v>5</v>
      </c>
      <c r="B28" s="37">
        <v>44607.780462962997</v>
      </c>
      <c r="C28" s="37">
        <v>44607.886793981503</v>
      </c>
      <c r="D28" t="s">
        <v>102</v>
      </c>
      <c r="H28" t="s">
        <v>133</v>
      </c>
      <c r="K28" t="s">
        <v>450</v>
      </c>
      <c r="N28" t="s">
        <v>416</v>
      </c>
      <c r="Q28" t="s">
        <v>417</v>
      </c>
      <c r="T28" t="s">
        <v>418</v>
      </c>
      <c r="W28" t="s">
        <v>451</v>
      </c>
      <c r="Z28" t="s">
        <v>452</v>
      </c>
      <c r="AC28" t="s">
        <v>421</v>
      </c>
      <c r="AF28" t="s">
        <v>422</v>
      </c>
      <c r="AI28" t="s">
        <v>453</v>
      </c>
      <c r="AL28" t="s">
        <v>424</v>
      </c>
      <c r="AO28" t="s">
        <v>454</v>
      </c>
      <c r="AR28" t="s">
        <v>426</v>
      </c>
      <c r="AU28" t="s">
        <v>455</v>
      </c>
      <c r="AX28" t="s">
        <v>428</v>
      </c>
      <c r="BA28" t="s">
        <v>429</v>
      </c>
      <c r="BD28" t="s">
        <v>430</v>
      </c>
      <c r="BG28" t="s">
        <v>456</v>
      </c>
      <c r="BJ28" t="s">
        <v>432</v>
      </c>
      <c r="BM28" t="s">
        <v>457</v>
      </c>
      <c r="BP28" t="s">
        <v>458</v>
      </c>
      <c r="BS28" t="s">
        <v>459</v>
      </c>
      <c r="BV28" t="s">
        <v>436</v>
      </c>
      <c r="BY28" t="s">
        <v>460</v>
      </c>
      <c r="CB28" t="s">
        <v>461</v>
      </c>
      <c r="CE28" t="s">
        <v>439</v>
      </c>
      <c r="CH28" t="s">
        <v>462</v>
      </c>
      <c r="CK28" t="s">
        <v>441</v>
      </c>
      <c r="CN28" t="s">
        <v>463</v>
      </c>
    </row>
    <row r="31" spans="1:94" x14ac:dyDescent="0.2">
      <c r="A31" s="1" t="s">
        <v>465</v>
      </c>
    </row>
    <row r="32" spans="1:94" x14ac:dyDescent="0.2">
      <c r="A32" t="s">
        <v>66</v>
      </c>
      <c r="B32" t="s">
        <v>67</v>
      </c>
      <c r="C32" t="s">
        <v>68</v>
      </c>
      <c r="D32" t="s">
        <v>69</v>
      </c>
      <c r="E32" t="s">
        <v>70</v>
      </c>
      <c r="F32" t="s">
        <v>186</v>
      </c>
      <c r="G32" t="s">
        <v>188</v>
      </c>
      <c r="H32" t="s">
        <v>71</v>
      </c>
      <c r="I32" t="s">
        <v>189</v>
      </c>
      <c r="J32" t="s">
        <v>190</v>
      </c>
      <c r="K32" t="s">
        <v>72</v>
      </c>
      <c r="L32" t="s">
        <v>191</v>
      </c>
      <c r="M32" t="s">
        <v>192</v>
      </c>
      <c r="N32" t="s">
        <v>466</v>
      </c>
      <c r="O32" t="s">
        <v>467</v>
      </c>
      <c r="P32" t="s">
        <v>468</v>
      </c>
      <c r="Q32" t="s">
        <v>469</v>
      </c>
      <c r="R32" t="s">
        <v>470</v>
      </c>
      <c r="S32" t="s">
        <v>471</v>
      </c>
      <c r="T32" t="s">
        <v>472</v>
      </c>
      <c r="U32" t="s">
        <v>473</v>
      </c>
      <c r="V32" t="s">
        <v>474</v>
      </c>
      <c r="W32" t="s">
        <v>475</v>
      </c>
      <c r="X32" t="s">
        <v>476</v>
      </c>
      <c r="Y32" t="s">
        <v>477</v>
      </c>
      <c r="Z32" t="s">
        <v>478</v>
      </c>
      <c r="AA32" t="s">
        <v>479</v>
      </c>
      <c r="AB32" t="s">
        <v>480</v>
      </c>
      <c r="AC32" t="s">
        <v>481</v>
      </c>
      <c r="AD32" t="s">
        <v>482</v>
      </c>
      <c r="AE32" t="s">
        <v>483</v>
      </c>
      <c r="AF32" t="s">
        <v>484</v>
      </c>
      <c r="AG32" t="s">
        <v>485</v>
      </c>
      <c r="AH32" t="s">
        <v>486</v>
      </c>
      <c r="AI32" t="s">
        <v>487</v>
      </c>
      <c r="AJ32" t="s">
        <v>488</v>
      </c>
      <c r="AK32" t="s">
        <v>489</v>
      </c>
      <c r="AL32" t="s">
        <v>490</v>
      </c>
      <c r="AM32" t="s">
        <v>491</v>
      </c>
      <c r="AN32" t="s">
        <v>492</v>
      </c>
      <c r="AO32" t="s">
        <v>493</v>
      </c>
      <c r="AP32" t="s">
        <v>494</v>
      </c>
      <c r="AQ32" t="s">
        <v>495</v>
      </c>
      <c r="AR32" t="s">
        <v>496</v>
      </c>
      <c r="AS32" t="s">
        <v>497</v>
      </c>
      <c r="AT32" t="s">
        <v>498</v>
      </c>
      <c r="AU32" t="s">
        <v>499</v>
      </c>
      <c r="AV32" t="s">
        <v>500</v>
      </c>
      <c r="AW32" t="s">
        <v>501</v>
      </c>
    </row>
    <row r="33" spans="1:95" x14ac:dyDescent="0.2">
      <c r="A33">
        <v>1</v>
      </c>
      <c r="B33" s="37">
        <v>44610.633680555598</v>
      </c>
      <c r="C33" s="37">
        <v>44610.638206018499</v>
      </c>
      <c r="D33" t="s">
        <v>102</v>
      </c>
      <c r="H33" t="s">
        <v>156</v>
      </c>
      <c r="K33" t="s">
        <v>502</v>
      </c>
      <c r="N33" t="s">
        <v>503</v>
      </c>
      <c r="Q33" t="s">
        <v>504</v>
      </c>
      <c r="T33" t="s">
        <v>505</v>
      </c>
      <c r="W33" t="s">
        <v>506</v>
      </c>
      <c r="Z33" t="s">
        <v>507</v>
      </c>
      <c r="AC33" t="s">
        <v>508</v>
      </c>
      <c r="AF33" t="s">
        <v>509</v>
      </c>
      <c r="AI33" t="s">
        <v>510</v>
      </c>
      <c r="AL33" t="s">
        <v>511</v>
      </c>
      <c r="AO33" t="s">
        <v>512</v>
      </c>
      <c r="AR33" t="s">
        <v>513</v>
      </c>
      <c r="AU33" t="s">
        <v>514</v>
      </c>
    </row>
    <row r="34" spans="1:95" x14ac:dyDescent="0.2">
      <c r="A34">
        <v>2</v>
      </c>
      <c r="B34" s="37">
        <v>44615.758009259298</v>
      </c>
      <c r="C34" s="37">
        <v>44615.760891203703</v>
      </c>
      <c r="D34" t="s">
        <v>102</v>
      </c>
      <c r="H34" t="s">
        <v>103</v>
      </c>
      <c r="K34" t="s">
        <v>254</v>
      </c>
      <c r="N34" t="s">
        <v>515</v>
      </c>
      <c r="Q34" t="s">
        <v>504</v>
      </c>
      <c r="T34" t="s">
        <v>505</v>
      </c>
      <c r="W34" t="s">
        <v>506</v>
      </c>
      <c r="Z34" t="s">
        <v>507</v>
      </c>
      <c r="AC34" t="s">
        <v>508</v>
      </c>
      <c r="AF34" t="s">
        <v>509</v>
      </c>
      <c r="AI34" t="s">
        <v>510</v>
      </c>
      <c r="AL34" t="s">
        <v>511</v>
      </c>
      <c r="AO34" t="s">
        <v>512</v>
      </c>
      <c r="AR34" t="s">
        <v>513</v>
      </c>
      <c r="AU34" t="s">
        <v>514</v>
      </c>
    </row>
    <row r="35" spans="1:95" x14ac:dyDescent="0.2">
      <c r="A35">
        <v>3</v>
      </c>
      <c r="B35" s="37">
        <v>44615.758009259298</v>
      </c>
      <c r="C35" s="37">
        <v>44615.772337962997</v>
      </c>
      <c r="D35" t="s">
        <v>102</v>
      </c>
      <c r="H35" s="43" t="s">
        <v>149</v>
      </c>
      <c r="K35" t="s">
        <v>10</v>
      </c>
      <c r="N35" t="s">
        <v>515</v>
      </c>
      <c r="Q35" s="42" t="s">
        <v>262</v>
      </c>
      <c r="T35" s="42" t="s">
        <v>516</v>
      </c>
      <c r="W35" t="s">
        <v>517</v>
      </c>
      <c r="Z35" t="s">
        <v>518</v>
      </c>
      <c r="AC35" t="s">
        <v>519</v>
      </c>
      <c r="AF35" t="s">
        <v>520</v>
      </c>
      <c r="AI35" s="42" t="s">
        <v>521</v>
      </c>
      <c r="AL35" t="s">
        <v>511</v>
      </c>
      <c r="AO35" t="s">
        <v>522</v>
      </c>
      <c r="AR35" t="s">
        <v>523</v>
      </c>
      <c r="AU35" t="s">
        <v>524</v>
      </c>
      <c r="AX35" s="44">
        <f>9/12</f>
        <v>0.75</v>
      </c>
    </row>
    <row r="36" spans="1:95" x14ac:dyDescent="0.2">
      <c r="A36">
        <v>4</v>
      </c>
      <c r="B36" s="37">
        <v>44615.8614930556</v>
      </c>
      <c r="C36" s="37">
        <v>44615.879652777803</v>
      </c>
      <c r="D36" t="s">
        <v>102</v>
      </c>
      <c r="H36" t="s">
        <v>160</v>
      </c>
      <c r="K36" t="s">
        <v>161</v>
      </c>
      <c r="N36" t="s">
        <v>503</v>
      </c>
      <c r="Q36" t="s">
        <v>504</v>
      </c>
      <c r="T36" t="s">
        <v>505</v>
      </c>
      <c r="W36" t="s">
        <v>506</v>
      </c>
      <c r="Z36" t="s">
        <v>507</v>
      </c>
      <c r="AC36" t="s">
        <v>508</v>
      </c>
      <c r="AF36" t="s">
        <v>509</v>
      </c>
      <c r="AI36" t="s">
        <v>510</v>
      </c>
      <c r="AL36" t="s">
        <v>511</v>
      </c>
      <c r="AO36" t="s">
        <v>512</v>
      </c>
      <c r="AR36" t="s">
        <v>513</v>
      </c>
      <c r="AU36" t="s">
        <v>514</v>
      </c>
      <c r="AX36" s="45"/>
    </row>
    <row r="37" spans="1:95" x14ac:dyDescent="0.2">
      <c r="A37">
        <v>5</v>
      </c>
      <c r="B37" s="37">
        <v>44615.793217592603</v>
      </c>
      <c r="C37" s="37">
        <v>44615.888935185198</v>
      </c>
      <c r="D37" t="s">
        <v>102</v>
      </c>
      <c r="H37" t="s">
        <v>133</v>
      </c>
      <c r="K37" t="s">
        <v>525</v>
      </c>
      <c r="N37" s="42" t="s">
        <v>512</v>
      </c>
      <c r="Q37" t="s">
        <v>504</v>
      </c>
      <c r="T37" t="s">
        <v>505</v>
      </c>
      <c r="W37" t="s">
        <v>526</v>
      </c>
      <c r="Z37" t="s">
        <v>518</v>
      </c>
      <c r="AC37" t="s">
        <v>508</v>
      </c>
      <c r="AF37" t="s">
        <v>527</v>
      </c>
      <c r="AI37" t="s">
        <v>528</v>
      </c>
      <c r="AL37" t="s">
        <v>529</v>
      </c>
      <c r="AO37" s="42" t="s">
        <v>503</v>
      </c>
      <c r="AR37" t="s">
        <v>530</v>
      </c>
      <c r="AU37" t="s">
        <v>514</v>
      </c>
      <c r="AX37" s="44">
        <f>10/12</f>
        <v>0.83333333333333337</v>
      </c>
    </row>
    <row r="38" spans="1:95" x14ac:dyDescent="0.2">
      <c r="A38">
        <v>6</v>
      </c>
      <c r="B38" s="37">
        <v>44615.891018518501</v>
      </c>
      <c r="C38" s="37">
        <v>44615.893738425897</v>
      </c>
      <c r="D38" t="s">
        <v>102</v>
      </c>
      <c r="H38" t="s">
        <v>133</v>
      </c>
      <c r="K38" t="s">
        <v>531</v>
      </c>
      <c r="N38" s="42" t="s">
        <v>512</v>
      </c>
      <c r="Q38" t="s">
        <v>504</v>
      </c>
      <c r="T38" t="s">
        <v>505</v>
      </c>
      <c r="W38" t="s">
        <v>526</v>
      </c>
      <c r="Z38" t="s">
        <v>518</v>
      </c>
      <c r="AC38" t="s">
        <v>508</v>
      </c>
      <c r="AF38" t="s">
        <v>532</v>
      </c>
      <c r="AI38" t="s">
        <v>533</v>
      </c>
      <c r="AL38" t="s">
        <v>534</v>
      </c>
      <c r="AO38" s="42" t="s">
        <v>535</v>
      </c>
      <c r="AR38" t="s">
        <v>536</v>
      </c>
      <c r="AU38" t="s">
        <v>537</v>
      </c>
      <c r="AX38" s="44">
        <f>10/12</f>
        <v>0.83333333333333337</v>
      </c>
    </row>
    <row r="41" spans="1:95" x14ac:dyDescent="0.2">
      <c r="A41" s="1" t="s">
        <v>683</v>
      </c>
    </row>
    <row r="42" spans="1:95" x14ac:dyDescent="0.2">
      <c r="A42" t="s">
        <v>66</v>
      </c>
      <c r="B42" t="s">
        <v>67</v>
      </c>
      <c r="C42" t="s">
        <v>68</v>
      </c>
      <c r="D42" t="s">
        <v>69</v>
      </c>
      <c r="E42" t="s">
        <v>70</v>
      </c>
      <c r="F42" t="s">
        <v>186</v>
      </c>
      <c r="G42" t="s">
        <v>188</v>
      </c>
      <c r="H42" t="s">
        <v>71</v>
      </c>
      <c r="I42" t="s">
        <v>189</v>
      </c>
      <c r="J42" t="s">
        <v>190</v>
      </c>
      <c r="K42" t="s">
        <v>72</v>
      </c>
      <c r="L42" t="s">
        <v>191</v>
      </c>
      <c r="M42" t="s">
        <v>192</v>
      </c>
      <c r="N42" t="s">
        <v>541</v>
      </c>
      <c r="O42" t="s">
        <v>542</v>
      </c>
      <c r="P42" t="s">
        <v>543</v>
      </c>
      <c r="Q42" t="s">
        <v>544</v>
      </c>
      <c r="R42" t="s">
        <v>545</v>
      </c>
      <c r="S42" t="s">
        <v>546</v>
      </c>
      <c r="T42" t="s">
        <v>547</v>
      </c>
      <c r="U42" t="s">
        <v>548</v>
      </c>
      <c r="V42" t="s">
        <v>549</v>
      </c>
      <c r="W42" t="s">
        <v>550</v>
      </c>
      <c r="X42" t="s">
        <v>551</v>
      </c>
      <c r="Y42" t="s">
        <v>552</v>
      </c>
      <c r="Z42" t="s">
        <v>553</v>
      </c>
      <c r="AA42" t="s">
        <v>554</v>
      </c>
      <c r="AB42" t="s">
        <v>555</v>
      </c>
      <c r="AC42" t="s">
        <v>556</v>
      </c>
      <c r="AD42" t="s">
        <v>557</v>
      </c>
      <c r="AE42" t="s">
        <v>558</v>
      </c>
      <c r="AF42" t="s">
        <v>559</v>
      </c>
      <c r="AG42" t="s">
        <v>560</v>
      </c>
      <c r="AH42" t="s">
        <v>561</v>
      </c>
      <c r="AI42" t="s">
        <v>562</v>
      </c>
      <c r="AJ42" t="s">
        <v>563</v>
      </c>
      <c r="AK42" t="s">
        <v>564</v>
      </c>
      <c r="AL42" t="s">
        <v>565</v>
      </c>
      <c r="AM42" t="s">
        <v>566</v>
      </c>
      <c r="AN42" t="s">
        <v>567</v>
      </c>
      <c r="AO42" t="s">
        <v>568</v>
      </c>
      <c r="AP42" t="s">
        <v>569</v>
      </c>
      <c r="AQ42" t="s">
        <v>570</v>
      </c>
      <c r="AR42" t="s">
        <v>571</v>
      </c>
      <c r="AS42" t="s">
        <v>572</v>
      </c>
      <c r="AT42" t="s">
        <v>573</v>
      </c>
      <c r="AU42" t="s">
        <v>574</v>
      </c>
      <c r="AV42" t="s">
        <v>575</v>
      </c>
      <c r="AW42" t="s">
        <v>576</v>
      </c>
      <c r="AX42" t="s">
        <v>577</v>
      </c>
      <c r="AY42" t="s">
        <v>578</v>
      </c>
      <c r="AZ42" t="s">
        <v>579</v>
      </c>
      <c r="BA42" t="s">
        <v>580</v>
      </c>
      <c r="BB42" t="s">
        <v>581</v>
      </c>
      <c r="BC42" t="s">
        <v>582</v>
      </c>
      <c r="BD42" t="s">
        <v>583</v>
      </c>
      <c r="BE42" t="s">
        <v>584</v>
      </c>
      <c r="BF42" t="s">
        <v>585</v>
      </c>
      <c r="BG42" t="s">
        <v>586</v>
      </c>
      <c r="BH42" t="s">
        <v>587</v>
      </c>
      <c r="BI42" t="s">
        <v>588</v>
      </c>
      <c r="BJ42" t="s">
        <v>589</v>
      </c>
      <c r="BK42" t="s">
        <v>590</v>
      </c>
      <c r="BL42" t="s">
        <v>591</v>
      </c>
      <c r="BM42" t="s">
        <v>592</v>
      </c>
      <c r="BN42" t="s">
        <v>593</v>
      </c>
      <c r="BO42" t="s">
        <v>594</v>
      </c>
      <c r="BP42" t="s">
        <v>595</v>
      </c>
      <c r="BQ42" t="s">
        <v>596</v>
      </c>
      <c r="BR42" t="s">
        <v>597</v>
      </c>
      <c r="BS42" t="s">
        <v>598</v>
      </c>
      <c r="BT42" t="s">
        <v>599</v>
      </c>
      <c r="BU42" t="s">
        <v>600</v>
      </c>
      <c r="BV42" t="s">
        <v>601</v>
      </c>
      <c r="BW42" t="s">
        <v>602</v>
      </c>
      <c r="BX42" t="s">
        <v>603</v>
      </c>
      <c r="BY42" t="s">
        <v>604</v>
      </c>
      <c r="BZ42" t="s">
        <v>605</v>
      </c>
      <c r="CA42" t="s">
        <v>606</v>
      </c>
      <c r="CB42" t="s">
        <v>607</v>
      </c>
      <c r="CC42" t="s">
        <v>608</v>
      </c>
      <c r="CD42" t="s">
        <v>609</v>
      </c>
      <c r="CE42" t="s">
        <v>610</v>
      </c>
      <c r="CF42" t="s">
        <v>611</v>
      </c>
      <c r="CG42" t="s">
        <v>612</v>
      </c>
      <c r="CH42" t="s">
        <v>613</v>
      </c>
      <c r="CI42" t="s">
        <v>614</v>
      </c>
      <c r="CJ42" t="s">
        <v>615</v>
      </c>
      <c r="CK42" t="s">
        <v>616</v>
      </c>
      <c r="CL42" t="s">
        <v>617</v>
      </c>
      <c r="CM42" t="s">
        <v>618</v>
      </c>
      <c r="CN42" t="s">
        <v>619</v>
      </c>
      <c r="CO42" t="s">
        <v>620</v>
      </c>
      <c r="CP42" t="s">
        <v>621</v>
      </c>
    </row>
    <row r="43" spans="1:95" x14ac:dyDescent="0.2">
      <c r="A43">
        <v>1</v>
      </c>
      <c r="B43" s="37">
        <v>44615.799895833297</v>
      </c>
      <c r="C43" s="37">
        <v>44615.803287037001</v>
      </c>
      <c r="D43" t="s">
        <v>102</v>
      </c>
      <c r="H43" t="s">
        <v>103</v>
      </c>
      <c r="K43" t="s">
        <v>254</v>
      </c>
      <c r="N43" t="s">
        <v>622</v>
      </c>
      <c r="Q43" t="s">
        <v>623</v>
      </c>
      <c r="T43" t="s">
        <v>624</v>
      </c>
      <c r="W43" t="s">
        <v>625</v>
      </c>
      <c r="Z43" t="s">
        <v>626</v>
      </c>
      <c r="AC43" s="46" t="s">
        <v>627</v>
      </c>
      <c r="AF43" t="s">
        <v>628</v>
      </c>
      <c r="AI43" t="s">
        <v>629</v>
      </c>
      <c r="AL43" t="s">
        <v>630</v>
      </c>
      <c r="AO43" t="s">
        <v>631</v>
      </c>
      <c r="AR43" t="s">
        <v>632</v>
      </c>
      <c r="AU43" t="s">
        <v>633</v>
      </c>
      <c r="AX43" t="s">
        <v>634</v>
      </c>
      <c r="BA43" t="s">
        <v>635</v>
      </c>
      <c r="BD43" t="s">
        <v>636</v>
      </c>
      <c r="BG43" t="s">
        <v>637</v>
      </c>
      <c r="BJ43" t="s">
        <v>638</v>
      </c>
      <c r="BM43" t="s">
        <v>639</v>
      </c>
      <c r="BP43" s="46" t="s">
        <v>640</v>
      </c>
      <c r="BS43" t="s">
        <v>641</v>
      </c>
      <c r="BV43" t="s">
        <v>642</v>
      </c>
      <c r="BY43" t="s">
        <v>643</v>
      </c>
      <c r="CB43" t="s">
        <v>644</v>
      </c>
      <c r="CE43" t="s">
        <v>645</v>
      </c>
      <c r="CH43" t="s">
        <v>505</v>
      </c>
      <c r="CK43" t="s">
        <v>646</v>
      </c>
      <c r="CN43" t="s">
        <v>647</v>
      </c>
    </row>
    <row r="44" spans="1:95" x14ac:dyDescent="0.2">
      <c r="A44">
        <v>2</v>
      </c>
      <c r="B44" s="37">
        <v>44618.493078703701</v>
      </c>
      <c r="C44" s="37">
        <v>44618.752002314803</v>
      </c>
      <c r="D44" t="s">
        <v>102</v>
      </c>
      <c r="H44" s="43" t="s">
        <v>149</v>
      </c>
      <c r="K44" t="s">
        <v>648</v>
      </c>
      <c r="N44" t="s">
        <v>622</v>
      </c>
      <c r="Q44" t="s">
        <v>623</v>
      </c>
      <c r="T44" t="s">
        <v>624</v>
      </c>
      <c r="W44" t="s">
        <v>649</v>
      </c>
      <c r="Z44" t="s">
        <v>626</v>
      </c>
      <c r="AC44" s="42" t="s">
        <v>650</v>
      </c>
      <c r="AF44" t="s">
        <v>628</v>
      </c>
      <c r="AI44" t="s">
        <v>629</v>
      </c>
      <c r="AL44" t="s">
        <v>630</v>
      </c>
      <c r="AO44" t="s">
        <v>631</v>
      </c>
      <c r="AR44" t="s">
        <v>651</v>
      </c>
      <c r="AU44" t="s">
        <v>652</v>
      </c>
      <c r="AX44" t="s">
        <v>634</v>
      </c>
      <c r="BA44" t="s">
        <v>653</v>
      </c>
      <c r="BD44" t="s">
        <v>636</v>
      </c>
      <c r="BG44" t="s">
        <v>654</v>
      </c>
      <c r="BJ44" t="s">
        <v>638</v>
      </c>
      <c r="BM44" t="s">
        <v>639</v>
      </c>
      <c r="BP44" s="42" t="s">
        <v>627</v>
      </c>
      <c r="BS44" t="s">
        <v>641</v>
      </c>
      <c r="BV44" t="s">
        <v>642</v>
      </c>
      <c r="BY44" t="s">
        <v>643</v>
      </c>
      <c r="CB44" t="s">
        <v>655</v>
      </c>
      <c r="CE44" t="s">
        <v>645</v>
      </c>
      <c r="CH44" t="s">
        <v>505</v>
      </c>
      <c r="CK44" t="s">
        <v>646</v>
      </c>
      <c r="CN44" t="s">
        <v>647</v>
      </c>
      <c r="CQ44" s="47">
        <f>25/27</f>
        <v>0.92592592592592593</v>
      </c>
    </row>
    <row r="45" spans="1:95" x14ac:dyDescent="0.2">
      <c r="A45">
        <v>3</v>
      </c>
      <c r="B45" s="37">
        <v>44620.576388888898</v>
      </c>
      <c r="C45" s="37">
        <v>44620.582476851901</v>
      </c>
      <c r="D45" t="s">
        <v>102</v>
      </c>
      <c r="H45" t="s">
        <v>156</v>
      </c>
      <c r="K45" t="s">
        <v>157</v>
      </c>
      <c r="N45" t="s">
        <v>622</v>
      </c>
      <c r="Q45" t="s">
        <v>656</v>
      </c>
      <c r="T45" t="s">
        <v>624</v>
      </c>
      <c r="W45" t="s">
        <v>625</v>
      </c>
      <c r="Z45" t="s">
        <v>626</v>
      </c>
      <c r="AC45" s="46" t="s">
        <v>627</v>
      </c>
      <c r="AF45" t="s">
        <v>628</v>
      </c>
      <c r="AI45" t="s">
        <v>629</v>
      </c>
      <c r="AL45" t="s">
        <v>630</v>
      </c>
      <c r="AO45" t="s">
        <v>631</v>
      </c>
      <c r="AR45" t="s">
        <v>632</v>
      </c>
      <c r="AU45" t="s">
        <v>633</v>
      </c>
      <c r="AX45" t="s">
        <v>634</v>
      </c>
      <c r="BA45" t="s">
        <v>635</v>
      </c>
      <c r="BD45" t="s">
        <v>636</v>
      </c>
      <c r="BG45" t="s">
        <v>637</v>
      </c>
      <c r="BJ45" t="s">
        <v>638</v>
      </c>
      <c r="BM45" t="s">
        <v>639</v>
      </c>
      <c r="BP45" s="46" t="s">
        <v>640</v>
      </c>
      <c r="BS45" t="s">
        <v>641</v>
      </c>
      <c r="BV45" t="s">
        <v>642</v>
      </c>
      <c r="BY45" t="s">
        <v>643</v>
      </c>
      <c r="CB45" t="s">
        <v>644</v>
      </c>
      <c r="CE45" t="s">
        <v>645</v>
      </c>
      <c r="CH45" t="s">
        <v>505</v>
      </c>
      <c r="CK45" t="s">
        <v>646</v>
      </c>
      <c r="CN45" t="s">
        <v>647</v>
      </c>
      <c r="CQ45" s="47"/>
    </row>
    <row r="46" spans="1:95" x14ac:dyDescent="0.2">
      <c r="A46">
        <v>4</v>
      </c>
      <c r="B46" s="37">
        <v>44622.5672569444</v>
      </c>
      <c r="C46" s="37">
        <v>44622.576423611099</v>
      </c>
      <c r="D46" t="s">
        <v>102</v>
      </c>
      <c r="H46" s="43" t="s">
        <v>133</v>
      </c>
      <c r="K46" t="s">
        <v>531</v>
      </c>
      <c r="N46" t="s">
        <v>657</v>
      </c>
      <c r="Q46" t="s">
        <v>623</v>
      </c>
      <c r="T46" t="s">
        <v>624</v>
      </c>
      <c r="W46" t="s">
        <v>658</v>
      </c>
      <c r="Z46" t="s">
        <v>659</v>
      </c>
      <c r="AC46" s="42" t="s">
        <v>660</v>
      </c>
      <c r="AF46" t="s">
        <v>628</v>
      </c>
      <c r="AI46" t="s">
        <v>661</v>
      </c>
      <c r="AL46" t="s">
        <v>662</v>
      </c>
      <c r="AO46" t="s">
        <v>663</v>
      </c>
      <c r="AR46" t="s">
        <v>664</v>
      </c>
      <c r="AU46" t="s">
        <v>665</v>
      </c>
      <c r="AX46" t="s">
        <v>666</v>
      </c>
      <c r="BA46" t="s">
        <v>667</v>
      </c>
      <c r="BD46" t="s">
        <v>668</v>
      </c>
      <c r="BG46" t="s">
        <v>669</v>
      </c>
      <c r="BJ46" t="s">
        <v>670</v>
      </c>
      <c r="BM46" t="s">
        <v>671</v>
      </c>
      <c r="BP46" s="42" t="s">
        <v>672</v>
      </c>
      <c r="BS46" t="s">
        <v>673</v>
      </c>
      <c r="BV46" t="s">
        <v>674</v>
      </c>
      <c r="BY46" t="s">
        <v>675</v>
      </c>
      <c r="CB46" t="s">
        <v>676</v>
      </c>
      <c r="CE46" t="s">
        <v>677</v>
      </c>
      <c r="CH46" t="s">
        <v>678</v>
      </c>
      <c r="CK46" t="s">
        <v>679</v>
      </c>
      <c r="CN46" t="s">
        <v>680</v>
      </c>
      <c r="CQ46" s="47">
        <f t="shared" ref="CQ46:CQ47" si="0">25/27</f>
        <v>0.92592592592592593</v>
      </c>
    </row>
    <row r="47" spans="1:95" x14ac:dyDescent="0.2">
      <c r="A47">
        <v>5</v>
      </c>
      <c r="B47" s="37">
        <v>44622.853275463</v>
      </c>
      <c r="C47" s="37">
        <v>44622.934201388904</v>
      </c>
      <c r="D47" t="s">
        <v>102</v>
      </c>
      <c r="H47" s="43" t="s">
        <v>160</v>
      </c>
      <c r="K47" t="s">
        <v>161</v>
      </c>
      <c r="N47" t="s">
        <v>622</v>
      </c>
      <c r="Q47" t="s">
        <v>623</v>
      </c>
      <c r="T47" t="s">
        <v>624</v>
      </c>
      <c r="W47" t="s">
        <v>649</v>
      </c>
      <c r="Z47" t="s">
        <v>626</v>
      </c>
      <c r="AC47" s="46" t="s">
        <v>627</v>
      </c>
      <c r="AF47" s="42" t="s">
        <v>641</v>
      </c>
      <c r="AI47" t="s">
        <v>629</v>
      </c>
      <c r="AL47" t="s">
        <v>630</v>
      </c>
      <c r="AO47" t="s">
        <v>631</v>
      </c>
      <c r="AR47" t="s">
        <v>632</v>
      </c>
      <c r="AU47" t="s">
        <v>633</v>
      </c>
      <c r="AX47" t="s">
        <v>634</v>
      </c>
      <c r="BA47" t="s">
        <v>635</v>
      </c>
      <c r="BD47" t="s">
        <v>636</v>
      </c>
      <c r="BG47" t="s">
        <v>637</v>
      </c>
      <c r="BJ47" t="s">
        <v>638</v>
      </c>
      <c r="BM47" t="s">
        <v>639</v>
      </c>
      <c r="BP47" s="46" t="s">
        <v>650</v>
      </c>
      <c r="BS47" s="42" t="s">
        <v>628</v>
      </c>
      <c r="BV47" t="s">
        <v>642</v>
      </c>
      <c r="BY47" t="s">
        <v>643</v>
      </c>
      <c r="CB47" t="s">
        <v>644</v>
      </c>
      <c r="CE47" t="s">
        <v>645</v>
      </c>
      <c r="CH47" t="s">
        <v>505</v>
      </c>
      <c r="CK47" t="s">
        <v>681</v>
      </c>
      <c r="CN47" t="s">
        <v>682</v>
      </c>
      <c r="CQ47" s="47">
        <f t="shared" si="0"/>
        <v>0.92592592592592593</v>
      </c>
    </row>
    <row r="50" spans="1:86" x14ac:dyDescent="0.2">
      <c r="A50" s="1" t="s">
        <v>697</v>
      </c>
    </row>
    <row r="51" spans="1:86" x14ac:dyDescent="0.2">
      <c r="A51" t="s">
        <v>66</v>
      </c>
      <c r="B51" t="s">
        <v>67</v>
      </c>
      <c r="C51" t="s">
        <v>68</v>
      </c>
      <c r="D51" t="s">
        <v>69</v>
      </c>
      <c r="E51" t="s">
        <v>70</v>
      </c>
      <c r="F51" t="s">
        <v>186</v>
      </c>
      <c r="G51" t="s">
        <v>188</v>
      </c>
      <c r="H51" t="s">
        <v>71</v>
      </c>
      <c r="I51" t="s">
        <v>189</v>
      </c>
      <c r="J51" t="s">
        <v>190</v>
      </c>
      <c r="K51" t="s">
        <v>72</v>
      </c>
      <c r="L51" t="s">
        <v>191</v>
      </c>
      <c r="M51" t="s">
        <v>192</v>
      </c>
      <c r="N51" t="s">
        <v>698</v>
      </c>
      <c r="O51" t="s">
        <v>699</v>
      </c>
      <c r="P51" t="s">
        <v>700</v>
      </c>
      <c r="Q51" t="s">
        <v>701</v>
      </c>
      <c r="R51" t="s">
        <v>702</v>
      </c>
      <c r="S51" t="s">
        <v>703</v>
      </c>
      <c r="T51" t="s">
        <v>704</v>
      </c>
      <c r="U51" t="s">
        <v>705</v>
      </c>
      <c r="V51" t="s">
        <v>706</v>
      </c>
      <c r="W51" t="s">
        <v>707</v>
      </c>
      <c r="X51" t="s">
        <v>708</v>
      </c>
      <c r="Y51" t="s">
        <v>709</v>
      </c>
      <c r="Z51" t="s">
        <v>710</v>
      </c>
      <c r="AA51" t="s">
        <v>711</v>
      </c>
      <c r="AB51" t="s">
        <v>712</v>
      </c>
      <c r="AC51" t="s">
        <v>713</v>
      </c>
      <c r="AD51" t="s">
        <v>714</v>
      </c>
      <c r="AE51" t="s">
        <v>715</v>
      </c>
      <c r="AF51" t="s">
        <v>716</v>
      </c>
      <c r="AG51" t="s">
        <v>717</v>
      </c>
      <c r="AH51" t="s">
        <v>718</v>
      </c>
      <c r="AI51" t="s">
        <v>719</v>
      </c>
      <c r="AJ51" t="s">
        <v>720</v>
      </c>
      <c r="AK51" t="s">
        <v>721</v>
      </c>
      <c r="AL51" t="s">
        <v>722</v>
      </c>
      <c r="AM51" t="s">
        <v>723</v>
      </c>
      <c r="AN51" t="s">
        <v>724</v>
      </c>
      <c r="AO51" t="s">
        <v>725</v>
      </c>
      <c r="AP51" t="s">
        <v>726</v>
      </c>
      <c r="AQ51" t="s">
        <v>727</v>
      </c>
      <c r="AR51" t="s">
        <v>728</v>
      </c>
      <c r="AS51" t="s">
        <v>729</v>
      </c>
      <c r="AT51" t="s">
        <v>730</v>
      </c>
    </row>
    <row r="52" spans="1:86" x14ac:dyDescent="0.2">
      <c r="A52">
        <v>1</v>
      </c>
      <c r="B52" s="37">
        <v>44629.799398148098</v>
      </c>
      <c r="C52" s="37">
        <v>44629.801192129598</v>
      </c>
      <c r="D52" t="s">
        <v>102</v>
      </c>
      <c r="H52" t="s">
        <v>731</v>
      </c>
      <c r="K52" t="s">
        <v>254</v>
      </c>
      <c r="N52" t="s">
        <v>732</v>
      </c>
      <c r="Q52" t="s">
        <v>733</v>
      </c>
      <c r="T52" t="s">
        <v>734</v>
      </c>
      <c r="W52" t="s">
        <v>735</v>
      </c>
      <c r="Z52" t="s">
        <v>736</v>
      </c>
      <c r="AC52" t="s">
        <v>737</v>
      </c>
      <c r="AF52" t="s">
        <v>738</v>
      </c>
      <c r="AI52" t="s">
        <v>641</v>
      </c>
      <c r="AL52" t="s">
        <v>739</v>
      </c>
      <c r="AO52" t="s">
        <v>740</v>
      </c>
      <c r="AR52" t="s">
        <v>741</v>
      </c>
    </row>
    <row r="53" spans="1:86" x14ac:dyDescent="0.2">
      <c r="A53">
        <v>2</v>
      </c>
      <c r="B53" s="37">
        <v>44629.834733796299</v>
      </c>
      <c r="C53" s="37">
        <v>44629.838564814803</v>
      </c>
      <c r="D53" t="s">
        <v>102</v>
      </c>
      <c r="H53" t="s">
        <v>742</v>
      </c>
      <c r="K53" t="s">
        <v>157</v>
      </c>
      <c r="N53" t="s">
        <v>732</v>
      </c>
      <c r="Q53" t="s">
        <v>733</v>
      </c>
      <c r="T53" t="s">
        <v>734</v>
      </c>
      <c r="W53" t="s">
        <v>735</v>
      </c>
      <c r="Z53" t="s">
        <v>736</v>
      </c>
      <c r="AC53" t="s">
        <v>737</v>
      </c>
      <c r="AF53" t="s">
        <v>738</v>
      </c>
      <c r="AI53" t="s">
        <v>641</v>
      </c>
      <c r="AL53" t="s">
        <v>739</v>
      </c>
      <c r="AO53" t="s">
        <v>740</v>
      </c>
      <c r="AR53" t="s">
        <v>741</v>
      </c>
    </row>
    <row r="54" spans="1:86" x14ac:dyDescent="0.2">
      <c r="A54">
        <v>3</v>
      </c>
      <c r="B54" s="37">
        <v>44629.839039351798</v>
      </c>
      <c r="C54" s="37">
        <v>44629.840115740699</v>
      </c>
      <c r="D54" t="s">
        <v>102</v>
      </c>
      <c r="H54" t="s">
        <v>743</v>
      </c>
      <c r="K54" t="s">
        <v>744</v>
      </c>
      <c r="N54" t="s">
        <v>732</v>
      </c>
      <c r="Q54" t="s">
        <v>733</v>
      </c>
      <c r="T54" t="s">
        <v>734</v>
      </c>
      <c r="W54" t="s">
        <v>735</v>
      </c>
      <c r="Z54" t="s">
        <v>736</v>
      </c>
      <c r="AC54" t="s">
        <v>737</v>
      </c>
      <c r="AF54" t="s">
        <v>745</v>
      </c>
      <c r="AI54" t="s">
        <v>641</v>
      </c>
      <c r="AL54" t="s">
        <v>739</v>
      </c>
      <c r="AO54" t="s">
        <v>740</v>
      </c>
      <c r="AR54" t="s">
        <v>741</v>
      </c>
    </row>
    <row r="55" spans="1:86" x14ac:dyDescent="0.2">
      <c r="A55">
        <v>4</v>
      </c>
      <c r="B55" s="37">
        <v>44636.740532407399</v>
      </c>
      <c r="C55" s="37">
        <v>44636.746053240699</v>
      </c>
      <c r="D55" t="s">
        <v>102</v>
      </c>
      <c r="H55" t="s">
        <v>743</v>
      </c>
      <c r="K55" t="s">
        <v>161</v>
      </c>
      <c r="N55" t="s">
        <v>732</v>
      </c>
      <c r="Q55" t="s">
        <v>733</v>
      </c>
      <c r="T55" t="s">
        <v>734</v>
      </c>
      <c r="W55" t="s">
        <v>735</v>
      </c>
      <c r="Z55" t="s">
        <v>736</v>
      </c>
      <c r="AC55" t="s">
        <v>737</v>
      </c>
      <c r="AF55" t="s">
        <v>738</v>
      </c>
      <c r="AI55" t="s">
        <v>641</v>
      </c>
      <c r="AL55" t="s">
        <v>739</v>
      </c>
      <c r="AO55" t="s">
        <v>740</v>
      </c>
      <c r="AR55" t="s">
        <v>741</v>
      </c>
    </row>
    <row r="56" spans="1:86" x14ac:dyDescent="0.2">
      <c r="A56">
        <v>5</v>
      </c>
      <c r="B56" s="37">
        <v>44636.768796296303</v>
      </c>
      <c r="C56" s="37">
        <v>44636.868541666699</v>
      </c>
      <c r="D56" t="s">
        <v>102</v>
      </c>
      <c r="H56" s="42" t="s">
        <v>746</v>
      </c>
      <c r="K56" s="42" t="s">
        <v>747</v>
      </c>
      <c r="N56" s="42" t="s">
        <v>739</v>
      </c>
      <c r="Q56" t="s">
        <v>733</v>
      </c>
      <c r="T56" t="s">
        <v>734</v>
      </c>
      <c r="W56" t="s">
        <v>748</v>
      </c>
      <c r="Z56" t="s">
        <v>749</v>
      </c>
      <c r="AC56" t="s">
        <v>750</v>
      </c>
      <c r="AF56" t="s">
        <v>738</v>
      </c>
      <c r="AI56" t="s">
        <v>641</v>
      </c>
      <c r="AL56" s="42" t="s">
        <v>732</v>
      </c>
      <c r="AO56" t="s">
        <v>751</v>
      </c>
      <c r="AR56" t="s">
        <v>752</v>
      </c>
      <c r="AU56" s="44">
        <f>9/11</f>
        <v>0.81818181818181823</v>
      </c>
    </row>
    <row r="57" spans="1:86" x14ac:dyDescent="0.2">
      <c r="A57">
        <v>6</v>
      </c>
      <c r="B57" s="37">
        <v>44636.8415046296</v>
      </c>
      <c r="C57" s="37">
        <v>44636.872013888897</v>
      </c>
      <c r="D57" t="s">
        <v>102</v>
      </c>
      <c r="H57" s="42" t="s">
        <v>753</v>
      </c>
      <c r="K57" s="42" t="s">
        <v>754</v>
      </c>
      <c r="N57" s="42" t="s">
        <v>755</v>
      </c>
      <c r="Q57" t="s">
        <v>756</v>
      </c>
      <c r="T57" t="s">
        <v>757</v>
      </c>
      <c r="W57" t="s">
        <v>758</v>
      </c>
      <c r="Z57" t="s">
        <v>759</v>
      </c>
      <c r="AC57" t="s">
        <v>760</v>
      </c>
      <c r="AF57" t="s">
        <v>761</v>
      </c>
      <c r="AI57" t="s">
        <v>762</v>
      </c>
      <c r="AL57" s="42" t="s">
        <v>763</v>
      </c>
      <c r="AO57" t="s">
        <v>764</v>
      </c>
      <c r="AR57" t="s">
        <v>765</v>
      </c>
      <c r="AU57" s="44">
        <f>9/11</f>
        <v>0.81818181818181823</v>
      </c>
    </row>
    <row r="60" spans="1:86" x14ac:dyDescent="0.2">
      <c r="A60" s="1" t="s">
        <v>766</v>
      </c>
    </row>
    <row r="61" spans="1:86" x14ac:dyDescent="0.2">
      <c r="A61" t="s">
        <v>66</v>
      </c>
      <c r="B61" t="s">
        <v>67</v>
      </c>
      <c r="C61" t="s">
        <v>68</v>
      </c>
      <c r="D61" t="s">
        <v>69</v>
      </c>
      <c r="E61" t="s">
        <v>70</v>
      </c>
      <c r="F61" t="s">
        <v>186</v>
      </c>
      <c r="G61" t="s">
        <v>188</v>
      </c>
      <c r="H61" t="s">
        <v>71</v>
      </c>
      <c r="I61" t="s">
        <v>189</v>
      </c>
      <c r="J61" t="s">
        <v>190</v>
      </c>
      <c r="K61" t="s">
        <v>72</v>
      </c>
      <c r="L61" t="s">
        <v>191</v>
      </c>
      <c r="M61" t="s">
        <v>192</v>
      </c>
      <c r="N61" t="s">
        <v>767</v>
      </c>
      <c r="O61" t="s">
        <v>768</v>
      </c>
      <c r="P61" t="s">
        <v>769</v>
      </c>
      <c r="Q61" t="s">
        <v>770</v>
      </c>
      <c r="R61" t="s">
        <v>771</v>
      </c>
      <c r="S61" t="s">
        <v>772</v>
      </c>
      <c r="T61" t="s">
        <v>773</v>
      </c>
      <c r="U61" t="s">
        <v>774</v>
      </c>
      <c r="V61" t="s">
        <v>775</v>
      </c>
      <c r="W61" t="s">
        <v>776</v>
      </c>
      <c r="X61" t="s">
        <v>777</v>
      </c>
      <c r="Y61" t="s">
        <v>778</v>
      </c>
      <c r="Z61" t="s">
        <v>779</v>
      </c>
      <c r="AA61" t="s">
        <v>780</v>
      </c>
      <c r="AB61" t="s">
        <v>781</v>
      </c>
      <c r="AC61" t="s">
        <v>782</v>
      </c>
      <c r="AD61" t="s">
        <v>783</v>
      </c>
      <c r="AE61" t="s">
        <v>784</v>
      </c>
      <c r="AF61" t="s">
        <v>785</v>
      </c>
      <c r="AG61" t="s">
        <v>786</v>
      </c>
      <c r="AH61" t="s">
        <v>787</v>
      </c>
      <c r="AI61" t="s">
        <v>788</v>
      </c>
      <c r="AJ61" t="s">
        <v>789</v>
      </c>
      <c r="AK61" t="s">
        <v>790</v>
      </c>
      <c r="AL61" t="s">
        <v>791</v>
      </c>
      <c r="AM61" t="s">
        <v>792</v>
      </c>
      <c r="AN61" t="s">
        <v>793</v>
      </c>
      <c r="AO61" t="s">
        <v>794</v>
      </c>
      <c r="AP61" t="s">
        <v>795</v>
      </c>
      <c r="AQ61" t="s">
        <v>796</v>
      </c>
      <c r="AR61" t="s">
        <v>797</v>
      </c>
      <c r="AS61" t="s">
        <v>798</v>
      </c>
      <c r="AT61" t="s">
        <v>799</v>
      </c>
      <c r="AU61" t="s">
        <v>800</v>
      </c>
      <c r="AV61" t="s">
        <v>801</v>
      </c>
      <c r="AW61" t="s">
        <v>802</v>
      </c>
      <c r="AX61" t="s">
        <v>803</v>
      </c>
      <c r="AY61" t="s">
        <v>804</v>
      </c>
      <c r="AZ61" t="s">
        <v>805</v>
      </c>
      <c r="BA61" t="s">
        <v>806</v>
      </c>
      <c r="BB61" t="s">
        <v>807</v>
      </c>
      <c r="BC61" t="s">
        <v>808</v>
      </c>
      <c r="BD61" t="s">
        <v>809</v>
      </c>
      <c r="BE61" t="s">
        <v>810</v>
      </c>
      <c r="BF61" t="s">
        <v>811</v>
      </c>
      <c r="BG61" t="s">
        <v>812</v>
      </c>
      <c r="BH61" t="s">
        <v>813</v>
      </c>
      <c r="BI61" t="s">
        <v>814</v>
      </c>
      <c r="BJ61" t="s">
        <v>815</v>
      </c>
      <c r="BK61" t="s">
        <v>816</v>
      </c>
      <c r="BL61" t="s">
        <v>817</v>
      </c>
      <c r="BM61" t="s">
        <v>818</v>
      </c>
      <c r="BN61" t="s">
        <v>819</v>
      </c>
      <c r="BO61" t="s">
        <v>820</v>
      </c>
      <c r="BP61" t="s">
        <v>821</v>
      </c>
      <c r="BQ61" t="s">
        <v>822</v>
      </c>
      <c r="BR61" t="s">
        <v>823</v>
      </c>
      <c r="BS61" t="s">
        <v>824</v>
      </c>
      <c r="BT61" t="s">
        <v>825</v>
      </c>
      <c r="BU61" t="s">
        <v>826</v>
      </c>
      <c r="BV61" t="s">
        <v>827</v>
      </c>
      <c r="BW61" t="s">
        <v>828</v>
      </c>
      <c r="BX61" t="s">
        <v>829</v>
      </c>
      <c r="BY61" t="s">
        <v>830</v>
      </c>
      <c r="BZ61" t="s">
        <v>831</v>
      </c>
      <c r="CA61" t="s">
        <v>832</v>
      </c>
      <c r="CB61" t="s">
        <v>833</v>
      </c>
      <c r="CC61" t="s">
        <v>834</v>
      </c>
      <c r="CD61" t="s">
        <v>835</v>
      </c>
      <c r="CE61" t="s">
        <v>836</v>
      </c>
      <c r="CF61" t="s">
        <v>837</v>
      </c>
      <c r="CG61" t="s">
        <v>838</v>
      </c>
    </row>
    <row r="62" spans="1:86" x14ac:dyDescent="0.2">
      <c r="A62">
        <v>1</v>
      </c>
      <c r="B62" s="37">
        <v>44636.825995370396</v>
      </c>
      <c r="C62" s="37">
        <v>44636.830682870401</v>
      </c>
      <c r="D62" t="s">
        <v>102</v>
      </c>
      <c r="H62" t="s">
        <v>839</v>
      </c>
      <c r="K62" t="s">
        <v>34</v>
      </c>
      <c r="N62" t="s">
        <v>840</v>
      </c>
      <c r="Q62" t="s">
        <v>841</v>
      </c>
      <c r="T62" s="42" t="s">
        <v>842</v>
      </c>
      <c r="W62" t="s">
        <v>843</v>
      </c>
      <c r="Z62" s="42" t="s">
        <v>844</v>
      </c>
      <c r="AC62" t="s">
        <v>845</v>
      </c>
      <c r="AF62" s="42" t="s">
        <v>846</v>
      </c>
      <c r="AI62" t="s">
        <v>847</v>
      </c>
      <c r="AL62" t="s">
        <v>848</v>
      </c>
      <c r="AO62" t="s">
        <v>849</v>
      </c>
      <c r="AR62" s="42" t="s">
        <v>850</v>
      </c>
      <c r="AU62" t="s">
        <v>851</v>
      </c>
      <c r="AX62" s="42" t="s">
        <v>852</v>
      </c>
      <c r="BA62" t="s">
        <v>853</v>
      </c>
      <c r="BD62" s="42" t="s">
        <v>854</v>
      </c>
      <c r="BG62" t="s">
        <v>855</v>
      </c>
      <c r="BJ62" t="s">
        <v>856</v>
      </c>
      <c r="BM62" s="42" t="s">
        <v>857</v>
      </c>
      <c r="BP62" t="s">
        <v>858</v>
      </c>
      <c r="BS62" t="s">
        <v>859</v>
      </c>
      <c r="BV62" s="42" t="s">
        <v>850</v>
      </c>
      <c r="BY62" s="42" t="s">
        <v>850</v>
      </c>
      <c r="CB62" t="s">
        <v>860</v>
      </c>
      <c r="CE62" t="s">
        <v>861</v>
      </c>
      <c r="CH62" s="44">
        <f>(24-9)/24</f>
        <v>0.625</v>
      </c>
    </row>
    <row r="63" spans="1:86" x14ac:dyDescent="0.2">
      <c r="A63">
        <v>2</v>
      </c>
      <c r="B63" s="37">
        <v>44636.833541666703</v>
      </c>
      <c r="C63" s="37">
        <v>44636.839699074102</v>
      </c>
      <c r="D63" t="s">
        <v>102</v>
      </c>
      <c r="H63" t="s">
        <v>415</v>
      </c>
      <c r="K63" t="s">
        <v>502</v>
      </c>
      <c r="N63" t="s">
        <v>862</v>
      </c>
      <c r="Q63" t="s">
        <v>863</v>
      </c>
      <c r="T63" t="s">
        <v>864</v>
      </c>
      <c r="W63" t="s">
        <v>865</v>
      </c>
      <c r="Z63" t="s">
        <v>636</v>
      </c>
      <c r="AC63" t="s">
        <v>866</v>
      </c>
      <c r="AF63" t="s">
        <v>867</v>
      </c>
      <c r="AI63" t="s">
        <v>868</v>
      </c>
      <c r="AL63" t="s">
        <v>869</v>
      </c>
      <c r="AO63" t="s">
        <v>870</v>
      </c>
      <c r="AR63" t="s">
        <v>871</v>
      </c>
      <c r="AU63" t="s">
        <v>872</v>
      </c>
      <c r="AX63" t="s">
        <v>873</v>
      </c>
      <c r="BA63" t="s">
        <v>874</v>
      </c>
      <c r="BD63" t="s">
        <v>875</v>
      </c>
      <c r="BG63" t="s">
        <v>876</v>
      </c>
      <c r="BJ63" t="s">
        <v>877</v>
      </c>
      <c r="BM63" t="s">
        <v>878</v>
      </c>
      <c r="BP63" t="s">
        <v>879</v>
      </c>
      <c r="BS63" t="s">
        <v>880</v>
      </c>
      <c r="BV63" t="s">
        <v>881</v>
      </c>
      <c r="BY63" t="s">
        <v>882</v>
      </c>
      <c r="CB63" t="s">
        <v>883</v>
      </c>
      <c r="CE63" t="s">
        <v>884</v>
      </c>
      <c r="CH63" s="44">
        <f>24/24</f>
        <v>1</v>
      </c>
    </row>
    <row r="64" spans="1:86" x14ac:dyDescent="0.2">
      <c r="A64">
        <v>3</v>
      </c>
      <c r="B64" s="37">
        <v>44637.284386574102</v>
      </c>
      <c r="C64" s="37">
        <v>44637.2881597222</v>
      </c>
      <c r="D64" t="s">
        <v>102</v>
      </c>
      <c r="H64" t="s">
        <v>103</v>
      </c>
      <c r="K64" t="s">
        <v>254</v>
      </c>
      <c r="N64" t="s">
        <v>862</v>
      </c>
      <c r="Q64" t="s">
        <v>863</v>
      </c>
      <c r="T64" t="s">
        <v>864</v>
      </c>
      <c r="W64" t="s">
        <v>865</v>
      </c>
      <c r="Z64" t="s">
        <v>636</v>
      </c>
      <c r="AC64" t="s">
        <v>866</v>
      </c>
      <c r="AF64" t="s">
        <v>867</v>
      </c>
      <c r="AI64" t="s">
        <v>868</v>
      </c>
      <c r="AL64" t="s">
        <v>869</v>
      </c>
      <c r="AO64" t="s">
        <v>870</v>
      </c>
      <c r="AR64" t="s">
        <v>871</v>
      </c>
      <c r="AU64" t="s">
        <v>872</v>
      </c>
      <c r="AX64" t="s">
        <v>873</v>
      </c>
      <c r="BA64" t="s">
        <v>885</v>
      </c>
      <c r="BD64" t="s">
        <v>875</v>
      </c>
      <c r="BG64" t="s">
        <v>876</v>
      </c>
      <c r="BJ64" t="s">
        <v>877</v>
      </c>
      <c r="BM64" t="s">
        <v>878</v>
      </c>
      <c r="BP64" t="s">
        <v>879</v>
      </c>
      <c r="BS64" t="s">
        <v>880</v>
      </c>
      <c r="BV64" t="s">
        <v>881</v>
      </c>
      <c r="BY64" t="s">
        <v>882</v>
      </c>
      <c r="CB64" t="s">
        <v>883</v>
      </c>
      <c r="CE64" t="s">
        <v>884</v>
      </c>
      <c r="CH64" s="44">
        <f>24/24</f>
        <v>1</v>
      </c>
    </row>
    <row r="65" spans="1:86" x14ac:dyDescent="0.2">
      <c r="A65">
        <v>4</v>
      </c>
      <c r="B65" s="37">
        <v>44643.798414351797</v>
      </c>
      <c r="C65" s="37">
        <v>44643.861064814802</v>
      </c>
      <c r="D65" t="s">
        <v>102</v>
      </c>
      <c r="H65" t="s">
        <v>886</v>
      </c>
      <c r="K65" t="s">
        <v>887</v>
      </c>
      <c r="N65" s="42" t="s">
        <v>849</v>
      </c>
      <c r="Q65" t="s">
        <v>841</v>
      </c>
      <c r="T65" t="s">
        <v>844</v>
      </c>
      <c r="W65" t="s">
        <v>843</v>
      </c>
      <c r="Z65" t="s">
        <v>888</v>
      </c>
      <c r="AC65" t="s">
        <v>889</v>
      </c>
      <c r="AF65" t="s">
        <v>842</v>
      </c>
      <c r="AI65" t="s">
        <v>847</v>
      </c>
      <c r="AL65" t="s">
        <v>890</v>
      </c>
      <c r="AO65" s="42" t="s">
        <v>840</v>
      </c>
      <c r="AR65" t="s">
        <v>891</v>
      </c>
      <c r="AU65" s="42" t="s">
        <v>892</v>
      </c>
      <c r="AX65" t="s">
        <v>893</v>
      </c>
      <c r="BA65" t="s">
        <v>853</v>
      </c>
      <c r="BD65" t="s">
        <v>850</v>
      </c>
      <c r="BG65" t="s">
        <v>894</v>
      </c>
      <c r="BJ65" t="s">
        <v>856</v>
      </c>
      <c r="BM65" t="s">
        <v>895</v>
      </c>
      <c r="BP65" t="s">
        <v>896</v>
      </c>
      <c r="BS65" t="s">
        <v>859</v>
      </c>
      <c r="BV65" t="s">
        <v>854</v>
      </c>
      <c r="BY65" t="s">
        <v>846</v>
      </c>
      <c r="CB65" t="s">
        <v>860</v>
      </c>
      <c r="CE65" s="42" t="s">
        <v>897</v>
      </c>
      <c r="CH65" s="44">
        <f>(24-4)/24</f>
        <v>0.83333333333333337</v>
      </c>
    </row>
    <row r="66" spans="1:86" x14ac:dyDescent="0.2">
      <c r="A66">
        <v>5</v>
      </c>
      <c r="B66" s="37">
        <v>44643.853368055599</v>
      </c>
      <c r="C66" s="37">
        <v>44643.863807870403</v>
      </c>
      <c r="D66" t="s">
        <v>102</v>
      </c>
      <c r="H66" t="s">
        <v>149</v>
      </c>
      <c r="K66" t="s">
        <v>898</v>
      </c>
      <c r="N66" s="42" t="s">
        <v>849</v>
      </c>
      <c r="Q66" t="s">
        <v>841</v>
      </c>
      <c r="T66" t="s">
        <v>844</v>
      </c>
      <c r="W66" t="s">
        <v>843</v>
      </c>
      <c r="Z66" t="s">
        <v>888</v>
      </c>
      <c r="AC66" t="s">
        <v>889</v>
      </c>
      <c r="AF66" t="s">
        <v>842</v>
      </c>
      <c r="AI66" t="s">
        <v>847</v>
      </c>
      <c r="AL66" t="s">
        <v>890</v>
      </c>
      <c r="AO66" s="42" t="s">
        <v>840</v>
      </c>
      <c r="AR66" t="s">
        <v>891</v>
      </c>
      <c r="AU66" s="42" t="s">
        <v>892</v>
      </c>
      <c r="AX66" t="s">
        <v>893</v>
      </c>
      <c r="BA66" t="s">
        <v>853</v>
      </c>
      <c r="BD66" t="s">
        <v>850</v>
      </c>
      <c r="BG66" t="s">
        <v>894</v>
      </c>
      <c r="BJ66" t="s">
        <v>856</v>
      </c>
      <c r="BM66" t="s">
        <v>895</v>
      </c>
      <c r="BP66" t="s">
        <v>896</v>
      </c>
      <c r="BS66" t="s">
        <v>859</v>
      </c>
      <c r="BV66" t="s">
        <v>854</v>
      </c>
      <c r="BY66" t="s">
        <v>846</v>
      </c>
      <c r="CB66" t="s">
        <v>860</v>
      </c>
      <c r="CE66" s="42" t="s">
        <v>897</v>
      </c>
      <c r="CH66" s="44">
        <f>(24-4)/24</f>
        <v>0.83333333333333337</v>
      </c>
    </row>
    <row r="69" spans="1:86" x14ac:dyDescent="0.2">
      <c r="A69" s="1" t="s">
        <v>899</v>
      </c>
    </row>
    <row r="70" spans="1:86" x14ac:dyDescent="0.2">
      <c r="A70" t="s">
        <v>66</v>
      </c>
      <c r="B70" t="s">
        <v>67</v>
      </c>
      <c r="C70" t="s">
        <v>68</v>
      </c>
      <c r="D70" t="s">
        <v>69</v>
      </c>
      <c r="E70" t="s">
        <v>70</v>
      </c>
      <c r="F70" t="s">
        <v>186</v>
      </c>
      <c r="G70" t="s">
        <v>188</v>
      </c>
      <c r="H70" t="s">
        <v>71</v>
      </c>
      <c r="I70" t="s">
        <v>189</v>
      </c>
      <c r="J70" t="s">
        <v>190</v>
      </c>
      <c r="K70" t="s">
        <v>72</v>
      </c>
      <c r="L70" t="s">
        <v>191</v>
      </c>
      <c r="M70" t="s">
        <v>192</v>
      </c>
      <c r="N70" t="s">
        <v>900</v>
      </c>
      <c r="O70" t="s">
        <v>901</v>
      </c>
      <c r="P70" t="s">
        <v>902</v>
      </c>
      <c r="Q70" t="s">
        <v>903</v>
      </c>
      <c r="R70" t="s">
        <v>904</v>
      </c>
      <c r="S70" t="s">
        <v>905</v>
      </c>
      <c r="T70" t="s">
        <v>906</v>
      </c>
      <c r="U70" t="s">
        <v>907</v>
      </c>
      <c r="V70" t="s">
        <v>908</v>
      </c>
      <c r="W70" t="s">
        <v>909</v>
      </c>
      <c r="X70" t="s">
        <v>910</v>
      </c>
      <c r="Y70" t="s">
        <v>911</v>
      </c>
      <c r="Z70" t="s">
        <v>912</v>
      </c>
      <c r="AA70" t="s">
        <v>913</v>
      </c>
      <c r="AB70" t="s">
        <v>914</v>
      </c>
      <c r="AC70" t="s">
        <v>915</v>
      </c>
      <c r="AD70" t="s">
        <v>916</v>
      </c>
      <c r="AE70" t="s">
        <v>917</v>
      </c>
      <c r="AF70" t="s">
        <v>918</v>
      </c>
      <c r="AG70" t="s">
        <v>919</v>
      </c>
      <c r="AH70" t="s">
        <v>920</v>
      </c>
      <c r="AI70" t="s">
        <v>921</v>
      </c>
      <c r="AJ70" t="s">
        <v>922</v>
      </c>
      <c r="AK70" t="s">
        <v>923</v>
      </c>
      <c r="AL70" t="s">
        <v>924</v>
      </c>
      <c r="AM70" t="s">
        <v>925</v>
      </c>
      <c r="AN70" t="s">
        <v>926</v>
      </c>
      <c r="AO70" t="s">
        <v>927</v>
      </c>
      <c r="AP70" t="s">
        <v>928</v>
      </c>
      <c r="AQ70" t="s">
        <v>929</v>
      </c>
      <c r="AR70" t="s">
        <v>930</v>
      </c>
      <c r="AS70" t="s">
        <v>931</v>
      </c>
      <c r="AT70" t="s">
        <v>932</v>
      </c>
      <c r="AU70" t="s">
        <v>933</v>
      </c>
      <c r="AV70" t="s">
        <v>934</v>
      </c>
      <c r="AW70" t="s">
        <v>935</v>
      </c>
      <c r="AX70" t="s">
        <v>936</v>
      </c>
      <c r="AY70" t="s">
        <v>937</v>
      </c>
      <c r="AZ70" t="s">
        <v>938</v>
      </c>
      <c r="BA70" t="s">
        <v>939</v>
      </c>
      <c r="BB70" t="s">
        <v>940</v>
      </c>
      <c r="BC70" t="s">
        <v>941</v>
      </c>
      <c r="BD70" t="s">
        <v>942</v>
      </c>
      <c r="BE70" t="s">
        <v>943</v>
      </c>
      <c r="BF70" t="s">
        <v>944</v>
      </c>
      <c r="BG70" t="s">
        <v>945</v>
      </c>
      <c r="BH70" t="s">
        <v>946</v>
      </c>
      <c r="BI70" t="s">
        <v>947</v>
      </c>
      <c r="BJ70" t="s">
        <v>948</v>
      </c>
      <c r="BK70" t="s">
        <v>949</v>
      </c>
      <c r="BL70" t="s">
        <v>950</v>
      </c>
      <c r="BM70" s="47"/>
    </row>
    <row r="71" spans="1:86" x14ac:dyDescent="0.2">
      <c r="A71">
        <v>1</v>
      </c>
      <c r="B71" s="37">
        <v>44643.755983796298</v>
      </c>
      <c r="C71" s="37">
        <v>44643.760312500002</v>
      </c>
      <c r="D71" t="s">
        <v>102</v>
      </c>
      <c r="H71" t="s">
        <v>415</v>
      </c>
      <c r="K71" t="s">
        <v>502</v>
      </c>
      <c r="N71" t="s">
        <v>951</v>
      </c>
      <c r="Q71" t="s">
        <v>952</v>
      </c>
      <c r="T71" t="s">
        <v>953</v>
      </c>
      <c r="W71" t="s">
        <v>954</v>
      </c>
      <c r="Z71" t="s">
        <v>955</v>
      </c>
      <c r="AC71" t="s">
        <v>956</v>
      </c>
      <c r="AF71" t="s">
        <v>957</v>
      </c>
      <c r="AI71" t="s">
        <v>958</v>
      </c>
      <c r="AL71" t="s">
        <v>959</v>
      </c>
      <c r="AO71" t="s">
        <v>506</v>
      </c>
      <c r="AR71" t="s">
        <v>960</v>
      </c>
      <c r="AU71" t="s">
        <v>961</v>
      </c>
      <c r="AX71" t="s">
        <v>962</v>
      </c>
      <c r="BA71" t="s">
        <v>963</v>
      </c>
      <c r="BD71" t="s">
        <v>964</v>
      </c>
      <c r="BG71" t="s">
        <v>965</v>
      </c>
      <c r="BJ71" t="s">
        <v>966</v>
      </c>
      <c r="BM71" s="55">
        <v>1</v>
      </c>
    </row>
    <row r="72" spans="1:86" x14ac:dyDescent="0.2">
      <c r="A72">
        <v>2</v>
      </c>
      <c r="B72" s="37">
        <v>44643.846435185202</v>
      </c>
      <c r="C72" s="37">
        <v>44643.851585648103</v>
      </c>
      <c r="D72" t="s">
        <v>102</v>
      </c>
      <c r="H72" t="s">
        <v>967</v>
      </c>
      <c r="K72" t="s">
        <v>968</v>
      </c>
      <c r="N72" t="s">
        <v>969</v>
      </c>
      <c r="Q72" s="42" t="s">
        <v>970</v>
      </c>
      <c r="T72" t="s">
        <v>971</v>
      </c>
      <c r="W72" s="42" t="s">
        <v>961</v>
      </c>
      <c r="Z72" t="s">
        <v>955</v>
      </c>
      <c r="AC72" s="42" t="s">
        <v>962</v>
      </c>
      <c r="AF72" s="42" t="s">
        <v>972</v>
      </c>
      <c r="AI72" t="s">
        <v>958</v>
      </c>
      <c r="AL72" s="42" t="s">
        <v>952</v>
      </c>
      <c r="AO72" t="s">
        <v>506</v>
      </c>
      <c r="AR72" t="s">
        <v>960</v>
      </c>
      <c r="AU72" s="42" t="s">
        <v>957</v>
      </c>
      <c r="AX72" s="42" t="s">
        <v>956</v>
      </c>
      <c r="BA72" t="s">
        <v>963</v>
      </c>
      <c r="BD72" t="s">
        <v>964</v>
      </c>
      <c r="BG72" s="42" t="s">
        <v>954</v>
      </c>
      <c r="BJ72" t="s">
        <v>966</v>
      </c>
      <c r="BM72" s="55">
        <f>(17-8)/17</f>
        <v>0.52941176470588236</v>
      </c>
    </row>
    <row r="73" spans="1:86" x14ac:dyDescent="0.2">
      <c r="A73">
        <v>3</v>
      </c>
      <c r="B73" s="37">
        <v>44643.860057870399</v>
      </c>
      <c r="C73" s="37">
        <v>44643.8620717593</v>
      </c>
      <c r="D73" t="s">
        <v>102</v>
      </c>
      <c r="H73" t="s">
        <v>103</v>
      </c>
      <c r="K73" t="s">
        <v>254</v>
      </c>
      <c r="N73" t="s">
        <v>951</v>
      </c>
      <c r="Q73" t="s">
        <v>952</v>
      </c>
      <c r="T73" t="s">
        <v>953</v>
      </c>
      <c r="W73" t="s">
        <v>954</v>
      </c>
      <c r="Z73" t="s">
        <v>955</v>
      </c>
      <c r="AC73" t="s">
        <v>956</v>
      </c>
      <c r="AF73" t="s">
        <v>957</v>
      </c>
      <c r="AI73" t="s">
        <v>958</v>
      </c>
      <c r="AL73" t="s">
        <v>970</v>
      </c>
      <c r="AO73" t="s">
        <v>506</v>
      </c>
      <c r="AR73" t="s">
        <v>960</v>
      </c>
      <c r="AU73" t="s">
        <v>961</v>
      </c>
      <c r="AX73" t="s">
        <v>962</v>
      </c>
      <c r="BA73" t="s">
        <v>963</v>
      </c>
      <c r="BD73" t="s">
        <v>964</v>
      </c>
      <c r="BG73" t="s">
        <v>965</v>
      </c>
      <c r="BJ73" t="s">
        <v>966</v>
      </c>
      <c r="BM73" s="47">
        <f>17/17</f>
        <v>1</v>
      </c>
    </row>
    <row r="74" spans="1:86" x14ac:dyDescent="0.2">
      <c r="A74">
        <v>4</v>
      </c>
      <c r="B74" s="37">
        <v>44650.7086458333</v>
      </c>
      <c r="C74" s="37">
        <v>44650.736585648097</v>
      </c>
      <c r="D74" t="s">
        <v>102</v>
      </c>
      <c r="H74" t="s">
        <v>967</v>
      </c>
      <c r="K74" t="s">
        <v>973</v>
      </c>
      <c r="N74" t="s">
        <v>974</v>
      </c>
      <c r="Q74" t="s">
        <v>952</v>
      </c>
      <c r="T74" t="s">
        <v>975</v>
      </c>
      <c r="W74" s="42" t="s">
        <v>976</v>
      </c>
      <c r="Z74" t="s">
        <v>955</v>
      </c>
      <c r="AC74" t="s">
        <v>977</v>
      </c>
      <c r="AF74" s="42" t="s">
        <v>978</v>
      </c>
      <c r="AI74" t="s">
        <v>958</v>
      </c>
      <c r="AL74" t="s">
        <v>970</v>
      </c>
      <c r="AO74" t="s">
        <v>979</v>
      </c>
      <c r="AR74" t="s">
        <v>960</v>
      </c>
      <c r="AU74" t="s">
        <v>980</v>
      </c>
      <c r="AX74" t="s">
        <v>981</v>
      </c>
      <c r="BA74" t="s">
        <v>982</v>
      </c>
      <c r="BD74" t="s">
        <v>964</v>
      </c>
      <c r="BG74" t="s">
        <v>965</v>
      </c>
      <c r="BJ74" t="s">
        <v>966</v>
      </c>
      <c r="BM74" s="47">
        <f>15/17</f>
        <v>0.88235294117647056</v>
      </c>
    </row>
    <row r="75" spans="1:86" x14ac:dyDescent="0.2">
      <c r="A75">
        <v>5</v>
      </c>
      <c r="B75" s="37">
        <v>44650.819606481498</v>
      </c>
      <c r="C75" s="37">
        <v>44650.862939814797</v>
      </c>
      <c r="D75" t="s">
        <v>102</v>
      </c>
      <c r="H75" t="s">
        <v>886</v>
      </c>
      <c r="K75" t="s">
        <v>887</v>
      </c>
      <c r="N75" s="42" t="s">
        <v>965</v>
      </c>
      <c r="Q75" t="s">
        <v>952</v>
      </c>
      <c r="T75" t="s">
        <v>953</v>
      </c>
      <c r="W75" t="s">
        <v>954</v>
      </c>
      <c r="Z75" t="s">
        <v>955</v>
      </c>
      <c r="AC75" t="s">
        <v>956</v>
      </c>
      <c r="AF75" t="s">
        <v>957</v>
      </c>
      <c r="AI75" t="s">
        <v>958</v>
      </c>
      <c r="AL75" t="s">
        <v>970</v>
      </c>
      <c r="AO75" t="s">
        <v>979</v>
      </c>
      <c r="AR75" t="s">
        <v>960</v>
      </c>
      <c r="AU75" s="42" t="s">
        <v>966</v>
      </c>
      <c r="AX75" t="s">
        <v>962</v>
      </c>
      <c r="BA75" t="s">
        <v>963</v>
      </c>
      <c r="BD75" t="s">
        <v>964</v>
      </c>
      <c r="BG75" s="42" t="s">
        <v>951</v>
      </c>
      <c r="BJ75" s="42" t="s">
        <v>961</v>
      </c>
      <c r="BM75" s="47">
        <f>11/17</f>
        <v>0.6470588235294118</v>
      </c>
    </row>
    <row r="78" spans="1:86" x14ac:dyDescent="0.2">
      <c r="A78" s="1" t="s">
        <v>983</v>
      </c>
    </row>
    <row r="79" spans="1:86" x14ac:dyDescent="0.2">
      <c r="A79" t="s">
        <v>66</v>
      </c>
      <c r="B79" t="s">
        <v>67</v>
      </c>
      <c r="C79" t="s">
        <v>68</v>
      </c>
      <c r="D79" t="s">
        <v>69</v>
      </c>
      <c r="E79" t="s">
        <v>70</v>
      </c>
      <c r="F79" t="s">
        <v>186</v>
      </c>
      <c r="G79" t="s">
        <v>188</v>
      </c>
      <c r="H79" t="s">
        <v>71</v>
      </c>
      <c r="I79" t="s">
        <v>189</v>
      </c>
      <c r="J79" t="s">
        <v>190</v>
      </c>
      <c r="K79" t="s">
        <v>72</v>
      </c>
      <c r="L79" t="s">
        <v>191</v>
      </c>
      <c r="M79" t="s">
        <v>192</v>
      </c>
      <c r="N79" t="s">
        <v>995</v>
      </c>
      <c r="O79" t="s">
        <v>996</v>
      </c>
      <c r="P79" t="s">
        <v>997</v>
      </c>
      <c r="Q79" t="s">
        <v>998</v>
      </c>
      <c r="R79" t="s">
        <v>999</v>
      </c>
      <c r="S79" t="s">
        <v>1000</v>
      </c>
      <c r="T79" t="s">
        <v>1001</v>
      </c>
      <c r="U79" t="s">
        <v>1002</v>
      </c>
      <c r="V79" t="s">
        <v>1003</v>
      </c>
      <c r="W79" t="s">
        <v>1004</v>
      </c>
      <c r="X79" t="s">
        <v>1005</v>
      </c>
      <c r="Y79" t="s">
        <v>1006</v>
      </c>
      <c r="Z79" t="s">
        <v>1007</v>
      </c>
      <c r="AA79" t="s">
        <v>1008</v>
      </c>
      <c r="AB79" t="s">
        <v>1009</v>
      </c>
      <c r="AC79" t="s">
        <v>1010</v>
      </c>
      <c r="AD79" t="s">
        <v>1011</v>
      </c>
      <c r="AE79" t="s">
        <v>1012</v>
      </c>
      <c r="AF79" t="s">
        <v>1013</v>
      </c>
      <c r="AG79" t="s">
        <v>1014</v>
      </c>
      <c r="AH79" t="s">
        <v>1015</v>
      </c>
      <c r="AI79" t="s">
        <v>1016</v>
      </c>
      <c r="AJ79" t="s">
        <v>1017</v>
      </c>
      <c r="AK79" t="s">
        <v>1018</v>
      </c>
      <c r="AL79" t="s">
        <v>1019</v>
      </c>
      <c r="AM79" t="s">
        <v>1020</v>
      </c>
      <c r="AN79" t="s">
        <v>1021</v>
      </c>
      <c r="AO79" t="s">
        <v>1022</v>
      </c>
      <c r="AP79" t="s">
        <v>1023</v>
      </c>
      <c r="AQ79" t="s">
        <v>1024</v>
      </c>
      <c r="AR79" t="s">
        <v>1025</v>
      </c>
      <c r="AS79" t="s">
        <v>1026</v>
      </c>
      <c r="AT79" t="s">
        <v>1027</v>
      </c>
      <c r="AU79" t="s">
        <v>1028</v>
      </c>
      <c r="AV79" t="s">
        <v>1029</v>
      </c>
      <c r="AW79" t="s">
        <v>1030</v>
      </c>
      <c r="AX79" t="s">
        <v>1031</v>
      </c>
      <c r="AY79" t="s">
        <v>1032</v>
      </c>
      <c r="AZ79" t="s">
        <v>1033</v>
      </c>
    </row>
    <row r="80" spans="1:86" x14ac:dyDescent="0.2">
      <c r="A80">
        <v>1</v>
      </c>
      <c r="B80" s="37">
        <v>44650.8127662037</v>
      </c>
      <c r="C80" s="37">
        <v>44650.817905092597</v>
      </c>
      <c r="D80" t="s">
        <v>102</v>
      </c>
      <c r="H80" t="s">
        <v>156</v>
      </c>
      <c r="K80" t="s">
        <v>502</v>
      </c>
      <c r="N80" t="s">
        <v>1034</v>
      </c>
      <c r="Q80" t="s">
        <v>1035</v>
      </c>
      <c r="T80" t="s">
        <v>1036</v>
      </c>
      <c r="W80" t="s">
        <v>1037</v>
      </c>
      <c r="Z80" t="s">
        <v>1038</v>
      </c>
      <c r="AC80" t="s">
        <v>1039</v>
      </c>
      <c r="AF80" t="s">
        <v>1040</v>
      </c>
      <c r="AI80" t="s">
        <v>1041</v>
      </c>
      <c r="AL80" t="s">
        <v>1042</v>
      </c>
      <c r="AO80" t="s">
        <v>1043</v>
      </c>
      <c r="AR80" t="s">
        <v>1044</v>
      </c>
      <c r="AU80" t="s">
        <v>1045</v>
      </c>
      <c r="AX80" t="s">
        <v>1046</v>
      </c>
      <c r="BA80" s="44">
        <f>13/13</f>
        <v>1</v>
      </c>
    </row>
    <row r="81" spans="1:53" x14ac:dyDescent="0.2">
      <c r="A81">
        <v>2</v>
      </c>
      <c r="B81" s="37">
        <v>44652.366412037001</v>
      </c>
      <c r="C81" s="37">
        <v>44652.405185185198</v>
      </c>
      <c r="D81" t="s">
        <v>102</v>
      </c>
      <c r="H81" t="s">
        <v>1047</v>
      </c>
      <c r="K81" t="s">
        <v>1048</v>
      </c>
      <c r="N81" t="s">
        <v>1034</v>
      </c>
      <c r="Q81" t="s">
        <v>1035</v>
      </c>
      <c r="T81" t="s">
        <v>1036</v>
      </c>
      <c r="W81" t="s">
        <v>1037</v>
      </c>
      <c r="Z81" t="s">
        <v>1038</v>
      </c>
      <c r="AC81" t="s">
        <v>1049</v>
      </c>
      <c r="AF81" t="s">
        <v>1040</v>
      </c>
      <c r="AI81" t="s">
        <v>1041</v>
      </c>
      <c r="AL81" t="s">
        <v>1042</v>
      </c>
      <c r="AO81" t="s">
        <v>1043</v>
      </c>
      <c r="AR81" t="s">
        <v>1044</v>
      </c>
      <c r="AU81" t="s">
        <v>1045</v>
      </c>
      <c r="AX81" t="s">
        <v>1050</v>
      </c>
      <c r="BA81" s="44">
        <f t="shared" ref="BA81:BA82" si="1">13/13</f>
        <v>1</v>
      </c>
    </row>
    <row r="82" spans="1:53" x14ac:dyDescent="0.2">
      <c r="A82">
        <v>3</v>
      </c>
      <c r="B82" s="37">
        <v>44657.746168981503</v>
      </c>
      <c r="C82" s="37">
        <v>44657.7476157407</v>
      </c>
      <c r="D82" t="s">
        <v>102</v>
      </c>
      <c r="H82" t="s">
        <v>103</v>
      </c>
      <c r="K82" t="s">
        <v>254</v>
      </c>
      <c r="N82" t="s">
        <v>1034</v>
      </c>
      <c r="Q82" t="s">
        <v>1035</v>
      </c>
      <c r="T82" t="s">
        <v>1036</v>
      </c>
      <c r="W82" t="s">
        <v>1037</v>
      </c>
      <c r="Z82" t="s">
        <v>1038</v>
      </c>
      <c r="AC82" t="s">
        <v>1049</v>
      </c>
      <c r="AF82" t="s">
        <v>1040</v>
      </c>
      <c r="AI82" t="s">
        <v>1041</v>
      </c>
      <c r="AL82" t="s">
        <v>1042</v>
      </c>
      <c r="AO82" t="s">
        <v>1043</v>
      </c>
      <c r="AR82" t="s">
        <v>1044</v>
      </c>
      <c r="AU82" t="s">
        <v>1045</v>
      </c>
      <c r="AX82" t="s">
        <v>1046</v>
      </c>
      <c r="BA82" s="44">
        <f t="shared" si="1"/>
        <v>1</v>
      </c>
    </row>
    <row r="83" spans="1:53" x14ac:dyDescent="0.2">
      <c r="A83">
        <v>4</v>
      </c>
      <c r="B83" s="37">
        <v>44657.832280092603</v>
      </c>
      <c r="C83" s="37">
        <v>44657.866215277798</v>
      </c>
      <c r="D83" t="s">
        <v>102</v>
      </c>
      <c r="H83" t="s">
        <v>133</v>
      </c>
      <c r="K83" s="42" t="s">
        <v>688</v>
      </c>
      <c r="N83" s="42" t="s">
        <v>1051</v>
      </c>
      <c r="Q83" t="s">
        <v>1052</v>
      </c>
      <c r="T83" s="42" t="s">
        <v>1053</v>
      </c>
      <c r="W83" t="s">
        <v>1054</v>
      </c>
      <c r="Z83" s="42" t="s">
        <v>1055</v>
      </c>
      <c r="AC83" t="s">
        <v>1056</v>
      </c>
      <c r="AF83" t="s">
        <v>1057</v>
      </c>
      <c r="AI83" t="s">
        <v>1058</v>
      </c>
      <c r="AL83" t="s">
        <v>1059</v>
      </c>
      <c r="AO83" t="s">
        <v>1060</v>
      </c>
      <c r="AR83" t="s">
        <v>1061</v>
      </c>
      <c r="AU83" s="42" t="s">
        <v>1062</v>
      </c>
      <c r="AX83" t="s">
        <v>1063</v>
      </c>
      <c r="BA83" s="106">
        <f>(13-4)/13</f>
        <v>0.69230769230769229</v>
      </c>
    </row>
    <row r="84" spans="1:53" x14ac:dyDescent="0.2">
      <c r="A84">
        <v>5</v>
      </c>
      <c r="B84" s="37">
        <v>44657.8507523148</v>
      </c>
      <c r="C84" s="37">
        <v>44657.866226851896</v>
      </c>
      <c r="D84" t="s">
        <v>102</v>
      </c>
      <c r="H84" t="s">
        <v>133</v>
      </c>
      <c r="K84" s="42" t="s">
        <v>1064</v>
      </c>
      <c r="N84" s="42" t="s">
        <v>1038</v>
      </c>
      <c r="Q84" t="s">
        <v>1065</v>
      </c>
      <c r="T84" s="42" t="s">
        <v>1066</v>
      </c>
      <c r="W84" t="s">
        <v>1067</v>
      </c>
      <c r="Z84" s="42" t="s">
        <v>1034</v>
      </c>
      <c r="AC84" t="s">
        <v>1068</v>
      </c>
      <c r="AF84" t="s">
        <v>1040</v>
      </c>
      <c r="AI84" t="s">
        <v>1069</v>
      </c>
      <c r="AL84" t="s">
        <v>1042</v>
      </c>
      <c r="AO84" t="s">
        <v>1070</v>
      </c>
      <c r="AR84" t="s">
        <v>1071</v>
      </c>
      <c r="AU84" s="42" t="s">
        <v>1072</v>
      </c>
      <c r="AX84" t="s">
        <v>1073</v>
      </c>
      <c r="BA84" s="106">
        <f t="shared" ref="BA84:BA87" si="2">(13-4)/13</f>
        <v>0.69230769230769229</v>
      </c>
    </row>
    <row r="85" spans="1:53" x14ac:dyDescent="0.2">
      <c r="A85">
        <v>6</v>
      </c>
      <c r="B85" s="37">
        <v>44657.8526388889</v>
      </c>
      <c r="C85" s="37">
        <v>44657.8662847222</v>
      </c>
      <c r="D85" t="s">
        <v>102</v>
      </c>
      <c r="H85" t="s">
        <v>149</v>
      </c>
      <c r="K85" s="42" t="s">
        <v>1074</v>
      </c>
      <c r="N85" s="42" t="s">
        <v>1038</v>
      </c>
      <c r="Q85" t="s">
        <v>1035</v>
      </c>
      <c r="T85" s="42" t="s">
        <v>1045</v>
      </c>
      <c r="W85" t="s">
        <v>1037</v>
      </c>
      <c r="Z85" s="42" t="s">
        <v>1034</v>
      </c>
      <c r="AC85" t="s">
        <v>1049</v>
      </c>
      <c r="AF85" t="s">
        <v>1040</v>
      </c>
      <c r="AI85" t="s">
        <v>1041</v>
      </c>
      <c r="AL85" t="s">
        <v>1042</v>
      </c>
      <c r="AO85" t="s">
        <v>1043</v>
      </c>
      <c r="AR85" t="s">
        <v>1075</v>
      </c>
      <c r="AU85" s="42" t="s">
        <v>1036</v>
      </c>
      <c r="AX85" t="s">
        <v>1046</v>
      </c>
      <c r="BA85" s="106">
        <f t="shared" si="2"/>
        <v>0.69230769230769229</v>
      </c>
    </row>
    <row r="86" spans="1:53" x14ac:dyDescent="0.2">
      <c r="A86">
        <v>7</v>
      </c>
      <c r="B86" s="37">
        <v>44657.8458680556</v>
      </c>
      <c r="C86" s="37">
        <v>44657.866840277798</v>
      </c>
      <c r="D86" t="s">
        <v>102</v>
      </c>
      <c r="H86" t="s">
        <v>149</v>
      </c>
      <c r="K86" s="42" t="s">
        <v>1076</v>
      </c>
      <c r="N86" s="42" t="s">
        <v>1038</v>
      </c>
      <c r="Q86" t="s">
        <v>1035</v>
      </c>
      <c r="T86" s="42" t="s">
        <v>1045</v>
      </c>
      <c r="W86" t="s">
        <v>1037</v>
      </c>
      <c r="Z86" s="42" t="s">
        <v>1034</v>
      </c>
      <c r="AC86" t="s">
        <v>1049</v>
      </c>
      <c r="AF86" t="s">
        <v>1040</v>
      </c>
      <c r="AI86" t="s">
        <v>1041</v>
      </c>
      <c r="AL86" t="s">
        <v>1042</v>
      </c>
      <c r="AO86" t="s">
        <v>1043</v>
      </c>
      <c r="AR86" t="s">
        <v>1044</v>
      </c>
      <c r="AU86" s="42" t="s">
        <v>1036</v>
      </c>
      <c r="AX86" t="s">
        <v>1046</v>
      </c>
      <c r="BA86" s="106">
        <f t="shared" si="2"/>
        <v>0.69230769230769229</v>
      </c>
    </row>
    <row r="87" spans="1:53" x14ac:dyDescent="0.2">
      <c r="A87">
        <v>8</v>
      </c>
      <c r="B87" s="37">
        <v>44657.867037037002</v>
      </c>
      <c r="C87" s="37">
        <v>44657.871215277803</v>
      </c>
      <c r="D87" t="s">
        <v>102</v>
      </c>
      <c r="H87" t="s">
        <v>133</v>
      </c>
      <c r="K87" s="42" t="s">
        <v>1077</v>
      </c>
      <c r="N87" s="42" t="s">
        <v>1051</v>
      </c>
      <c r="Q87" t="s">
        <v>1052</v>
      </c>
      <c r="T87" s="42" t="s">
        <v>1053</v>
      </c>
      <c r="W87" t="s">
        <v>1054</v>
      </c>
      <c r="Z87" s="42" t="s">
        <v>1055</v>
      </c>
      <c r="AC87" t="s">
        <v>1056</v>
      </c>
      <c r="AF87" t="s">
        <v>1057</v>
      </c>
      <c r="AI87" t="s">
        <v>1058</v>
      </c>
      <c r="AL87" t="s">
        <v>1059</v>
      </c>
      <c r="AO87" t="s">
        <v>1060</v>
      </c>
      <c r="AR87" t="s">
        <v>1061</v>
      </c>
      <c r="AU87" s="42" t="s">
        <v>1062</v>
      </c>
      <c r="AX87" t="s">
        <v>1063</v>
      </c>
      <c r="BA87" s="106">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C13"/>
  <sheetViews>
    <sheetView showGridLines="0" workbookViewId="0">
      <selection activeCell="A4" sqref="A4"/>
    </sheetView>
  </sheetViews>
  <sheetFormatPr baseColWidth="10" defaultRowHeight="16" x14ac:dyDescent="0.2"/>
  <cols>
    <col min="1" max="1" width="28.5" customWidth="1"/>
    <col min="2" max="2" width="19.1640625" customWidth="1"/>
    <col min="3" max="3" width="67.83203125" customWidth="1"/>
  </cols>
  <sheetData>
    <row r="1" spans="1:3" x14ac:dyDescent="0.2">
      <c r="A1" s="1" t="s">
        <v>51</v>
      </c>
    </row>
    <row r="2" spans="1:3" x14ac:dyDescent="0.2">
      <c r="A2" s="23"/>
    </row>
    <row r="3" spans="1:3" ht="26" customHeight="1" x14ac:dyDescent="0.2">
      <c r="A3" s="81" t="s">
        <v>63</v>
      </c>
      <c r="B3" s="81" t="s">
        <v>1084</v>
      </c>
      <c r="C3" s="81" t="s">
        <v>988</v>
      </c>
    </row>
    <row r="4" spans="1:3" x14ac:dyDescent="0.2">
      <c r="A4" s="82" t="s">
        <v>2</v>
      </c>
      <c r="B4" s="83" t="s">
        <v>1099</v>
      </c>
      <c r="C4" s="83" t="s">
        <v>1100</v>
      </c>
    </row>
    <row r="5" spans="1:3" x14ac:dyDescent="0.2">
      <c r="A5" s="82" t="s">
        <v>3</v>
      </c>
      <c r="B5" s="83"/>
      <c r="C5" s="83"/>
    </row>
    <row r="6" spans="1:3" x14ac:dyDescent="0.2">
      <c r="A6" s="82" t="s">
        <v>4</v>
      </c>
      <c r="B6" s="83"/>
      <c r="C6" s="83"/>
    </row>
    <row r="7" spans="1:3" x14ac:dyDescent="0.2">
      <c r="A7" s="82" t="s">
        <v>25</v>
      </c>
      <c r="B7" s="83"/>
      <c r="C7" s="83"/>
    </row>
    <row r="8" spans="1:3" x14ac:dyDescent="0.2">
      <c r="A8" s="82" t="s">
        <v>6</v>
      </c>
      <c r="B8" s="83"/>
      <c r="C8" s="83"/>
    </row>
    <row r="9" spans="1:3" x14ac:dyDescent="0.2">
      <c r="A9" s="82" t="s">
        <v>7</v>
      </c>
      <c r="B9" s="83"/>
      <c r="C9" s="83"/>
    </row>
    <row r="10" spans="1:3" x14ac:dyDescent="0.2">
      <c r="A10" s="82" t="s">
        <v>8</v>
      </c>
      <c r="B10" s="83"/>
      <c r="C10" s="83"/>
    </row>
    <row r="11" spans="1:3" x14ac:dyDescent="0.2">
      <c r="A11" s="82" t="s">
        <v>9</v>
      </c>
      <c r="B11" s="83"/>
      <c r="C11" s="83"/>
    </row>
    <row r="12" spans="1:3" x14ac:dyDescent="0.2">
      <c r="A12" s="82" t="s">
        <v>10</v>
      </c>
      <c r="B12" s="83"/>
      <c r="C12" s="83"/>
    </row>
    <row r="13" spans="1:3" x14ac:dyDescent="0.2">
      <c r="A13" s="82" t="s">
        <v>11</v>
      </c>
      <c r="B13" s="83"/>
      <c r="C13" s="83"/>
    </row>
  </sheetData>
  <dataValidations count="1">
    <dataValidation type="list" allowBlank="1" showInputMessage="1" showErrorMessage="1" sqref="B4:B13" xr:uid="{056D01C0-61E5-EE48-96CE-68F5E7E36218}">
      <formula1>"Proyecto personal, Publicación, Voluntariado, Hackathon, 2 actividades, 3 actividades, 4 o + actividades"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Q28"/>
  <sheetViews>
    <sheetView workbookViewId="0">
      <selection activeCell="A2" sqref="A2"/>
    </sheetView>
  </sheetViews>
  <sheetFormatPr baseColWidth="10" defaultRowHeight="16" x14ac:dyDescent="0.2"/>
  <cols>
    <col min="1" max="1" width="13.1640625" bestFit="1" customWidth="1"/>
    <col min="2" max="2" width="25.6640625" bestFit="1" customWidth="1"/>
    <col min="3" max="14" width="12.33203125" customWidth="1"/>
  </cols>
  <sheetData>
    <row r="1" spans="1:17" s="18" customFormat="1" ht="19" x14ac:dyDescent="0.2">
      <c r="A1" s="19" t="s">
        <v>1096</v>
      </c>
      <c r="B1" s="22"/>
    </row>
    <row r="2" spans="1:17" x14ac:dyDescent="0.2">
      <c r="C2" s="59" t="s">
        <v>1089</v>
      </c>
      <c r="D2" s="59" t="s">
        <v>16</v>
      </c>
      <c r="E2" s="59" t="s">
        <v>17</v>
      </c>
      <c r="F2" s="59" t="s">
        <v>18</v>
      </c>
      <c r="G2" s="59" t="s">
        <v>19</v>
      </c>
      <c r="H2" s="59" t="s">
        <v>20</v>
      </c>
      <c r="I2" s="59" t="s">
        <v>1090</v>
      </c>
      <c r="J2" s="59" t="s">
        <v>21</v>
      </c>
      <c r="K2" s="59" t="s">
        <v>22</v>
      </c>
      <c r="L2" s="59" t="s">
        <v>23</v>
      </c>
      <c r="M2" s="59" t="s">
        <v>24</v>
      </c>
      <c r="N2" s="59" t="s">
        <v>1091</v>
      </c>
      <c r="O2" s="59" t="s">
        <v>1093</v>
      </c>
      <c r="P2" s="59" t="s">
        <v>1094</v>
      </c>
      <c r="Q2" s="119" t="s">
        <v>1098</v>
      </c>
    </row>
    <row r="3" spans="1:17" x14ac:dyDescent="0.2">
      <c r="B3" s="117" t="s">
        <v>1088</v>
      </c>
      <c r="C3" s="118">
        <v>1</v>
      </c>
      <c r="D3" s="118">
        <f>C3+1</f>
        <v>2</v>
      </c>
      <c r="E3" s="118">
        <f t="shared" ref="E3:N3" si="0">D3+1</f>
        <v>3</v>
      </c>
      <c r="F3" s="118">
        <f t="shared" si="0"/>
        <v>4</v>
      </c>
      <c r="G3" s="118">
        <f t="shared" si="0"/>
        <v>5</v>
      </c>
      <c r="H3" s="118">
        <f t="shared" si="0"/>
        <v>6</v>
      </c>
      <c r="I3" s="118">
        <f t="shared" si="0"/>
        <v>7</v>
      </c>
      <c r="J3" s="118">
        <f t="shared" si="0"/>
        <v>8</v>
      </c>
      <c r="K3" s="118">
        <f t="shared" si="0"/>
        <v>9</v>
      </c>
      <c r="L3" s="118">
        <f t="shared" si="0"/>
        <v>10</v>
      </c>
      <c r="M3" s="118">
        <f t="shared" si="0"/>
        <v>11</v>
      </c>
      <c r="N3" s="118">
        <f t="shared" si="0"/>
        <v>12</v>
      </c>
      <c r="O3" s="118">
        <f t="shared" ref="O3" si="1">N3+1</f>
        <v>13</v>
      </c>
      <c r="P3" s="118">
        <f t="shared" ref="P3" si="2">O3+1</f>
        <v>14</v>
      </c>
      <c r="Q3" s="118">
        <f t="shared" ref="Q3" si="3">P3+1</f>
        <v>15</v>
      </c>
    </row>
    <row r="4" spans="1:17" x14ac:dyDescent="0.2">
      <c r="A4" s="115" t="s">
        <v>0</v>
      </c>
      <c r="B4" s="115" t="s">
        <v>1</v>
      </c>
      <c r="C4" s="113">
        <v>44580</v>
      </c>
      <c r="D4" s="113">
        <f>C4+7</f>
        <v>44587</v>
      </c>
      <c r="E4" s="113">
        <f t="shared" ref="E4:M4" si="4">D4+7</f>
        <v>44594</v>
      </c>
      <c r="F4" s="113">
        <f t="shared" si="4"/>
        <v>44601</v>
      </c>
      <c r="G4" s="113">
        <f t="shared" si="4"/>
        <v>44608</v>
      </c>
      <c r="H4" s="113">
        <f t="shared" si="4"/>
        <v>44615</v>
      </c>
      <c r="I4" s="113">
        <f t="shared" si="4"/>
        <v>44622</v>
      </c>
      <c r="J4" s="113">
        <f t="shared" si="4"/>
        <v>44629</v>
      </c>
      <c r="K4" s="113">
        <f t="shared" si="4"/>
        <v>44636</v>
      </c>
      <c r="L4" s="113">
        <f t="shared" si="4"/>
        <v>44643</v>
      </c>
      <c r="M4" s="113">
        <f t="shared" si="4"/>
        <v>44650</v>
      </c>
      <c r="N4" s="113">
        <f t="shared" ref="N4:O4" si="5">M4+7</f>
        <v>44657</v>
      </c>
      <c r="O4" s="113">
        <f t="shared" si="5"/>
        <v>44664</v>
      </c>
      <c r="P4" s="113">
        <f t="shared" ref="P4:Q4" si="6">O4+7</f>
        <v>44671</v>
      </c>
      <c r="Q4" s="113">
        <f t="shared" si="6"/>
        <v>44678</v>
      </c>
    </row>
    <row r="5" spans="1:17" x14ac:dyDescent="0.2">
      <c r="A5" s="116">
        <v>220981245</v>
      </c>
      <c r="B5" s="116" t="s">
        <v>2</v>
      </c>
      <c r="C5" s="114">
        <v>1</v>
      </c>
      <c r="D5" s="114">
        <v>1</v>
      </c>
      <c r="E5" s="114">
        <v>1</v>
      </c>
      <c r="F5" s="114">
        <v>1</v>
      </c>
      <c r="G5" s="114">
        <v>1</v>
      </c>
      <c r="H5" s="114">
        <v>1</v>
      </c>
      <c r="I5" s="114">
        <v>1</v>
      </c>
      <c r="J5" s="114">
        <v>1</v>
      </c>
      <c r="K5" s="114">
        <v>1</v>
      </c>
      <c r="L5" s="114">
        <v>1</v>
      </c>
      <c r="M5" s="114">
        <v>1</v>
      </c>
      <c r="N5" s="114">
        <v>1</v>
      </c>
      <c r="O5" s="114" t="s">
        <v>1092</v>
      </c>
      <c r="P5" s="114" t="s">
        <v>1092</v>
      </c>
      <c r="Q5" s="114">
        <v>1</v>
      </c>
    </row>
    <row r="6" spans="1:17" x14ac:dyDescent="0.2">
      <c r="A6" s="116">
        <v>399515449</v>
      </c>
      <c r="B6" s="116" t="s">
        <v>3</v>
      </c>
      <c r="C6" s="114">
        <v>1</v>
      </c>
      <c r="D6" s="114">
        <v>1</v>
      </c>
      <c r="E6" s="114">
        <v>1</v>
      </c>
      <c r="F6" s="114">
        <v>1</v>
      </c>
      <c r="G6" s="114">
        <v>1</v>
      </c>
      <c r="H6" s="114">
        <v>1</v>
      </c>
      <c r="I6" s="114">
        <v>1</v>
      </c>
      <c r="J6" s="114">
        <v>1</v>
      </c>
      <c r="K6" s="114">
        <v>1</v>
      </c>
      <c r="L6" s="114">
        <v>1</v>
      </c>
      <c r="M6" s="114">
        <v>1</v>
      </c>
      <c r="N6" s="114">
        <v>1</v>
      </c>
      <c r="O6" s="114" t="s">
        <v>1092</v>
      </c>
      <c r="P6" s="114" t="s">
        <v>1092</v>
      </c>
      <c r="Q6" s="114">
        <v>1</v>
      </c>
    </row>
    <row r="7" spans="1:17" x14ac:dyDescent="0.2">
      <c r="A7" s="116">
        <v>207595964</v>
      </c>
      <c r="B7" s="116" t="s">
        <v>4</v>
      </c>
      <c r="C7" s="114">
        <v>1</v>
      </c>
      <c r="D7" s="114">
        <v>1</v>
      </c>
      <c r="E7" s="114">
        <v>1</v>
      </c>
      <c r="F7" s="114">
        <v>1</v>
      </c>
      <c r="G7" s="114">
        <v>1</v>
      </c>
      <c r="H7" s="114">
        <v>1</v>
      </c>
      <c r="I7" s="114">
        <v>1</v>
      </c>
      <c r="J7" s="114">
        <v>1</v>
      </c>
      <c r="K7" s="114">
        <v>1</v>
      </c>
      <c r="L7" s="114">
        <v>1</v>
      </c>
      <c r="M7" s="114">
        <v>1</v>
      </c>
      <c r="N7" s="114">
        <v>1</v>
      </c>
      <c r="O7" s="114" t="s">
        <v>1092</v>
      </c>
      <c r="P7" s="114" t="s">
        <v>1092</v>
      </c>
      <c r="Q7" s="114">
        <v>1</v>
      </c>
    </row>
    <row r="8" spans="1:17" x14ac:dyDescent="0.2">
      <c r="A8" s="116">
        <v>211776124</v>
      </c>
      <c r="B8" s="116" t="s">
        <v>25</v>
      </c>
      <c r="C8" s="114">
        <v>1</v>
      </c>
      <c r="D8" s="114">
        <v>1</v>
      </c>
      <c r="E8" s="114">
        <v>1</v>
      </c>
      <c r="F8" s="114">
        <v>1</v>
      </c>
      <c r="G8" s="114">
        <v>1</v>
      </c>
      <c r="H8" s="114">
        <v>1</v>
      </c>
      <c r="I8" s="114">
        <v>1</v>
      </c>
      <c r="J8" s="114">
        <v>1</v>
      </c>
      <c r="K8" s="114">
        <v>1</v>
      </c>
      <c r="L8" s="114">
        <v>1</v>
      </c>
      <c r="M8" s="114">
        <v>1</v>
      </c>
      <c r="N8" s="114">
        <v>1</v>
      </c>
      <c r="O8" s="114" t="s">
        <v>1092</v>
      </c>
      <c r="P8" s="114" t="s">
        <v>1092</v>
      </c>
      <c r="Q8" s="114">
        <v>1</v>
      </c>
    </row>
    <row r="9" spans="1:17" x14ac:dyDescent="0.2">
      <c r="A9" s="116">
        <v>220981202</v>
      </c>
      <c r="B9" s="116" t="s">
        <v>6</v>
      </c>
      <c r="C9" s="114">
        <v>1</v>
      </c>
      <c r="D9" s="114">
        <v>1</v>
      </c>
      <c r="E9" s="114">
        <v>1</v>
      </c>
      <c r="F9" s="114">
        <v>1</v>
      </c>
      <c r="G9" s="114">
        <v>1</v>
      </c>
      <c r="H9" s="114">
        <v>1</v>
      </c>
      <c r="I9" s="114">
        <v>1</v>
      </c>
      <c r="J9" s="114">
        <v>0</v>
      </c>
      <c r="K9" s="114">
        <v>0</v>
      </c>
      <c r="L9" s="114">
        <v>1</v>
      </c>
      <c r="M9" s="114">
        <v>1</v>
      </c>
      <c r="N9" s="114">
        <v>1</v>
      </c>
      <c r="O9" s="114" t="s">
        <v>1092</v>
      </c>
      <c r="P9" s="114" t="s">
        <v>1092</v>
      </c>
      <c r="Q9" s="114">
        <v>1</v>
      </c>
    </row>
    <row r="10" spans="1:17" x14ac:dyDescent="0.2">
      <c r="A10" s="116">
        <v>398813438</v>
      </c>
      <c r="B10" s="116" t="s">
        <v>7</v>
      </c>
      <c r="C10" s="114">
        <v>1</v>
      </c>
      <c r="D10" s="114">
        <v>1</v>
      </c>
      <c r="E10" s="114">
        <v>1</v>
      </c>
      <c r="F10" s="114">
        <v>1</v>
      </c>
      <c r="G10" s="114">
        <v>1</v>
      </c>
      <c r="H10" s="114">
        <v>1</v>
      </c>
      <c r="I10" s="114">
        <v>1</v>
      </c>
      <c r="J10" s="114">
        <v>1</v>
      </c>
      <c r="K10" s="114">
        <v>1</v>
      </c>
      <c r="L10" s="114">
        <v>1</v>
      </c>
      <c r="M10" s="114">
        <v>1</v>
      </c>
      <c r="N10" s="114">
        <v>1</v>
      </c>
      <c r="O10" s="114" t="s">
        <v>1092</v>
      </c>
      <c r="P10" s="114" t="s">
        <v>1092</v>
      </c>
      <c r="Q10" s="114">
        <v>1</v>
      </c>
    </row>
    <row r="11" spans="1:17" x14ac:dyDescent="0.2">
      <c r="A11" s="116">
        <v>220981261</v>
      </c>
      <c r="B11" s="116" t="s">
        <v>8</v>
      </c>
      <c r="C11" s="114">
        <v>1</v>
      </c>
      <c r="D11" s="114">
        <v>1</v>
      </c>
      <c r="E11" s="114">
        <v>1</v>
      </c>
      <c r="F11" s="114">
        <v>1</v>
      </c>
      <c r="G11" s="114">
        <v>1</v>
      </c>
      <c r="H11" s="114">
        <v>1</v>
      </c>
      <c r="I11" s="114">
        <v>1</v>
      </c>
      <c r="J11" s="114">
        <v>1</v>
      </c>
      <c r="K11" s="114">
        <v>1</v>
      </c>
      <c r="L11" s="114">
        <v>1</v>
      </c>
      <c r="M11" s="114">
        <v>0</v>
      </c>
      <c r="N11" s="114">
        <v>1</v>
      </c>
      <c r="O11" s="114" t="s">
        <v>1092</v>
      </c>
      <c r="P11" s="114" t="s">
        <v>1092</v>
      </c>
      <c r="Q11" s="114">
        <v>1</v>
      </c>
    </row>
    <row r="12" spans="1:17" x14ac:dyDescent="0.2">
      <c r="A12" s="116">
        <v>220981296</v>
      </c>
      <c r="B12" s="116" t="s">
        <v>9</v>
      </c>
      <c r="C12" s="114">
        <v>1</v>
      </c>
      <c r="D12" s="114">
        <v>1</v>
      </c>
      <c r="E12" s="114">
        <v>1</v>
      </c>
      <c r="F12" s="114">
        <v>1</v>
      </c>
      <c r="G12" s="114">
        <v>1</v>
      </c>
      <c r="H12" s="114">
        <v>1</v>
      </c>
      <c r="I12" s="114">
        <v>1</v>
      </c>
      <c r="J12" s="114">
        <v>1</v>
      </c>
      <c r="K12" s="114">
        <v>1</v>
      </c>
      <c r="L12" s="114">
        <v>1</v>
      </c>
      <c r="M12" s="114">
        <v>1</v>
      </c>
      <c r="N12" s="114">
        <v>1</v>
      </c>
      <c r="O12" s="114" t="s">
        <v>1092</v>
      </c>
      <c r="P12" s="114" t="s">
        <v>1092</v>
      </c>
      <c r="Q12" s="114">
        <v>1</v>
      </c>
    </row>
    <row r="13" spans="1:17" x14ac:dyDescent="0.2">
      <c r="A13" s="116">
        <v>220981229</v>
      </c>
      <c r="B13" s="116" t="s">
        <v>10</v>
      </c>
      <c r="C13" s="114">
        <v>1</v>
      </c>
      <c r="D13" s="114">
        <v>1</v>
      </c>
      <c r="E13" s="114">
        <v>1</v>
      </c>
      <c r="F13" s="114">
        <v>1</v>
      </c>
      <c r="G13" s="114">
        <v>0</v>
      </c>
      <c r="H13" s="114">
        <v>1</v>
      </c>
      <c r="I13" s="114">
        <v>1</v>
      </c>
      <c r="J13" s="114">
        <v>1</v>
      </c>
      <c r="K13" s="114">
        <v>1</v>
      </c>
      <c r="L13" s="114">
        <v>0</v>
      </c>
      <c r="M13" s="114">
        <v>0</v>
      </c>
      <c r="N13" s="114">
        <v>1</v>
      </c>
      <c r="O13" s="114" t="s">
        <v>1092</v>
      </c>
      <c r="P13" s="114" t="s">
        <v>1092</v>
      </c>
      <c r="Q13" s="114">
        <v>1</v>
      </c>
    </row>
    <row r="14" spans="1:17" x14ac:dyDescent="0.2">
      <c r="A14" s="116">
        <v>220981288</v>
      </c>
      <c r="B14" s="116" t="s">
        <v>11</v>
      </c>
      <c r="C14" s="114">
        <v>1</v>
      </c>
      <c r="D14" s="114">
        <v>1</v>
      </c>
      <c r="E14" s="114">
        <v>1</v>
      </c>
      <c r="F14" s="114">
        <v>1</v>
      </c>
      <c r="G14" s="114">
        <v>1</v>
      </c>
      <c r="H14" s="114">
        <v>1</v>
      </c>
      <c r="I14" s="114">
        <v>1</v>
      </c>
      <c r="J14" s="114">
        <v>1</v>
      </c>
      <c r="K14" s="114">
        <v>1</v>
      </c>
      <c r="L14" s="114">
        <v>1</v>
      </c>
      <c r="M14" s="114">
        <v>1</v>
      </c>
      <c r="N14" s="114">
        <v>1</v>
      </c>
      <c r="O14" s="114" t="s">
        <v>1092</v>
      </c>
      <c r="P14" s="114" t="s">
        <v>1092</v>
      </c>
      <c r="Q14" s="114">
        <v>1</v>
      </c>
    </row>
    <row r="16" spans="1:17" x14ac:dyDescent="0.2">
      <c r="A16" t="s">
        <v>1097</v>
      </c>
    </row>
    <row r="17" spans="1:3" x14ac:dyDescent="0.2">
      <c r="A17" s="111" t="s">
        <v>1095</v>
      </c>
    </row>
    <row r="19" spans="1:3" x14ac:dyDescent="0.2">
      <c r="C19" s="112"/>
    </row>
    <row r="20" spans="1:3" x14ac:dyDescent="0.2">
      <c r="C20" s="112"/>
    </row>
    <row r="21" spans="1:3" x14ac:dyDescent="0.2">
      <c r="C21" s="112"/>
    </row>
    <row r="22" spans="1:3" x14ac:dyDescent="0.2">
      <c r="C22" s="112"/>
    </row>
    <row r="23" spans="1:3" x14ac:dyDescent="0.2">
      <c r="C23" s="112"/>
    </row>
    <row r="24" spans="1:3" x14ac:dyDescent="0.2">
      <c r="C24" s="112"/>
    </row>
    <row r="25" spans="1:3" x14ac:dyDescent="0.2">
      <c r="C25" s="112"/>
    </row>
    <row r="26" spans="1:3" x14ac:dyDescent="0.2">
      <c r="C26" s="112"/>
    </row>
    <row r="27" spans="1:3" x14ac:dyDescent="0.2">
      <c r="C27" s="112"/>
    </row>
    <row r="28" spans="1:3" x14ac:dyDescent="0.2">
      <c r="C28" s="1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RESUMEN FINAL</vt:lpstr>
      <vt:lpstr>RESUMEN</vt:lpstr>
      <vt:lpstr>QUIZES</vt:lpstr>
      <vt:lpstr>TAREAS</vt:lpstr>
      <vt:lpstr>PTOS EXTRAS</vt:lpstr>
      <vt:lpstr>ASISTENCIA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2022-04-29T19:40:27Z</dcterms:modified>
</cp:coreProperties>
</file>