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cuspinera/Documents/levic/02_Studies/2022_MCD_UDG/03_Proj_Dev_II/2022_Material_Vic/05_Calificaciones_2022-B/"/>
    </mc:Choice>
  </mc:AlternateContent>
  <xr:revisionPtr revIDLastSave="0" documentId="13_ncr:1_{A19E993A-32CF-3B46-97DF-4F87DAD81355}" xr6:coauthVersionLast="47" xr6:coauthVersionMax="47" xr10:uidLastSave="{00000000-0000-0000-0000-000000000000}"/>
  <bookViews>
    <workbookView xWindow="4740" yWindow="500" windowWidth="27940" windowHeight="16440" xr2:uid="{48FBB0DA-F14C-344C-B744-CE4CDA02BE2C}"/>
  </bookViews>
  <sheets>
    <sheet name="RESUMEN" sheetId="5" r:id="rId1"/>
    <sheet name="Presentaciones" sheetId="7" r:id="rId2"/>
    <sheet name="Quizes" sheetId="2" r:id="rId3"/>
    <sheet name="Actividades" sheetId="8" r:id="rId4"/>
    <sheet name="Proy EDA" sheetId="9" r:id="rId5"/>
    <sheet name="Proy Final" sheetId="10" r:id="rId6"/>
    <sheet name="Ptos Extras" sheetId="11" r:id="rId7"/>
    <sheet name="Asistenci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6" l="1"/>
  <c r="R5" i="6"/>
  <c r="G5" i="11"/>
  <c r="G12" i="11"/>
  <c r="G11" i="11"/>
  <c r="G10" i="11"/>
  <c r="G9" i="11"/>
  <c r="G8" i="11"/>
  <c r="G7" i="11"/>
  <c r="G6" i="11"/>
  <c r="A2" i="11"/>
  <c r="G6" i="5"/>
  <c r="G7" i="5"/>
  <c r="G8" i="5"/>
  <c r="G9" i="5"/>
  <c r="G10" i="5"/>
  <c r="G11" i="5"/>
  <c r="G12" i="5"/>
  <c r="G5" i="5"/>
  <c r="H12" i="10"/>
  <c r="H11" i="10"/>
  <c r="H10" i="10"/>
  <c r="H9" i="10"/>
  <c r="H8" i="10"/>
  <c r="H7" i="10"/>
  <c r="H6" i="10"/>
  <c r="H5" i="10"/>
  <c r="A2" i="10"/>
  <c r="F6" i="5"/>
  <c r="F7" i="5"/>
  <c r="F8" i="5"/>
  <c r="F9" i="5"/>
  <c r="F10" i="5"/>
  <c r="F11" i="5"/>
  <c r="F12" i="5"/>
  <c r="F5" i="5"/>
  <c r="H12" i="9"/>
  <c r="H11" i="9"/>
  <c r="H10" i="9"/>
  <c r="H9" i="9"/>
  <c r="H8" i="9"/>
  <c r="H7" i="9"/>
  <c r="H6" i="9"/>
  <c r="H5" i="9"/>
  <c r="A2" i="9"/>
  <c r="E6" i="5"/>
  <c r="E7" i="5"/>
  <c r="E8" i="5"/>
  <c r="E9" i="5"/>
  <c r="E10" i="5"/>
  <c r="E11" i="5"/>
  <c r="E12" i="5"/>
  <c r="E5" i="5"/>
  <c r="R7" i="8"/>
  <c r="R12" i="8"/>
  <c r="R11" i="8"/>
  <c r="R10" i="8"/>
  <c r="R9" i="8"/>
  <c r="R8" i="8"/>
  <c r="R6" i="8"/>
  <c r="R5" i="8"/>
  <c r="A2" i="8"/>
  <c r="D11" i="5"/>
  <c r="D10" i="5"/>
  <c r="R12" i="2"/>
  <c r="D12" i="5" s="1"/>
  <c r="R11" i="2"/>
  <c r="R10" i="2"/>
  <c r="R9" i="2"/>
  <c r="D9" i="5" s="1"/>
  <c r="R8" i="2"/>
  <c r="D8" i="5" s="1"/>
  <c r="R7" i="2"/>
  <c r="D7" i="5" s="1"/>
  <c r="R6" i="2"/>
  <c r="D6" i="5" s="1"/>
  <c r="R5" i="2"/>
  <c r="D5" i="5" s="1"/>
  <c r="A2" i="2"/>
  <c r="A2" i="5"/>
  <c r="A2" i="7"/>
  <c r="F6" i="7"/>
  <c r="C6" i="5" s="1"/>
  <c r="H6" i="11" s="1"/>
  <c r="F7" i="7"/>
  <c r="C7" i="5" s="1"/>
  <c r="H7" i="11" s="1"/>
  <c r="F8" i="7"/>
  <c r="C8" i="5" s="1"/>
  <c r="H8" i="11" s="1"/>
  <c r="I8" i="11" s="1"/>
  <c r="H8" i="5" s="1"/>
  <c r="F9" i="7"/>
  <c r="C9" i="5" s="1"/>
  <c r="H9" i="11" s="1"/>
  <c r="I9" i="11" s="1"/>
  <c r="H9" i="5" s="1"/>
  <c r="F10" i="7"/>
  <c r="C10" i="5" s="1"/>
  <c r="H10" i="11" s="1"/>
  <c r="F11" i="7"/>
  <c r="C11" i="5" s="1"/>
  <c r="H11" i="11" s="1"/>
  <c r="F12" i="7"/>
  <c r="C12" i="5" s="1"/>
  <c r="H12" i="11" s="1"/>
  <c r="I12" i="11" s="1"/>
  <c r="H12" i="5" s="1"/>
  <c r="F5" i="7"/>
  <c r="C5" i="5" s="1"/>
  <c r="H5" i="11" s="1"/>
  <c r="I5" i="11" s="1"/>
  <c r="H5" i="5" s="1"/>
  <c r="D5" i="6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J3" i="5"/>
  <c r="J4" i="5"/>
  <c r="I10" i="11" l="1"/>
  <c r="H10" i="5" s="1"/>
  <c r="I6" i="11"/>
  <c r="H6" i="5" s="1"/>
  <c r="I7" i="11"/>
  <c r="H7" i="5" s="1"/>
  <c r="I11" i="11"/>
  <c r="H11" i="5" s="1"/>
  <c r="I11" i="5"/>
  <c r="I12" i="5"/>
  <c r="J12" i="5" s="1"/>
  <c r="I10" i="5"/>
  <c r="I9" i="5"/>
  <c r="I7" i="5" l="1"/>
  <c r="J7" i="5" s="1"/>
  <c r="I5" i="5"/>
  <c r="J5" i="5" s="1"/>
  <c r="J11" i="5"/>
  <c r="I8" i="5"/>
  <c r="J9" i="5"/>
  <c r="J10" i="5"/>
  <c r="I6" i="5" l="1"/>
  <c r="J6" i="5" s="1"/>
  <c r="J8" i="5"/>
</calcChain>
</file>

<file path=xl/sharedStrings.xml><?xml version="1.0" encoding="utf-8"?>
<sst xmlns="http://schemas.openxmlformats.org/spreadsheetml/2006/main" count="305" uniqueCount="178">
  <si>
    <t>PUNTOS EXTRAS</t>
  </si>
  <si>
    <t>CALIF.</t>
  </si>
  <si>
    <t>CALIFICACION FINAL</t>
  </si>
  <si>
    <t>NOMBRE</t>
  </si>
  <si>
    <t>ID</t>
  </si>
  <si>
    <t>Start time</t>
  </si>
  <si>
    <t>Completion time</t>
  </si>
  <si>
    <t>Email</t>
  </si>
  <si>
    <t>Name</t>
  </si>
  <si>
    <t>anonymous</t>
  </si>
  <si>
    <t>Total points</t>
  </si>
  <si>
    <t>Quiz feedback</t>
  </si>
  <si>
    <t>PROMEDIO</t>
  </si>
  <si>
    <t>DESCRIPCIÓN</t>
  </si>
  <si>
    <t>CALIF. FINAL</t>
  </si>
  <si>
    <t>ACTIVIDAD</t>
  </si>
  <si>
    <r>
      <t xml:space="preserve">LISTA DE ASISTENCIA </t>
    </r>
    <r>
      <rPr>
        <b/>
        <vertAlign val="superscript"/>
        <sz val="12"/>
        <color theme="1"/>
        <rFont val="Calibri (Body)"/>
      </rPr>
      <t>1</t>
    </r>
  </si>
  <si>
    <t>Nomeclatura: n.a. se refiere a "no aplica".</t>
  </si>
  <si>
    <t>Carol Castañeda</t>
  </si>
  <si>
    <t>Jorge Gomez</t>
  </si>
  <si>
    <t>Rosa Guerrero</t>
  </si>
  <si>
    <t>Ricardo Gutiérrez</t>
  </si>
  <si>
    <t>Esther Moreno</t>
  </si>
  <si>
    <t>Patricio Orozco</t>
  </si>
  <si>
    <t>Cristian Ruiz</t>
  </si>
  <si>
    <t>Eduardo Sánchez</t>
  </si>
  <si>
    <t>QUIZES
(30%)</t>
  </si>
  <si>
    <t>PRESENTACIONES
(20%)</t>
  </si>
  <si>
    <t>PROYECTO EDA
(10%)</t>
  </si>
  <si>
    <t>PROYECTO FINAL
(20%)</t>
  </si>
  <si>
    <t>PUNTOS EXTRAS
( + )</t>
  </si>
  <si>
    <t>PRESENTACIONES</t>
  </si>
  <si>
    <t>CAP. 2 - 5</t>
  </si>
  <si>
    <t>CAP. 6 - 9</t>
  </si>
  <si>
    <t>PAPERS Y ARTICULOS</t>
  </si>
  <si>
    <t>ID. UDG</t>
  </si>
  <si>
    <t>QUIZ 00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</si>
  <si>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</si>
  <si>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</si>
  <si>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</si>
  <si>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</si>
  <si>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</si>
  <si>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</si>
  <si>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</si>
  <si>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</si>
  <si>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</si>
  <si>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OTRO</t>
  </si>
  <si>
    <t>ACTIVIDADES 
(20%)</t>
  </si>
  <si>
    <r>
      <t xml:space="preserve">QUIZES </t>
    </r>
    <r>
      <rPr>
        <sz val="14"/>
        <color theme="0"/>
        <rFont val="Calibri"/>
        <family val="2"/>
        <scheme val="minor"/>
      </rPr>
      <t>(</t>
    </r>
    <r>
      <rPr>
        <i/>
        <sz val="14"/>
        <color theme="0"/>
        <rFont val="Calibri"/>
        <family val="2"/>
        <scheme val="minor"/>
      </rPr>
      <t>CONTROL DE LECTURAS</t>
    </r>
    <r>
      <rPr>
        <sz val="14"/>
        <color theme="0"/>
        <rFont val="Calibri"/>
        <family val="2"/>
        <scheme val="minor"/>
      </rPr>
      <t>)</t>
    </r>
  </si>
  <si>
    <t>Nombre del alumno</t>
  </si>
  <si>
    <t>Points - Nombre del alumno</t>
  </si>
  <si>
    <t>Feedback - Nombre del alumno</t>
  </si>
  <si>
    <t>Favor de compartir correo personal (opcional):</t>
  </si>
  <si>
    <t>Feedback - Favor de compartir correo personal (opcional):</t>
  </si>
  <si>
    <t>Points - Favor de compartir correo personal (opcional):</t>
  </si>
  <si>
    <t>Cuál ha sido su formación académica (y profesional)?</t>
  </si>
  <si>
    <t>Feedback - Cuál ha sido su formación académica (y profesional)?</t>
  </si>
  <si>
    <t>Points - Cuál ha sido su formación académica (y profesional)?</t>
  </si>
  <si>
    <t>Qué lenguajes de programación y herramientas ha aprendido/utilizado durante la MCD</t>
  </si>
  <si>
    <t>Feedback - Qué lenguajes de programación y herramientas ha aprendido/utilizado durante la MCD</t>
  </si>
  <si>
    <t>Points - Qué lenguajes de programación y herramientas ha aprendido/utilizado durante la MCD</t>
  </si>
  <si>
    <t>En caso que en la pregunta anterior haya seleccionado "Otros", favor de mencionarlos:</t>
  </si>
  <si>
    <t>Feedback - En caso que en la pregunta anterior haya seleccionado "Otros", favor de mencionarlos:</t>
  </si>
  <si>
    <t>Points - En caso que en la pregunta anterior haya seleccionado "Otros", favor de mencionarlos:</t>
  </si>
  <si>
    <t>Qué es GitHub y para qué sirve?</t>
  </si>
  <si>
    <t>Feedback - Qué es GitHub y para qué sirve?</t>
  </si>
  <si>
    <t>Points - Qué es GitHub y para qué sirve?</t>
  </si>
  <si>
    <t>Si ya tienes una cuenta de GitHub, favor de compartir tu nombre de usuario:</t>
  </si>
  <si>
    <t>Feedback - Si ya tienes una cuenta de GitHub, favor de compartir tu nombre de usuario:</t>
  </si>
  <si>
    <t>Points - Si ya tienes una cuenta de GitHub, favor de compartir tu nombre de usuario:</t>
  </si>
  <si>
    <t xml:space="preserve">Cuál es el objetivo de la siguiente función de Python:
```{python}
def mi_funcion_python(a, b, c):
   return a + b + c
```
</t>
  </si>
  <si>
    <t xml:space="preserve">Feedback - Cuál es el objetivo de la siguiente función de Python:
```{python}
def mi_funcion_python(a, b, c):
   return a + b + c
```
</t>
  </si>
  <si>
    <t xml:space="preserve">Points - Cuál es el objetivo de la siguiente función de Python:
```{python}
def mi_funcion_python(a, b, c):
   return a + b + c
```
</t>
  </si>
  <si>
    <t>Cuál de las siguientes opciones es la correcta para normalizar la fecha "16 de agosto de 2022" según el estándar internacional (ISO 8601):</t>
  </si>
  <si>
    <t>Feedback - Cuál de las siguientes opciones es la correcta para normalizar la fecha "16 de agosto de 2022" según el estándar internacional (ISO 8601):</t>
  </si>
  <si>
    <t>Points - Cuál de las siguientes opciones es la correcta para normalizar la fecha "16 de agosto de 2022" según el estándar internacional (ISO 8601):</t>
  </si>
  <si>
    <t>Qué es el EDA y para qué sirve en un proyecto?</t>
  </si>
  <si>
    <t>Feedback - Qué es el EDA y para qué sirve en un proyecto?</t>
  </si>
  <si>
    <t>Points - Qué es el EDA y para qué sirve en un proyecto?</t>
  </si>
  <si>
    <t>Qué entiendes por Ciencia de Datos?</t>
  </si>
  <si>
    <t>Feedback - Qué entiendes por Ciencia de Datos?</t>
  </si>
  <si>
    <t>Points - Qué entiendes por Ciencia de Datos?</t>
  </si>
  <si>
    <t>Qué te gustaría aprender en esta clase?</t>
  </si>
  <si>
    <t>Feedback - Qué te gustaría aprender en esta clase?</t>
  </si>
  <si>
    <t>Points - Qué te gustaría aprender en esta clase?</t>
  </si>
  <si>
    <t xml:space="preserve">CRISTIAN OMAR RUIZ RINCON	</t>
  </si>
  <si>
    <t>cristian.ruiz8042@alumnos.udg.mx</t>
  </si>
  <si>
    <t>Licenciatura en administracion financiera</t>
  </si>
  <si>
    <t>Python;R;Jupyter Lab/Notebook;RStudio;Slack;Visual Studio;</t>
  </si>
  <si>
    <t>Es un sitio donde se puede poner codigo y documentacion de proyectos de desarrollo</t>
  </si>
  <si>
    <t>CrisRuizRn</t>
  </si>
  <si>
    <t>C. Ambas (A y B)</t>
  </si>
  <si>
    <t>2022-08-16</t>
  </si>
  <si>
    <t>No idea</t>
  </si>
  <si>
    <t>la ciencia que se encarga de estudiar los datos y como poder visualizarlos, extraerlos y transformarlos</t>
  </si>
  <si>
    <t>NNuevas formas de implementacion de proyectos no conocidas por mi</t>
  </si>
  <si>
    <t xml:space="preserve">ESTHER MORENO TELLEZ	</t>
  </si>
  <si>
    <t>esthermo90@gmail.com</t>
  </si>
  <si>
    <t>August 2014-2016
Universidad de Guadalajara , Jalisco - Master in social science
August 2009 - 2013
Universidad Autónoma de Sinaloa , Sinaloa - Bachelor in Sociology</t>
  </si>
  <si>
    <t>Python;R;RStudio;Jupyter Lab/Notebook;</t>
  </si>
  <si>
    <t xml:space="preserve">es un servicio para la administración  de repositorios de datos (crear, compartir, editar)  y codigo </t>
  </si>
  <si>
    <t>no tengo</t>
  </si>
  <si>
    <t>A. Suma tres números</t>
  </si>
  <si>
    <t xml:space="preserve">Para explorar los datos. </t>
  </si>
  <si>
    <t>Utilizar métodos y herramientas para analizar información</t>
  </si>
  <si>
    <t>Me gustaría aprender a utilizar nuevas herramientas y tener mi propio github n.n</t>
  </si>
  <si>
    <t xml:space="preserve">JORGE GOMEZ CERVANTES	</t>
  </si>
  <si>
    <t>jore.gc@gmail.com</t>
  </si>
  <si>
    <t>Ingenieria en Sistemas Computacionales (ITESO).</t>
  </si>
  <si>
    <t>Python;R;Jupyter Lab/Notebook;RStudio;</t>
  </si>
  <si>
    <t>Github es una plataforma para el control de versiones</t>
  </si>
  <si>
    <t>joregc</t>
  </si>
  <si>
    <t>Es el Análisis exploratorio de Datos, como su nombre lo indica, es un análisis estadóstico que se le hace a un data set para entender las características de estos (media, mediana, distribución...).</t>
  </si>
  <si>
    <t>Es la unión de varias diciplinas que va desde la recolección, limpia, carga y análisis de datos para obtener una visión de estos datos, que de manera simple no se podrían observar.</t>
  </si>
  <si>
    <t>De manera aplicada, saber como llevar a cabo un proyecto</t>
  </si>
  <si>
    <t xml:space="preserve">EDUARDO SANCHEZ ZAVALA	</t>
  </si>
  <si>
    <t>esz1911@gmail.com</t>
  </si>
  <si>
    <t xml:space="preserve">- Egresado de la Licenciatura en Administración Financiera por el Tecnológico de Monterrey
- Trabajo como dministrdor del negocio fmilir desde hace 12 años.
</t>
  </si>
  <si>
    <t>Python;R;Jupyter Lab/Notebook;</t>
  </si>
  <si>
    <t>Una página donde se almacenan proyectos de investigación (?)</t>
  </si>
  <si>
    <t>No había escuchado/leído esas siglas</t>
  </si>
  <si>
    <t>Es el proceso por el cual se extrae conocimiento de grandes bases de datos ya sea que esten o no estructurados</t>
  </si>
  <si>
    <t xml:space="preserve">Me gustaría aprender:
* A estructurar un proyecto de investigación.
* A divulgar un proyecto de investigación.
* A extraer el máximo conocimiento de las bases de datos con las que trabajo.
</t>
  </si>
  <si>
    <t xml:space="preserve">RICARDO RODOLFO GUTIERREZ ROQUE	</t>
  </si>
  <si>
    <t>rgutierrezroque@gmail.com</t>
  </si>
  <si>
    <t>Ingeniería en Comunicaciones y Electrónica</t>
  </si>
  <si>
    <t>Es un repositorio de versiones de software, sirve para llevar un control de las versiones de un código fuente.</t>
  </si>
  <si>
    <t>rgutierrezroqueudg</t>
  </si>
  <si>
    <t>Es un análisis exploratorio de datos, sirve para hacer una evaluación inicial de los datos. Con esto se pretende conocer la información que tenemos.</t>
  </si>
  <si>
    <t>Es una practica multidisciplinaria donde se busca la extracción, preparación y análisis de información que sirva para obtener conclusiones de un tema en particular. Esto mediante el uso de software, herramientas matemáticas y conocimientos de áreas de interés particular</t>
  </si>
  <si>
    <t>Herramientas que me apoyen a desarrollar mi proyecto de tesis y usar esa información para otros proyectos futuros.</t>
  </si>
  <si>
    <t xml:space="preserve">JUAN PATRICIO OROZCO GARCIA	</t>
  </si>
  <si>
    <t>patricio.orozco@outlook.com</t>
  </si>
  <si>
    <t>Ingenieria en Sistemas Computacionales,  actualmente  me desempeño como IT Project Manager.</t>
  </si>
  <si>
    <t>Python;Jupyter Lab/Notebook;RStudio;Terminal / Power Shell;</t>
  </si>
  <si>
    <t>Sirve para guardar y gestionar el control de versiones de documentos y codigo.</t>
  </si>
  <si>
    <t>No tengo.</t>
  </si>
  <si>
    <t>Es una tecnica para el analisis de datos que ayuda a obtener las caracteristicas mas importantes de un set de datos.</t>
  </si>
  <si>
    <t>La ciencia de los datos es un area que sirve  para estudiar grandes cantidades de datos y encontrar patrones en ellos.</t>
  </si>
  <si>
    <t>Mejores practicas para el analisis de los datos.</t>
  </si>
  <si>
    <t xml:space="preserve">ROSA GUADALUPE GUERRERO HERRERA	</t>
  </si>
  <si>
    <t>rosy.gue.her@gmail.com</t>
  </si>
  <si>
    <t>Licenciatura en Ingeniería Financiera
Diplomado en Psicología Positiva</t>
  </si>
  <si>
    <t>Python;RStudio;R;</t>
  </si>
  <si>
    <t xml:space="preserve">Yo entiendo que es como un repositorio, donde puedes subir tus códigos y llevar el contro de versiones. Sirve para tener una mejor organización con tus programas y documentos relacionados. </t>
  </si>
  <si>
    <t>RosaGuerrero05</t>
  </si>
  <si>
    <t>B. Concatena tres caracteres/strings</t>
  </si>
  <si>
    <t xml:space="preserve">Por lo que entiendo es la forma de incorporar el uso de tecnolodía dentro de las clases </t>
  </si>
  <si>
    <t xml:space="preserve">Es la practica y estudio del análisis de la información por medio de herramientas tecnológicas para la toma de desiciones </t>
  </si>
  <si>
    <t xml:space="preserve">Aprender a manejar el uso de la herramienta Git Hub así como la base para la realización de proyectos y su estructuración </t>
  </si>
  <si>
    <t>CAROL MIROSLAVA CASTAÑEDA MARTINEZ</t>
  </si>
  <si>
    <t>carol.castaneda3882@alumnos.udg.mx</t>
  </si>
  <si>
    <t>Lic. en geografía. Me dedico al análisis y procesamiento de datos espaciales, especialmente de datos catastrales.</t>
  </si>
  <si>
    <t>Python;R;Jupyter Lab/Notebook;RStudio;Otros;</t>
  </si>
  <si>
    <t>Google Data Studio y Power BI</t>
  </si>
  <si>
    <t>No conozco mucho pero sé que GitHub sirve para subir y encontrar repositorios de código. También permite seguirle la pista a algún usuario cuyos proyectos nos interesen.</t>
  </si>
  <si>
    <t>Carol-Castaneda</t>
  </si>
  <si>
    <t>EDA es Análisis Exploratorio de Datos y sirve para tener un primer aproximamiento a los datos, mediante la observación de sus principales características y métricas básicas como las medidas de tendencia central y la visualización de gráficos descriptivos de los datos a analizar.</t>
  </si>
  <si>
    <t xml:space="preserve">Es el estudio de los datos desde su extracción, análisis, transformación y carga. A su vez, esta ciencia se encarga de la aplicación de algoritmos que permitan encontrar preguntas y respuestas sobre los datos. </t>
  </si>
  <si>
    <t>Me gustaría aprender más herramientas. En anteriores clases nos hemos quedado solamente con la programación en Python y estaría bien que aprendiéramos a gestionar y manipular una base de datos en la nube, así como a la creación de algoritmos para grandes bases de datos SQL y no SQL.</t>
  </si>
  <si>
    <t>ACTIVIDADES</t>
  </si>
  <si>
    <t>ACT 02</t>
  </si>
  <si>
    <t>QUIZ 10</t>
  </si>
  <si>
    <t>QUIZ 11</t>
  </si>
  <si>
    <t>QUIZ 12</t>
  </si>
  <si>
    <t>QUIZ 13</t>
  </si>
  <si>
    <t>QUIZ 14</t>
  </si>
  <si>
    <t>PUNTOS A EVALUAR</t>
  </si>
  <si>
    <t>PROYECTO ANALISIS 'EDA'</t>
  </si>
  <si>
    <t>PROYECTO FINAL</t>
  </si>
  <si>
    <t>PUBLICACIONES</t>
  </si>
  <si>
    <t>PROY. PERSONAL</t>
  </si>
  <si>
    <t>VOLUNTARIADO</t>
  </si>
  <si>
    <t>EVENTOS</t>
  </si>
  <si>
    <t>NO. DE PROYECTOS</t>
  </si>
  <si>
    <t>ACREEDOR A PUNTOS?</t>
  </si>
  <si>
    <t>1/ La asistencia se contabilizó principalmente en función de los QUIZES (controles de lectura).</t>
  </si>
  <si>
    <t>Actividad: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</si>
</sst>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\ h:mm:ss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2"/>
      <color theme="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5"/>
      </patternFill>
    </fill>
    <fill>
      <patternFill patternType="solid">
        <fgColor theme="4"/>
        <bgColor theme="5"/>
      </patternFill>
    </fill>
    <fill>
      <patternFill patternType="solid">
        <fgColor theme="7"/>
        <bgColor theme="5"/>
      </patternFill>
    </fill>
    <fill>
      <patternFill patternType="solid">
        <fgColor theme="1"/>
        <bgColor theme="5"/>
      </patternFill>
    </fill>
    <fill>
      <patternFill patternType="solid">
        <fgColor rgb="FFE539E6"/>
        <bgColor indexed="64"/>
      </patternFill>
    </fill>
    <fill>
      <patternFill patternType="solid">
        <fgColor rgb="FF2C4C84"/>
        <bgColor theme="5"/>
      </patternFill>
    </fill>
    <fill>
      <patternFill patternType="solid">
        <fgColor rgb="FFC00000"/>
        <bgColor theme="5"/>
      </patternFill>
    </fill>
    <fill>
      <patternFill patternType="solid">
        <fgColor theme="1" tint="0.34998626667073579"/>
        <bgColor theme="5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theme="5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theme="5"/>
      </patternFill>
    </fill>
    <fill>
      <patternFill patternType="solid">
        <fgColor theme="5" tint="0.39997558519241921"/>
        <bgColor theme="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838E"/>
        <bgColor theme="5"/>
      </patternFill>
    </fill>
    <fill>
      <patternFill patternType="solid">
        <fgColor rgb="FFFABE02"/>
        <bgColor indexed="64"/>
      </patternFill>
    </fill>
    <fill>
      <patternFill patternType="solid">
        <fgColor rgb="FFFABE02"/>
        <bgColor theme="5"/>
      </patternFill>
    </fill>
    <fill>
      <patternFill patternType="solid">
        <fgColor theme="7" tint="0.59999389629810485"/>
        <bgColor theme="5"/>
      </patternFill>
    </fill>
    <fill>
      <patternFill patternType="solid">
        <fgColor theme="9" tint="0.39997558519241921"/>
        <bgColor theme="5"/>
      </patternFill>
    </fill>
    <fill>
      <patternFill patternType="solid">
        <fgColor rgb="FFE539E6"/>
        <bgColor theme="5"/>
      </patternFill>
    </fill>
    <fill>
      <patternFill patternType="solid">
        <fgColor rgb="FFFCBDFF"/>
        <bgColor indexed="64"/>
      </patternFill>
    </fill>
    <fill>
      <patternFill patternType="solid">
        <fgColor rgb="FFFCBDFF"/>
        <bgColor theme="5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0" xfId="0" applyFont="1" applyBorder="1"/>
    <xf numFmtId="165" fontId="0" fillId="0" borderId="0" xfId="0" applyNumberFormat="1"/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 wrapText="1"/>
    </xf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1" fillId="17" borderId="0" xfId="0" applyFont="1" applyFill="1" applyBorder="1"/>
    <xf numFmtId="0" fontId="12" fillId="17" borderId="0" xfId="0" applyFont="1" applyFill="1" applyBorder="1"/>
    <xf numFmtId="0" fontId="11" fillId="16" borderId="0" xfId="0" applyFont="1" applyFill="1" applyBorder="1"/>
    <xf numFmtId="0" fontId="13" fillId="16" borderId="0" xfId="0" applyFont="1" applyFill="1" applyBorder="1"/>
    <xf numFmtId="0" fontId="11" fillId="18" borderId="0" xfId="0" applyFont="1" applyFill="1" applyBorder="1"/>
    <xf numFmtId="0" fontId="12" fillId="18" borderId="0" xfId="0" applyFont="1" applyFill="1" applyBorder="1"/>
    <xf numFmtId="0" fontId="0" fillId="0" borderId="0" xfId="0" quotePrefix="1"/>
    <xf numFmtId="0" fontId="11" fillId="11" borderId="0" xfId="0" applyFont="1" applyFill="1" applyBorder="1"/>
    <xf numFmtId="0" fontId="13" fillId="11" borderId="0" xfId="0" applyFont="1" applyFill="1" applyBorder="1"/>
    <xf numFmtId="0" fontId="0" fillId="0" borderId="0" xfId="0" applyFill="1" applyBorder="1"/>
    <xf numFmtId="0" fontId="11" fillId="20" borderId="0" xfId="0" applyFont="1" applyFill="1" applyBorder="1"/>
    <xf numFmtId="0" fontId="13" fillId="20" borderId="0" xfId="0" applyFont="1" applyFill="1" applyBorder="1"/>
    <xf numFmtId="0" fontId="2" fillId="21" borderId="1" xfId="0" applyFont="1" applyFill="1" applyBorder="1" applyAlignment="1">
      <alignment horizontal="center" vertical="center" wrapText="1"/>
    </xf>
    <xf numFmtId="0" fontId="11" fillId="13" borderId="0" xfId="0" applyFont="1" applyFill="1" applyBorder="1"/>
    <xf numFmtId="0" fontId="13" fillId="13" borderId="0" xfId="0" applyFont="1" applyFill="1" applyBorder="1"/>
    <xf numFmtId="0" fontId="15" fillId="19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1" fillId="7" borderId="0" xfId="0" applyFont="1" applyFill="1" applyBorder="1"/>
    <xf numFmtId="0" fontId="13" fillId="7" borderId="0" xfId="0" applyFont="1" applyFill="1" applyBorder="1"/>
    <xf numFmtId="0" fontId="2" fillId="24" borderId="1" xfId="0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5" borderId="1" xfId="0" applyFont="1" applyFill="1" applyBorder="1" applyAlignment="1">
      <alignment horizontal="center" vertical="center" wrapText="1"/>
    </xf>
    <xf numFmtId="0" fontId="16" fillId="26" borderId="1" xfId="0" applyFont="1" applyFill="1" applyBorder="1" applyAlignment="1">
      <alignment horizontal="center" vertical="center" wrapText="1"/>
    </xf>
    <xf numFmtId="0" fontId="1" fillId="27" borderId="0" xfId="0" applyFont="1" applyFill="1" applyBorder="1"/>
    <xf numFmtId="0" fontId="4" fillId="27" borderId="0" xfId="0" applyFont="1" applyFill="1" applyBorder="1"/>
    <xf numFmtId="0" fontId="0" fillId="27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15" fillId="22" borderId="3" xfId="0" applyFont="1" applyFill="1" applyBorder="1" applyAlignment="1">
      <alignment horizontal="center" vertical="center" wrapText="1"/>
    </xf>
    <xf numFmtId="0" fontId="15" fillId="22" borderId="4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4" xfId="0" applyFont="1" applyFill="1" applyBorder="1" applyAlignment="1">
      <alignment horizontal="center" vertical="center" wrapText="1"/>
    </xf>
    <xf numFmtId="0" fontId="15" fillId="2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2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  <xf numFmtId="0" fontId="2" fillId="8" borderId="2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28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colors>
    <mruColors>
      <color rgb="FFFCBDFF"/>
      <color rgb="FFFC3FFF"/>
      <color rgb="FFE539E6"/>
      <color rgb="FFFABE02"/>
      <color rgb="FFFF838E"/>
      <color rgb="FFA443EB"/>
      <color rgb="FF2C4C84"/>
      <color rgb="FF4F85E6"/>
      <color rgb="FF4C80DC"/>
      <color rgb="FF8B3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9DA9F2-8936-7D44-B555-DEC83D9DB7A7}" name="Table111" displayName="Table111" ref="A17:AQ25" totalsRowShown="0">
  <autoFilter ref="A17:AQ25" xr:uid="{B89DA9F2-8936-7D44-B555-DEC83D9DB7A7}"/>
  <tableColumns count="43">
    <tableColumn id="1" xr3:uid="{4F419CC5-142B-5344-A0FE-4E7423D48AC4}" name="ID" dataDxfId="42"/>
    <tableColumn id="2" xr3:uid="{A6969313-BB77-E947-8F8E-D0D3E9E2198A}" name="Start time" dataDxfId="41"/>
    <tableColumn id="3" xr3:uid="{B3D4CB45-354C-974C-A4E3-A633AA9BE222}" name="Completion time" dataDxfId="40"/>
    <tableColumn id="4" xr3:uid="{F7175609-3C8A-5143-A6E8-00FF8D3C50C5}" name="Email" dataDxfId="39"/>
    <tableColumn id="5" xr3:uid="{565ADE3C-A3D1-D944-A5A5-9D3320AFFD0F}" name="Name" dataDxfId="38"/>
    <tableColumn id="6" xr3:uid="{F9E3B11A-ED72-5046-910C-9A68DBDC91B6}" name="Total points" dataDxfId="37"/>
    <tableColumn id="7" xr3:uid="{E3E07937-F921-F941-AE94-064F9813645A}" name="Quiz feedback" dataDxfId="36"/>
    <tableColumn id="8" xr3:uid="{5ABDD04A-65D5-9D46-97AF-63AC3ABDA82E}" name="Nombre del alumno" dataDxfId="35"/>
    <tableColumn id="9" xr3:uid="{BEEA7A5C-0EAC-0143-B333-39A571ED5D9E}" name="Points - Nombre del alumno" dataDxfId="34"/>
    <tableColumn id="10" xr3:uid="{8BC8ADFD-66B6-284E-A3A2-9C5C167F84AE}" name="Feedback - Nombre del alumno" dataDxfId="33"/>
    <tableColumn id="11" xr3:uid="{9D1751C8-10CD-394F-B712-A60B05973B2B}" name="Favor de compartir correo personal (opcional):" dataDxfId="32"/>
    <tableColumn id="12" xr3:uid="{BD4606DD-E442-B841-AE86-316DCBBCD216}" name="Feedback - Favor de compartir correo personal (opcional):" dataDxfId="31"/>
    <tableColumn id="13" xr3:uid="{5CDA04D0-F44A-A444-8DFE-DEF37BA3CBFE}" name="Points - Favor de compartir correo personal (opcional):" dataDxfId="30"/>
    <tableColumn id="14" xr3:uid="{B08439C4-4E76-C44E-98E9-2BCDFD0D51A2}" name="Cuál ha sido su formación académica (y profesional)?" dataDxfId="29"/>
    <tableColumn id="15" xr3:uid="{B80C4031-7907-0F44-881C-326B4658E6FB}" name="Feedback - Cuál ha sido su formación académica (y profesional)?" dataDxfId="28"/>
    <tableColumn id="16" xr3:uid="{7955774F-907F-CD44-BA01-F19968E7BCF1}" name="Points - Cuál ha sido su formación académica (y profesional)?" dataDxfId="27"/>
    <tableColumn id="17" xr3:uid="{8E04B090-387E-7745-869D-9CF916173118}" name="Qué lenguajes de programación y herramientas ha aprendido/utilizado durante la MCD" dataDxfId="26"/>
    <tableColumn id="18" xr3:uid="{FF74B542-93BB-5F48-B6B1-06FA3BB61E19}" name="Feedback - Qué lenguajes de programación y herramientas ha aprendido/utilizado durante la MCD" dataDxfId="25"/>
    <tableColumn id="19" xr3:uid="{6ED3E771-2CDB-704B-8EC2-2D1E7A484B74}" name="Points - Qué lenguajes de programación y herramientas ha aprendido/utilizado durante la MCD" dataDxfId="24"/>
    <tableColumn id="20" xr3:uid="{71F68D5B-2B2D-5E42-93A4-5E318D9EF73D}" name="En caso que en la pregunta anterior haya seleccionado &quot;Otros&quot;, favor de mencionarlos:" dataDxfId="23"/>
    <tableColumn id="21" xr3:uid="{53E520F4-0C3F-444C-B5D0-884B2B7814D6}" name="Feedback - En caso que en la pregunta anterior haya seleccionado &quot;Otros&quot;, favor de mencionarlos:" dataDxfId="22"/>
    <tableColumn id="22" xr3:uid="{A06374C4-0D18-1941-B266-94A57CED538E}" name="Points - En caso que en la pregunta anterior haya seleccionado &quot;Otros&quot;, favor de mencionarlos:" dataDxfId="21"/>
    <tableColumn id="23" xr3:uid="{CA0B1CE5-1DBC-814B-8D3E-A2D092E85CD8}" name="Qué es GitHub y para qué sirve?" dataDxfId="20"/>
    <tableColumn id="24" xr3:uid="{53127463-3BFE-2A45-A6D4-34E993BB00B7}" name="Feedback - Qué es GitHub y para qué sirve?" dataDxfId="19"/>
    <tableColumn id="25" xr3:uid="{A087CA91-2648-D345-B3A7-4427B3B93202}" name="Points - Qué es GitHub y para qué sirve?" dataDxfId="18"/>
    <tableColumn id="26" xr3:uid="{A306FF9D-D7A8-B448-8C1D-FC8A038BABD7}" name="Si ya tienes una cuenta de GitHub, favor de compartir tu nombre de usuario:" dataDxfId="17"/>
    <tableColumn id="27" xr3:uid="{929EADA7-2582-D145-8731-D7A4EDDAAF21}" name="Feedback - Si ya tienes una cuenta de GitHub, favor de compartir tu nombre de usuario:" dataDxfId="16"/>
    <tableColumn id="28" xr3:uid="{29C16429-10F9-3D4C-B862-EB227C4E6CAC}" name="Points - Si ya tienes una cuenta de GitHub, favor de compartir tu nombre de usuario:" dataDxfId="15"/>
    <tableColumn id="29" xr3:uid="{F2E9B47F-FAE2-1E47-BE25-A5F629953494}" name="Cuál es el objetivo de la siguiente función de Python:_x000a__x000a_```{python}_x000a_def mi_funcion_python(a, b, c):_x000a_   return a + b + c_x000a_```_x000a__x000a_" dataDxfId="14"/>
    <tableColumn id="30" xr3:uid="{A2794FEA-B1D1-B840-B06F-7032D38C8D1B}" name="Feedback - Cuál es el objetivo de la siguiente función de Python:_x000a__x000a_```{python}_x000a_def mi_funcion_python(a, b, c):_x000a_   return a + b + c_x000a_```_x000a__x000a_" dataDxfId="13"/>
    <tableColumn id="31" xr3:uid="{90162B5B-F0C3-994C-BEB7-CF85132B406F}" name="Points - Cuál es el objetivo de la siguiente función de Python:_x000a__x000a_```{python}_x000a_def mi_funcion_python(a, b, c):_x000a_   return a + b + c_x000a_```_x000a__x000a_" dataDxfId="12"/>
    <tableColumn id="32" xr3:uid="{5E9624DD-4290-9140-9105-FCE0E43CF8D1}" name="Cuál de las siguientes opciones es la correcta para normalizar la fecha &quot;16 de agosto de 2022&quot; según el estándar internacional (ISO 8601):" dataDxfId="11"/>
    <tableColumn id="33" xr3:uid="{D665981F-5287-3440-8AEE-E7C61C972E45}" name="Feedback - Cuál de las siguientes opciones es la correcta para normalizar la fecha &quot;16 de agosto de 2022&quot; según el estándar internacional (ISO 8601):" dataDxfId="10"/>
    <tableColumn id="34" xr3:uid="{14110871-58EF-FB4A-BF52-80632BD792C6}" name="Points - Cuál de las siguientes opciones es la correcta para normalizar la fecha &quot;16 de agosto de 2022&quot; según el estándar internacional (ISO 8601):" dataDxfId="9"/>
    <tableColumn id="35" xr3:uid="{CFF80144-242B-4140-8002-F8CEEB113195}" name="Qué es el EDA y para qué sirve en un proyecto?" dataDxfId="8"/>
    <tableColumn id="36" xr3:uid="{07E0F900-0D09-F94B-8C58-267FDBDB44E0}" name="Feedback - Qué es el EDA y para qué sirve en un proyecto?" dataDxfId="7"/>
    <tableColumn id="37" xr3:uid="{5C833651-116D-554C-B44E-06F6F91B111B}" name="Points - Qué es el EDA y para qué sirve en un proyecto?" dataDxfId="6"/>
    <tableColumn id="38" xr3:uid="{26557703-90D2-1F4C-BDF3-B9412C17574E}" name="Qué entiendes por Ciencia de Datos?" dataDxfId="5"/>
    <tableColumn id="39" xr3:uid="{1D9A33B6-2B06-8342-8213-833D99CB905F}" name="Feedback - Qué entiendes por Ciencia de Datos?" dataDxfId="4"/>
    <tableColumn id="40" xr3:uid="{081F4578-91A8-194D-B69D-AB1F320215CB}" name="Points - Qué entiendes por Ciencia de Datos?" dataDxfId="3"/>
    <tableColumn id="41" xr3:uid="{A634A978-4EBA-2344-8AA7-EC34A2CF7A3D}" name="Qué te gustaría aprender en esta clase?" dataDxfId="2"/>
    <tableColumn id="42" xr3:uid="{B77D791E-C664-C741-93A5-9DCAACD9D321}" name="Feedback - Qué te gustaría aprender en esta clase?" dataDxfId="1"/>
    <tableColumn id="43" xr3:uid="{75B3BF38-E6FB-6443-B387-1AE89011F4B2}" name="Points - Qué te gustaría aprender en esta clas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63C1-2D56-824F-A91B-8C2948E34CCA}">
  <sheetPr>
    <tabColor theme="1"/>
  </sheetPr>
  <dimension ref="A1:J13"/>
  <sheetViews>
    <sheetView showGridLines="0" tabSelected="1"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1" width="14.5" style="3" customWidth="1"/>
    <col min="2" max="2" width="27" style="3" customWidth="1"/>
    <col min="3" max="9" width="19.5" style="2" customWidth="1"/>
    <col min="10" max="10" width="140.5" style="2" hidden="1" customWidth="1"/>
    <col min="11" max="16384" width="10.83203125" style="2"/>
  </cols>
  <sheetData>
    <row r="1" spans="1:10" s="29" customFormat="1" ht="19" x14ac:dyDescent="0.25">
      <c r="A1" s="28" t="s">
        <v>2</v>
      </c>
    </row>
    <row r="2" spans="1:10" x14ac:dyDescent="0.2">
      <c r="A2" s="3" t="str">
        <f>"Puntos acumulados al 2022-08-19"</f>
        <v>Puntos acumulados al 2022-08-19</v>
      </c>
    </row>
    <row r="3" spans="1:10" x14ac:dyDescent="0.2">
      <c r="J3" s="8" t="str">
        <f>"|"&amp;A4&amp;"|"&amp;B4&amp;"|"&amp;C4&amp;"|"&amp;D4&amp;"|"&amp;E4&amp;"|"&amp;F4&amp;"|"&amp;H4&amp;"|__"&amp;I4&amp;"__|"</f>
        <v>|ID. UDG|NOMBRE|PRESENTACIONES
(20%)|QUIZES
(30%)|ACTIVIDADES 
(20%)|PROYECTO EDA
(10%)|PUNTOS EXTRAS
( + )|__CALIF. FINAL__|</v>
      </c>
    </row>
    <row r="4" spans="1:10" customFormat="1" ht="34" x14ac:dyDescent="0.2">
      <c r="A4" s="18" t="s">
        <v>35</v>
      </c>
      <c r="B4" s="18" t="s">
        <v>3</v>
      </c>
      <c r="C4" s="12" t="s">
        <v>27</v>
      </c>
      <c r="D4" s="19" t="s">
        <v>26</v>
      </c>
      <c r="E4" s="20" t="s">
        <v>47</v>
      </c>
      <c r="F4" s="13" t="s">
        <v>28</v>
      </c>
      <c r="G4" s="11" t="s">
        <v>29</v>
      </c>
      <c r="H4" s="22" t="s">
        <v>30</v>
      </c>
      <c r="I4" s="14" t="s">
        <v>14</v>
      </c>
      <c r="J4" s="9" t="str">
        <f>"|---|---|---|---|---|---|---|---|"</f>
        <v>|---|---|---|---|---|---|---|---|</v>
      </c>
    </row>
    <row r="5" spans="1:10" customFormat="1" x14ac:dyDescent="0.2">
      <c r="A5" s="17">
        <v>213388296</v>
      </c>
      <c r="B5" s="6" t="s">
        <v>18</v>
      </c>
      <c r="C5" s="15">
        <f>Presentaciones!F5*0.2</f>
        <v>0</v>
      </c>
      <c r="D5" s="15">
        <f>Quizes!R5*0.3</f>
        <v>2</v>
      </c>
      <c r="E5" s="15">
        <f>Actividades!R5*0.2</f>
        <v>1.3333333333333335</v>
      </c>
      <c r="F5" s="15">
        <f>'Proy EDA'!H5*0.1</f>
        <v>0</v>
      </c>
      <c r="G5" s="15">
        <f>'Proy Final'!H5*0.2</f>
        <v>0</v>
      </c>
      <c r="H5" s="15">
        <f>'Ptos Extras'!I5</f>
        <v>0</v>
      </c>
      <c r="I5" s="16">
        <f t="shared" ref="I5:I12" si="0">SUM(C5:H5)</f>
        <v>3.3333333333333335</v>
      </c>
      <c r="J5" s="8" t="str">
        <f t="shared" ref="J5:J12" si="1">"|"&amp;A5&amp;"|"&amp;B5&amp;"|"&amp;ROUND(C5,1)&amp;"|"&amp;ROUND(D5,1)&amp;"|"&amp;ROUND(E5,1)&amp;"|"&amp;ROUND(F5,1)&amp;"|"&amp;ROUND(H5,1)&amp;"|__"&amp;ROUND(I5,1)&amp;"__|"</f>
        <v>|213388296|Carol Castañeda|0|2|1.3|0|0|__3.3__|</v>
      </c>
    </row>
    <row r="6" spans="1:10" customFormat="1" x14ac:dyDescent="0.2">
      <c r="A6" s="17">
        <v>221310808</v>
      </c>
      <c r="B6" s="6" t="s">
        <v>19</v>
      </c>
      <c r="C6" s="15">
        <f>Presentaciones!F6*0.2</f>
        <v>0</v>
      </c>
      <c r="D6" s="15">
        <f>Quizes!R6*0.3</f>
        <v>2</v>
      </c>
      <c r="E6" s="15">
        <f>Actividades!R6*0.2</f>
        <v>1.3333333333333335</v>
      </c>
      <c r="F6" s="15">
        <f>'Proy EDA'!H6*0.1</f>
        <v>0</v>
      </c>
      <c r="G6" s="15">
        <f>'Proy Final'!H6*0.2</f>
        <v>0</v>
      </c>
      <c r="H6" s="15">
        <f>'Ptos Extras'!I6</f>
        <v>0</v>
      </c>
      <c r="I6" s="16">
        <f t="shared" si="0"/>
        <v>3.3333333333333335</v>
      </c>
      <c r="J6" s="8" t="str">
        <f t="shared" si="1"/>
        <v>|221310808|Jorge Gomez|0|2|1.3|0|0|__3.3__|</v>
      </c>
    </row>
    <row r="7" spans="1:10" customFormat="1" x14ac:dyDescent="0.2">
      <c r="A7" s="17">
        <v>220981326</v>
      </c>
      <c r="B7" s="6" t="s">
        <v>20</v>
      </c>
      <c r="C7" s="15">
        <f>Presentaciones!F7*0.2</f>
        <v>0</v>
      </c>
      <c r="D7" s="15">
        <f>Quizes!R7*0.3</f>
        <v>2</v>
      </c>
      <c r="E7" s="15">
        <f>Actividades!R7*0.2</f>
        <v>1.3333333333333335</v>
      </c>
      <c r="F7" s="15">
        <f>'Proy EDA'!H7*0.1</f>
        <v>0</v>
      </c>
      <c r="G7" s="15">
        <f>'Proy Final'!H7*0.2</f>
        <v>0</v>
      </c>
      <c r="H7" s="15">
        <f>'Ptos Extras'!I7</f>
        <v>0</v>
      </c>
      <c r="I7" s="16">
        <f t="shared" si="0"/>
        <v>3.3333333333333335</v>
      </c>
      <c r="J7" s="8" t="str">
        <f t="shared" si="1"/>
        <v>|220981326|Rosa Guerrero|0|2|1.3|0|0|__3.3__|</v>
      </c>
    </row>
    <row r="8" spans="1:10" customFormat="1" x14ac:dyDescent="0.2">
      <c r="A8" s="17">
        <v>221310778</v>
      </c>
      <c r="B8" s="6" t="s">
        <v>21</v>
      </c>
      <c r="C8" s="15">
        <f>Presentaciones!F8*0.2</f>
        <v>0</v>
      </c>
      <c r="D8" s="15">
        <f>Quizes!R8*0.3</f>
        <v>2</v>
      </c>
      <c r="E8" s="15">
        <f>Actividades!R8*0.2</f>
        <v>1.3333333333333335</v>
      </c>
      <c r="F8" s="15">
        <f>'Proy EDA'!H8*0.1</f>
        <v>0</v>
      </c>
      <c r="G8" s="15">
        <f>'Proy Final'!H8*0.2</f>
        <v>0</v>
      </c>
      <c r="H8" s="15">
        <f>'Ptos Extras'!I8</f>
        <v>0</v>
      </c>
      <c r="I8" s="16">
        <f t="shared" si="0"/>
        <v>3.3333333333333335</v>
      </c>
      <c r="J8" s="8" t="str">
        <f t="shared" si="1"/>
        <v>|221310778|Ricardo Gutiérrez|0|2|1.3|0|0|__3.3__|</v>
      </c>
    </row>
    <row r="9" spans="1:10" customFormat="1" x14ac:dyDescent="0.2">
      <c r="A9" s="17">
        <v>221310727</v>
      </c>
      <c r="B9" s="6" t="s">
        <v>22</v>
      </c>
      <c r="C9" s="15">
        <f>Presentaciones!F9*0.2</f>
        <v>0</v>
      </c>
      <c r="D9" s="15">
        <f>Quizes!R9*0.3</f>
        <v>2</v>
      </c>
      <c r="E9" s="15">
        <f>Actividades!R9*0.2</f>
        <v>1.3333333333333335</v>
      </c>
      <c r="F9" s="15">
        <f>'Proy EDA'!H9*0.1</f>
        <v>0</v>
      </c>
      <c r="G9" s="15">
        <f>'Proy Final'!H9*0.2</f>
        <v>0</v>
      </c>
      <c r="H9" s="15">
        <f>'Ptos Extras'!I9</f>
        <v>0</v>
      </c>
      <c r="I9" s="16">
        <f t="shared" si="0"/>
        <v>3.3333333333333335</v>
      </c>
      <c r="J9" s="8" t="str">
        <f t="shared" si="1"/>
        <v>|221310727|Esther Moreno|0|2|1.3|0|0|__3.3__|</v>
      </c>
    </row>
    <row r="10" spans="1:10" customFormat="1" x14ac:dyDescent="0.2">
      <c r="A10" s="17">
        <v>221310786</v>
      </c>
      <c r="B10" s="6" t="s">
        <v>23</v>
      </c>
      <c r="C10" s="15">
        <f>Presentaciones!F10*0.2</f>
        <v>0</v>
      </c>
      <c r="D10" s="15">
        <f>Quizes!R10*0.3</f>
        <v>2</v>
      </c>
      <c r="E10" s="15">
        <f>Actividades!R10*0.2</f>
        <v>1.3333333333333335</v>
      </c>
      <c r="F10" s="15">
        <f>'Proy EDA'!H10*0.1</f>
        <v>0</v>
      </c>
      <c r="G10" s="15">
        <f>'Proy Final'!H10*0.2</f>
        <v>0</v>
      </c>
      <c r="H10" s="15">
        <f>'Ptos Extras'!I10</f>
        <v>0</v>
      </c>
      <c r="I10" s="16">
        <f t="shared" si="0"/>
        <v>3.3333333333333335</v>
      </c>
      <c r="J10" s="8" t="str">
        <f t="shared" si="1"/>
        <v>|221310786|Patricio Orozco|0|2|1.3|0|0|__3.3__|</v>
      </c>
    </row>
    <row r="11" spans="1:10" customFormat="1" x14ac:dyDescent="0.2">
      <c r="A11" s="17">
        <v>211680429</v>
      </c>
      <c r="B11" s="6" t="s">
        <v>24</v>
      </c>
      <c r="C11" s="15">
        <f>Presentaciones!F11*0.2</f>
        <v>0</v>
      </c>
      <c r="D11" s="15">
        <f>Quizes!R11*0.3</f>
        <v>2</v>
      </c>
      <c r="E11" s="15">
        <f>Actividades!R11*0.2</f>
        <v>1.3333333333333335</v>
      </c>
      <c r="F11" s="15">
        <f>'Proy EDA'!H11*0.1</f>
        <v>0</v>
      </c>
      <c r="G11" s="15">
        <f>'Proy Final'!H11*0.2</f>
        <v>0</v>
      </c>
      <c r="H11" s="15">
        <f>'Ptos Extras'!I11</f>
        <v>0</v>
      </c>
      <c r="I11" s="16">
        <f t="shared" si="0"/>
        <v>3.3333333333333335</v>
      </c>
      <c r="J11" s="8" t="str">
        <f t="shared" si="1"/>
        <v>|211680429|Cristian Ruiz|0|2|1.3|0|0|__3.3__|</v>
      </c>
    </row>
    <row r="12" spans="1:10" customFormat="1" x14ac:dyDescent="0.2">
      <c r="A12" s="17">
        <v>221310743</v>
      </c>
      <c r="B12" s="6" t="s">
        <v>25</v>
      </c>
      <c r="C12" s="15">
        <f>Presentaciones!F12*0.2</f>
        <v>0</v>
      </c>
      <c r="D12" s="15">
        <f>Quizes!R12*0.3</f>
        <v>2</v>
      </c>
      <c r="E12" s="15">
        <f>Actividades!R12*0.2</f>
        <v>1.3333333333333335</v>
      </c>
      <c r="F12" s="15">
        <f>'Proy EDA'!H12*0.1</f>
        <v>0</v>
      </c>
      <c r="G12" s="15">
        <f>'Proy Final'!H12*0.2</f>
        <v>0</v>
      </c>
      <c r="H12" s="15">
        <f>'Ptos Extras'!I12</f>
        <v>0</v>
      </c>
      <c r="I12" s="16">
        <f t="shared" si="0"/>
        <v>3.3333333333333335</v>
      </c>
      <c r="J12" s="8" t="str">
        <f t="shared" si="1"/>
        <v>|221310743|Eduardo Sánchez|0|2|1.3|0|0|__3.3__|</v>
      </c>
    </row>
    <row r="13" spans="1:10" x14ac:dyDescent="0.2">
      <c r="J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0026-8C5E-D04A-8556-CDC6126F6245}">
  <sheetPr>
    <tabColor theme="4" tint="0.39997558519241921"/>
  </sheetPr>
  <dimension ref="A1:F12"/>
  <sheetViews>
    <sheetView showGridLines="0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14.5" customWidth="1"/>
    <col min="2" max="2" width="27" customWidth="1"/>
    <col min="3" max="6" width="14.83203125" customWidth="1"/>
  </cols>
  <sheetData>
    <row r="1" spans="1:6" s="25" customFormat="1" ht="19" x14ac:dyDescent="0.25">
      <c r="A1" s="24" t="s">
        <v>31</v>
      </c>
    </row>
    <row r="2" spans="1:6" s="2" customFormat="1" x14ac:dyDescent="0.2">
      <c r="A2" s="3" t="str">
        <f>"Fecha de consulta: "&amp;RIGHT(RESUMEN!A2,10)</f>
        <v>Fecha de consulta: 2022-08-19</v>
      </c>
      <c r="B2" s="3"/>
    </row>
    <row r="3" spans="1:6" s="2" customFormat="1" x14ac:dyDescent="0.2">
      <c r="A3" s="3"/>
      <c r="B3" s="3"/>
    </row>
    <row r="4" spans="1:6" ht="28" x14ac:dyDescent="0.2">
      <c r="A4" s="18" t="s">
        <v>35</v>
      </c>
      <c r="B4" s="18" t="s">
        <v>3</v>
      </c>
      <c r="C4" s="23" t="s">
        <v>32</v>
      </c>
      <c r="D4" s="23" t="s">
        <v>33</v>
      </c>
      <c r="E4" s="23" t="s">
        <v>34</v>
      </c>
      <c r="F4" s="12" t="s">
        <v>12</v>
      </c>
    </row>
    <row r="5" spans="1:6" x14ac:dyDescent="0.2">
      <c r="A5" s="17">
        <v>213388296</v>
      </c>
      <c r="B5" s="6" t="s">
        <v>18</v>
      </c>
      <c r="C5" s="44">
        <v>0</v>
      </c>
      <c r="D5" s="44">
        <v>0</v>
      </c>
      <c r="E5" s="44">
        <v>0</v>
      </c>
      <c r="F5" s="45">
        <f>AVERAGE(C5:E5)</f>
        <v>0</v>
      </c>
    </row>
    <row r="6" spans="1:6" x14ac:dyDescent="0.2">
      <c r="A6" s="17">
        <v>221310808</v>
      </c>
      <c r="B6" s="6" t="s">
        <v>19</v>
      </c>
      <c r="C6" s="44">
        <v>0</v>
      </c>
      <c r="D6" s="44">
        <v>0</v>
      </c>
      <c r="E6" s="44">
        <v>0</v>
      </c>
      <c r="F6" s="45">
        <f t="shared" ref="F6:F12" si="0">AVERAGE(C6:E6)</f>
        <v>0</v>
      </c>
    </row>
    <row r="7" spans="1:6" x14ac:dyDescent="0.2">
      <c r="A7" s="17">
        <v>220981326</v>
      </c>
      <c r="B7" s="6" t="s">
        <v>20</v>
      </c>
      <c r="C7" s="44">
        <v>0</v>
      </c>
      <c r="D7" s="44">
        <v>0</v>
      </c>
      <c r="E7" s="44">
        <v>0</v>
      </c>
      <c r="F7" s="45">
        <f t="shared" si="0"/>
        <v>0</v>
      </c>
    </row>
    <row r="8" spans="1:6" x14ac:dyDescent="0.2">
      <c r="A8" s="17">
        <v>221310778</v>
      </c>
      <c r="B8" s="6" t="s">
        <v>21</v>
      </c>
      <c r="C8" s="44">
        <v>0</v>
      </c>
      <c r="D8" s="44">
        <v>0</v>
      </c>
      <c r="E8" s="44">
        <v>0</v>
      </c>
      <c r="F8" s="45">
        <f t="shared" si="0"/>
        <v>0</v>
      </c>
    </row>
    <row r="9" spans="1:6" x14ac:dyDescent="0.2">
      <c r="A9" s="17">
        <v>221310727</v>
      </c>
      <c r="B9" s="6" t="s">
        <v>22</v>
      </c>
      <c r="C9" s="44">
        <v>0</v>
      </c>
      <c r="D9" s="44">
        <v>0</v>
      </c>
      <c r="E9" s="44">
        <v>0</v>
      </c>
      <c r="F9" s="45">
        <f t="shared" si="0"/>
        <v>0</v>
      </c>
    </row>
    <row r="10" spans="1:6" x14ac:dyDescent="0.2">
      <c r="A10" s="17">
        <v>221310786</v>
      </c>
      <c r="B10" s="6" t="s">
        <v>23</v>
      </c>
      <c r="C10" s="44">
        <v>0</v>
      </c>
      <c r="D10" s="44">
        <v>0</v>
      </c>
      <c r="E10" s="44">
        <v>0</v>
      </c>
      <c r="F10" s="45">
        <f t="shared" si="0"/>
        <v>0</v>
      </c>
    </row>
    <row r="11" spans="1:6" x14ac:dyDescent="0.2">
      <c r="A11" s="17">
        <v>211680429</v>
      </c>
      <c r="B11" s="6" t="s">
        <v>24</v>
      </c>
      <c r="C11" s="44">
        <v>0</v>
      </c>
      <c r="D11" s="44">
        <v>0</v>
      </c>
      <c r="E11" s="44">
        <v>0</v>
      </c>
      <c r="F11" s="45">
        <f t="shared" si="0"/>
        <v>0</v>
      </c>
    </row>
    <row r="12" spans="1:6" x14ac:dyDescent="0.2">
      <c r="A12" s="17">
        <v>221310743</v>
      </c>
      <c r="B12" s="6" t="s">
        <v>25</v>
      </c>
      <c r="C12" s="44">
        <v>0</v>
      </c>
      <c r="D12" s="44">
        <v>0</v>
      </c>
      <c r="E12" s="44">
        <v>0</v>
      </c>
      <c r="F12" s="4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FE55-3400-FF43-A7A0-732814B17A4A}">
  <sheetPr>
    <tabColor theme="5" tint="0.39997558519241921"/>
  </sheetPr>
  <dimension ref="A1:AQ25"/>
  <sheetViews>
    <sheetView showGridLines="0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14.5" customWidth="1"/>
    <col min="2" max="2" width="27" customWidth="1"/>
    <col min="3" max="7" width="9.33203125" customWidth="1"/>
    <col min="8" max="8" width="9.33203125" style="5" customWidth="1"/>
    <col min="9" max="17" width="9.33203125" customWidth="1"/>
    <col min="18" max="18" width="11.83203125" customWidth="1"/>
  </cols>
  <sheetData>
    <row r="1" spans="1:18" s="27" customFormat="1" ht="19" x14ac:dyDescent="0.25">
      <c r="A1" s="26" t="s">
        <v>48</v>
      </c>
    </row>
    <row r="2" spans="1:18" s="2" customFormat="1" x14ac:dyDescent="0.2">
      <c r="A2" s="3" t="str">
        <f>"Fecha de consulta: "&amp;RIGHT(RESUMEN!A2,10)</f>
        <v>Fecha de consulta: 2022-08-19</v>
      </c>
      <c r="B2" s="3"/>
    </row>
    <row r="3" spans="1:18" s="2" customFormat="1" x14ac:dyDescent="0.2">
      <c r="A3" s="3"/>
      <c r="B3" s="3"/>
      <c r="F3" s="33"/>
      <c r="J3" s="33"/>
      <c r="N3" s="33"/>
      <c r="P3" s="33"/>
    </row>
    <row r="4" spans="1:18" x14ac:dyDescent="0.2">
      <c r="A4" s="18" t="s">
        <v>35</v>
      </c>
      <c r="B4" s="18" t="s">
        <v>3</v>
      </c>
      <c r="C4" s="40" t="s">
        <v>36</v>
      </c>
      <c r="D4" s="40" t="s">
        <v>37</v>
      </c>
      <c r="E4" s="40" t="s">
        <v>38</v>
      </c>
      <c r="F4" s="40" t="s">
        <v>39</v>
      </c>
      <c r="G4" s="40" t="s">
        <v>40</v>
      </c>
      <c r="H4" s="40" t="s">
        <v>41</v>
      </c>
      <c r="I4" s="40" t="s">
        <v>42</v>
      </c>
      <c r="J4" s="40" t="s">
        <v>43</v>
      </c>
      <c r="K4" s="40" t="s">
        <v>44</v>
      </c>
      <c r="L4" s="40" t="s">
        <v>45</v>
      </c>
      <c r="M4" s="40" t="s">
        <v>162</v>
      </c>
      <c r="N4" s="40" t="s">
        <v>163</v>
      </c>
      <c r="O4" s="40" t="s">
        <v>164</v>
      </c>
      <c r="P4" s="40" t="s">
        <v>165</v>
      </c>
      <c r="Q4" s="40" t="s">
        <v>166</v>
      </c>
      <c r="R4" s="19" t="s">
        <v>12</v>
      </c>
    </row>
    <row r="5" spans="1:18" x14ac:dyDescent="0.2">
      <c r="A5" s="17">
        <v>213388296</v>
      </c>
      <c r="B5" s="6" t="s">
        <v>18</v>
      </c>
      <c r="C5" s="44">
        <v>100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5">
        <f t="shared" ref="R5:R12" si="0">AVERAGE(C5:Q5)</f>
        <v>6.666666666666667</v>
      </c>
    </row>
    <row r="6" spans="1:18" x14ac:dyDescent="0.2">
      <c r="A6" s="17">
        <v>221310808</v>
      </c>
      <c r="B6" s="6" t="s">
        <v>19</v>
      </c>
      <c r="C6" s="44">
        <v>100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5">
        <f t="shared" si="0"/>
        <v>6.666666666666667</v>
      </c>
    </row>
    <row r="7" spans="1:18" x14ac:dyDescent="0.2">
      <c r="A7" s="17">
        <v>220981326</v>
      </c>
      <c r="B7" s="6" t="s">
        <v>20</v>
      </c>
      <c r="C7" s="44">
        <v>100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5">
        <f t="shared" si="0"/>
        <v>6.666666666666667</v>
      </c>
    </row>
    <row r="8" spans="1:18" x14ac:dyDescent="0.2">
      <c r="A8" s="17">
        <v>221310778</v>
      </c>
      <c r="B8" s="6" t="s">
        <v>21</v>
      </c>
      <c r="C8" s="44">
        <v>100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5">
        <f t="shared" si="0"/>
        <v>6.666666666666667</v>
      </c>
    </row>
    <row r="9" spans="1:18" x14ac:dyDescent="0.2">
      <c r="A9" s="17">
        <v>221310727</v>
      </c>
      <c r="B9" s="6" t="s">
        <v>22</v>
      </c>
      <c r="C9" s="44">
        <v>100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5">
        <f t="shared" si="0"/>
        <v>6.666666666666667</v>
      </c>
    </row>
    <row r="10" spans="1:18" x14ac:dyDescent="0.2">
      <c r="A10" s="17">
        <v>221310786</v>
      </c>
      <c r="B10" s="6" t="s">
        <v>23</v>
      </c>
      <c r="C10" s="44">
        <v>100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5">
        <f t="shared" si="0"/>
        <v>6.666666666666667</v>
      </c>
    </row>
    <row r="11" spans="1:18" x14ac:dyDescent="0.2">
      <c r="A11" s="17">
        <v>211680429</v>
      </c>
      <c r="B11" s="6" t="s">
        <v>24</v>
      </c>
      <c r="C11" s="44">
        <v>100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5">
        <f t="shared" si="0"/>
        <v>6.666666666666667</v>
      </c>
    </row>
    <row r="12" spans="1:18" x14ac:dyDescent="0.2">
      <c r="A12" s="17">
        <v>221310743</v>
      </c>
      <c r="B12" s="6" t="s">
        <v>25</v>
      </c>
      <c r="C12" s="44">
        <v>100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5">
        <f t="shared" si="0"/>
        <v>6.666666666666667</v>
      </c>
    </row>
    <row r="16" spans="1:18" x14ac:dyDescent="0.2">
      <c r="A16" s="1" t="s">
        <v>36</v>
      </c>
    </row>
    <row r="17" spans="1:43" x14ac:dyDescent="0.2">
      <c r="A17" t="s">
        <v>4</v>
      </c>
      <c r="B17" t="s">
        <v>5</v>
      </c>
      <c r="C17" t="s">
        <v>6</v>
      </c>
      <c r="D17" t="s">
        <v>7</v>
      </c>
      <c r="E17" t="s">
        <v>8</v>
      </c>
      <c r="F17" t="s">
        <v>10</v>
      </c>
      <c r="G17" t="s">
        <v>11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  <c r="T17" t="s">
        <v>61</v>
      </c>
      <c r="U17" t="s">
        <v>62</v>
      </c>
      <c r="V17" t="s">
        <v>63</v>
      </c>
      <c r="W17" t="s">
        <v>64</v>
      </c>
      <c r="X17" t="s">
        <v>65</v>
      </c>
      <c r="Y17" t="s">
        <v>66</v>
      </c>
      <c r="Z17" t="s">
        <v>67</v>
      </c>
      <c r="AA17" t="s">
        <v>68</v>
      </c>
      <c r="AB17" t="s">
        <v>69</v>
      </c>
      <c r="AC17" t="s">
        <v>70</v>
      </c>
      <c r="AD17" t="s">
        <v>71</v>
      </c>
      <c r="AE17" t="s">
        <v>72</v>
      </c>
      <c r="AF17" t="s">
        <v>73</v>
      </c>
      <c r="AG17" t="s">
        <v>74</v>
      </c>
      <c r="AH17" t="s">
        <v>75</v>
      </c>
      <c r="AI17" t="s">
        <v>76</v>
      </c>
      <c r="AJ17" t="s">
        <v>77</v>
      </c>
      <c r="AK17" t="s">
        <v>78</v>
      </c>
      <c r="AL17" t="s">
        <v>79</v>
      </c>
      <c r="AM17" t="s">
        <v>80</v>
      </c>
      <c r="AN17" t="s">
        <v>81</v>
      </c>
      <c r="AO17" t="s">
        <v>82</v>
      </c>
      <c r="AP17" t="s">
        <v>83</v>
      </c>
      <c r="AQ17" t="s">
        <v>84</v>
      </c>
    </row>
    <row r="18" spans="1:43" x14ac:dyDescent="0.2">
      <c r="A18">
        <v>1</v>
      </c>
      <c r="B18" s="4">
        <v>44790.771874999999</v>
      </c>
      <c r="C18" s="4">
        <v>44790.775567129604</v>
      </c>
      <c r="D18" t="s">
        <v>9</v>
      </c>
      <c r="H18" t="s">
        <v>85</v>
      </c>
      <c r="K18" t="s">
        <v>86</v>
      </c>
      <c r="N18" t="s">
        <v>87</v>
      </c>
      <c r="Q18" t="s">
        <v>88</v>
      </c>
      <c r="W18" t="s">
        <v>89</v>
      </c>
      <c r="Z18" t="s">
        <v>90</v>
      </c>
      <c r="AC18" t="s">
        <v>91</v>
      </c>
      <c r="AF18" t="s">
        <v>92</v>
      </c>
      <c r="AI18" t="s">
        <v>93</v>
      </c>
      <c r="AL18" t="s">
        <v>94</v>
      </c>
      <c r="AO18" t="s">
        <v>95</v>
      </c>
    </row>
    <row r="19" spans="1:43" x14ac:dyDescent="0.2">
      <c r="A19">
        <v>2</v>
      </c>
      <c r="B19" s="4">
        <v>44790.771493055603</v>
      </c>
      <c r="C19" s="4">
        <v>44790.776481481502</v>
      </c>
      <c r="D19" t="s">
        <v>9</v>
      </c>
      <c r="H19" t="s">
        <v>96</v>
      </c>
      <c r="K19" t="s">
        <v>97</v>
      </c>
      <c r="N19" t="s">
        <v>98</v>
      </c>
      <c r="Q19" t="s">
        <v>99</v>
      </c>
      <c r="W19" t="s">
        <v>100</v>
      </c>
      <c r="Z19" t="s">
        <v>101</v>
      </c>
      <c r="AC19" t="s">
        <v>102</v>
      </c>
      <c r="AF19" t="s">
        <v>92</v>
      </c>
      <c r="AI19" t="s">
        <v>103</v>
      </c>
      <c r="AL19" t="s">
        <v>104</v>
      </c>
      <c r="AO19" t="s">
        <v>105</v>
      </c>
    </row>
    <row r="20" spans="1:43" x14ac:dyDescent="0.2">
      <c r="A20">
        <v>3</v>
      </c>
      <c r="B20" s="4">
        <v>44790.771527777797</v>
      </c>
      <c r="C20" s="4">
        <v>44790.777789351901</v>
      </c>
      <c r="D20" t="s">
        <v>9</v>
      </c>
      <c r="H20" t="s">
        <v>106</v>
      </c>
      <c r="K20" t="s">
        <v>107</v>
      </c>
      <c r="N20" t="s">
        <v>108</v>
      </c>
      <c r="Q20" t="s">
        <v>109</v>
      </c>
      <c r="W20" t="s">
        <v>110</v>
      </c>
      <c r="Z20" t="s">
        <v>111</v>
      </c>
      <c r="AC20" t="s">
        <v>91</v>
      </c>
      <c r="AF20" t="s">
        <v>92</v>
      </c>
      <c r="AI20" t="s">
        <v>112</v>
      </c>
      <c r="AL20" t="s">
        <v>113</v>
      </c>
      <c r="AO20" t="s">
        <v>114</v>
      </c>
    </row>
    <row r="21" spans="1:43" x14ac:dyDescent="0.2">
      <c r="A21">
        <v>4</v>
      </c>
      <c r="B21" s="4">
        <v>44790.771736111099</v>
      </c>
      <c r="C21" s="4">
        <v>44790.778784722199</v>
      </c>
      <c r="D21" t="s">
        <v>9</v>
      </c>
      <c r="H21" t="s">
        <v>115</v>
      </c>
      <c r="K21" t="s">
        <v>116</v>
      </c>
      <c r="N21" s="30" t="s">
        <v>117</v>
      </c>
      <c r="Q21" t="s">
        <v>118</v>
      </c>
      <c r="W21" t="s">
        <v>119</v>
      </c>
      <c r="Z21" t="s">
        <v>101</v>
      </c>
      <c r="AC21" t="s">
        <v>102</v>
      </c>
      <c r="AF21" t="s">
        <v>92</v>
      </c>
      <c r="AI21" t="s">
        <v>120</v>
      </c>
      <c r="AL21" t="s">
        <v>121</v>
      </c>
      <c r="AO21" t="s">
        <v>122</v>
      </c>
    </row>
    <row r="22" spans="1:43" x14ac:dyDescent="0.2">
      <c r="A22">
        <v>5</v>
      </c>
      <c r="B22" s="4">
        <v>44790.771921296298</v>
      </c>
      <c r="C22" s="4">
        <v>44790.779664351903</v>
      </c>
      <c r="D22" t="s">
        <v>9</v>
      </c>
      <c r="H22" t="s">
        <v>123</v>
      </c>
      <c r="K22" t="s">
        <v>124</v>
      </c>
      <c r="N22" t="s">
        <v>125</v>
      </c>
      <c r="Q22" t="s">
        <v>109</v>
      </c>
      <c r="W22" t="s">
        <v>126</v>
      </c>
      <c r="Z22" t="s">
        <v>127</v>
      </c>
      <c r="AC22" t="s">
        <v>91</v>
      </c>
      <c r="AF22" t="s">
        <v>92</v>
      </c>
      <c r="AI22" t="s">
        <v>128</v>
      </c>
      <c r="AL22" t="s">
        <v>129</v>
      </c>
      <c r="AO22" t="s">
        <v>130</v>
      </c>
    </row>
    <row r="23" spans="1:43" x14ac:dyDescent="0.2">
      <c r="A23">
        <v>6</v>
      </c>
      <c r="B23" s="4">
        <v>44790.771724537</v>
      </c>
      <c r="C23" s="4">
        <v>44790.780567129601</v>
      </c>
      <c r="D23" t="s">
        <v>9</v>
      </c>
      <c r="H23" t="s">
        <v>131</v>
      </c>
      <c r="K23" t="s">
        <v>132</v>
      </c>
      <c r="N23" t="s">
        <v>133</v>
      </c>
      <c r="Q23" t="s">
        <v>134</v>
      </c>
      <c r="W23" t="s">
        <v>135</v>
      </c>
      <c r="Z23" t="s">
        <v>136</v>
      </c>
      <c r="AC23" t="s">
        <v>102</v>
      </c>
      <c r="AF23" t="s">
        <v>92</v>
      </c>
      <c r="AI23" t="s">
        <v>137</v>
      </c>
      <c r="AL23" t="s">
        <v>138</v>
      </c>
      <c r="AO23" t="s">
        <v>139</v>
      </c>
    </row>
    <row r="24" spans="1:43" x14ac:dyDescent="0.2">
      <c r="A24">
        <v>7</v>
      </c>
      <c r="B24" s="4">
        <v>44790.771354166704</v>
      </c>
      <c r="C24" s="4">
        <v>44790.781006944402</v>
      </c>
      <c r="D24" t="s">
        <v>9</v>
      </c>
      <c r="H24" t="s">
        <v>140</v>
      </c>
      <c r="K24" t="s">
        <v>141</v>
      </c>
      <c r="N24" t="s">
        <v>142</v>
      </c>
      <c r="Q24" t="s">
        <v>143</v>
      </c>
      <c r="W24" t="s">
        <v>144</v>
      </c>
      <c r="Z24" t="s">
        <v>145</v>
      </c>
      <c r="AC24" t="s">
        <v>146</v>
      </c>
      <c r="AF24" t="s">
        <v>92</v>
      </c>
      <c r="AI24" t="s">
        <v>147</v>
      </c>
      <c r="AL24" t="s">
        <v>148</v>
      </c>
      <c r="AO24" t="s">
        <v>149</v>
      </c>
    </row>
    <row r="25" spans="1:43" x14ac:dyDescent="0.2">
      <c r="A25">
        <v>8</v>
      </c>
      <c r="B25" s="4">
        <v>44790.7676967593</v>
      </c>
      <c r="C25" s="4">
        <v>44790.782847222203</v>
      </c>
      <c r="D25" t="s">
        <v>9</v>
      </c>
      <c r="H25" t="s">
        <v>150</v>
      </c>
      <c r="K25" t="s">
        <v>151</v>
      </c>
      <c r="N25" t="s">
        <v>152</v>
      </c>
      <c r="Q25" t="s">
        <v>153</v>
      </c>
      <c r="T25" t="s">
        <v>154</v>
      </c>
      <c r="W25" t="s">
        <v>155</v>
      </c>
      <c r="Z25" t="s">
        <v>156</v>
      </c>
      <c r="AC25" t="s">
        <v>102</v>
      </c>
      <c r="AF25" t="s">
        <v>92</v>
      </c>
      <c r="AI25" t="s">
        <v>157</v>
      </c>
      <c r="AL25" t="s">
        <v>158</v>
      </c>
      <c r="AO25" t="s">
        <v>159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F934-B7D1-3C4F-96F6-74E89BBA912E}">
  <sheetPr>
    <tabColor rgb="FFFF838E"/>
  </sheetPr>
  <dimension ref="A1:R12"/>
  <sheetViews>
    <sheetView showGridLines="0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14.5" customWidth="1"/>
    <col min="2" max="2" width="27" customWidth="1"/>
    <col min="3" max="7" width="9.33203125" customWidth="1"/>
    <col min="8" max="8" width="9.33203125" style="5" customWidth="1"/>
    <col min="9" max="17" width="9.33203125" customWidth="1"/>
    <col min="18" max="18" width="11.83203125" customWidth="1"/>
  </cols>
  <sheetData>
    <row r="1" spans="1:18" s="32" customFormat="1" ht="19" x14ac:dyDescent="0.25">
      <c r="A1" s="31" t="s">
        <v>160</v>
      </c>
    </row>
    <row r="2" spans="1:18" s="2" customFormat="1" x14ac:dyDescent="0.2">
      <c r="A2" s="3" t="str">
        <f>"Fecha de consulta: "&amp;RIGHT(RESUMEN!A2,10)</f>
        <v>Fecha de consulta: 2022-08-19</v>
      </c>
      <c r="B2" s="3"/>
    </row>
    <row r="3" spans="1:18" s="2" customFormat="1" x14ac:dyDescent="0.2">
      <c r="A3" s="3"/>
      <c r="B3" s="3"/>
    </row>
    <row r="4" spans="1:18" x14ac:dyDescent="0.2">
      <c r="A4" s="18" t="s">
        <v>35</v>
      </c>
      <c r="B4" s="18" t="s">
        <v>3</v>
      </c>
      <c r="C4" s="39" t="s">
        <v>161</v>
      </c>
      <c r="D4" s="39" t="s">
        <v>46</v>
      </c>
      <c r="E4" s="39" t="s">
        <v>46</v>
      </c>
      <c r="F4" s="39" t="s">
        <v>46</v>
      </c>
      <c r="G4" s="39" t="s">
        <v>46</v>
      </c>
      <c r="H4" s="39" t="s">
        <v>46</v>
      </c>
      <c r="I4" s="39" t="s">
        <v>46</v>
      </c>
      <c r="J4" s="39" t="s">
        <v>46</v>
      </c>
      <c r="K4" s="39" t="s">
        <v>46</v>
      </c>
      <c r="L4" s="39" t="s">
        <v>46</v>
      </c>
      <c r="M4" s="39" t="s">
        <v>46</v>
      </c>
      <c r="N4" s="39" t="s">
        <v>46</v>
      </c>
      <c r="O4" s="39" t="s">
        <v>46</v>
      </c>
      <c r="P4" s="39" t="s">
        <v>46</v>
      </c>
      <c r="Q4" s="39" t="s">
        <v>46</v>
      </c>
      <c r="R4" s="20" t="s">
        <v>12</v>
      </c>
    </row>
    <row r="5" spans="1:18" x14ac:dyDescent="0.2">
      <c r="A5" s="17">
        <v>213388296</v>
      </c>
      <c r="B5" s="6" t="s">
        <v>18</v>
      </c>
      <c r="C5" s="44">
        <v>100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5">
        <f>AVERAGE(C5:Q5)</f>
        <v>6.666666666666667</v>
      </c>
    </row>
    <row r="6" spans="1:18" x14ac:dyDescent="0.2">
      <c r="A6" s="17">
        <v>221310808</v>
      </c>
      <c r="B6" s="6" t="s">
        <v>19</v>
      </c>
      <c r="C6" s="44">
        <v>100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5">
        <f t="shared" ref="R6:R12" si="0">AVERAGE(C6:Q6)</f>
        <v>6.666666666666667</v>
      </c>
    </row>
    <row r="7" spans="1:18" x14ac:dyDescent="0.2">
      <c r="A7" s="17">
        <v>220981326</v>
      </c>
      <c r="B7" s="6" t="s">
        <v>20</v>
      </c>
      <c r="C7" s="44">
        <v>100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5">
        <f t="shared" si="0"/>
        <v>6.666666666666667</v>
      </c>
    </row>
    <row r="8" spans="1:18" x14ac:dyDescent="0.2">
      <c r="A8" s="17">
        <v>221310778</v>
      </c>
      <c r="B8" s="6" t="s">
        <v>21</v>
      </c>
      <c r="C8" s="44">
        <v>100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5">
        <f>AVERAGE(C8:Q8)</f>
        <v>6.666666666666667</v>
      </c>
    </row>
    <row r="9" spans="1:18" x14ac:dyDescent="0.2">
      <c r="A9" s="17">
        <v>221310727</v>
      </c>
      <c r="B9" s="6" t="s">
        <v>22</v>
      </c>
      <c r="C9" s="44">
        <v>100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5">
        <f t="shared" si="0"/>
        <v>6.666666666666667</v>
      </c>
    </row>
    <row r="10" spans="1:18" x14ac:dyDescent="0.2">
      <c r="A10" s="17">
        <v>221310786</v>
      </c>
      <c r="B10" s="6" t="s">
        <v>23</v>
      </c>
      <c r="C10" s="44">
        <v>100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5">
        <f t="shared" si="0"/>
        <v>6.666666666666667</v>
      </c>
    </row>
    <row r="11" spans="1:18" x14ac:dyDescent="0.2">
      <c r="A11" s="17">
        <v>211680429</v>
      </c>
      <c r="B11" s="6" t="s">
        <v>24</v>
      </c>
      <c r="C11" s="44">
        <v>100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5">
        <f t="shared" si="0"/>
        <v>6.666666666666667</v>
      </c>
    </row>
    <row r="12" spans="1:18" x14ac:dyDescent="0.2">
      <c r="A12" s="17">
        <v>221310743</v>
      </c>
      <c r="B12" s="6" t="s">
        <v>25</v>
      </c>
      <c r="C12" s="44">
        <v>100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5">
        <f t="shared" si="0"/>
        <v>6.666666666666667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F039-AC7E-0841-ABE8-9E388EC56833}">
  <sheetPr>
    <tabColor theme="7" tint="0.39997558519241921"/>
  </sheetPr>
  <dimension ref="A1:H12"/>
  <sheetViews>
    <sheetView showGridLines="0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14.5" customWidth="1"/>
    <col min="2" max="2" width="27" customWidth="1"/>
    <col min="3" max="7" width="9.33203125" customWidth="1"/>
    <col min="8" max="8" width="11.83203125" customWidth="1"/>
  </cols>
  <sheetData>
    <row r="1" spans="1:8" s="35" customFormat="1" ht="19" x14ac:dyDescent="0.25">
      <c r="A1" s="34" t="s">
        <v>168</v>
      </c>
    </row>
    <row r="2" spans="1:8" s="2" customFormat="1" x14ac:dyDescent="0.2">
      <c r="A2" s="3" t="str">
        <f>"Fecha de consulta: "&amp;RIGHT(RESUMEN!A2,10)</f>
        <v>Fecha de consulta: 2022-08-19</v>
      </c>
      <c r="B2" s="3"/>
    </row>
    <row r="3" spans="1:8" s="2" customFormat="1" x14ac:dyDescent="0.2">
      <c r="A3" s="3"/>
      <c r="B3" s="3"/>
      <c r="F3" s="33"/>
    </row>
    <row r="4" spans="1:8" ht="42" customHeight="1" x14ac:dyDescent="0.2">
      <c r="A4" s="18" t="s">
        <v>35</v>
      </c>
      <c r="B4" s="18" t="s">
        <v>3</v>
      </c>
      <c r="C4" s="53" t="s">
        <v>167</v>
      </c>
      <c r="D4" s="54"/>
      <c r="E4" s="54"/>
      <c r="F4" s="54"/>
      <c r="G4" s="55"/>
      <c r="H4" s="36" t="s">
        <v>1</v>
      </c>
    </row>
    <row r="5" spans="1:8" x14ac:dyDescent="0.2">
      <c r="A5" s="17">
        <v>213388296</v>
      </c>
      <c r="B5" s="6" t="s">
        <v>18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5">
        <f t="shared" ref="H5:H12" si="0">AVERAGE(C5:G5)</f>
        <v>0</v>
      </c>
    </row>
    <row r="6" spans="1:8" x14ac:dyDescent="0.2">
      <c r="A6" s="17">
        <v>221310808</v>
      </c>
      <c r="B6" s="6" t="s">
        <v>19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5">
        <f t="shared" si="0"/>
        <v>0</v>
      </c>
    </row>
    <row r="7" spans="1:8" x14ac:dyDescent="0.2">
      <c r="A7" s="17">
        <v>220981326</v>
      </c>
      <c r="B7" s="6" t="s">
        <v>20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5">
        <f t="shared" si="0"/>
        <v>0</v>
      </c>
    </row>
    <row r="8" spans="1:8" x14ac:dyDescent="0.2">
      <c r="A8" s="17">
        <v>221310778</v>
      </c>
      <c r="B8" s="6" t="s">
        <v>21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5">
        <f t="shared" si="0"/>
        <v>0</v>
      </c>
    </row>
    <row r="9" spans="1:8" x14ac:dyDescent="0.2">
      <c r="A9" s="17">
        <v>221310727</v>
      </c>
      <c r="B9" s="6" t="s">
        <v>22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5">
        <f t="shared" si="0"/>
        <v>0</v>
      </c>
    </row>
    <row r="10" spans="1:8" x14ac:dyDescent="0.2">
      <c r="A10" s="17">
        <v>221310786</v>
      </c>
      <c r="B10" s="6" t="s">
        <v>23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5">
        <f t="shared" si="0"/>
        <v>0</v>
      </c>
    </row>
    <row r="11" spans="1:8" x14ac:dyDescent="0.2">
      <c r="A11" s="17">
        <v>211680429</v>
      </c>
      <c r="B11" s="6" t="s">
        <v>24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5">
        <f t="shared" si="0"/>
        <v>0</v>
      </c>
    </row>
    <row r="12" spans="1:8" x14ac:dyDescent="0.2">
      <c r="A12" s="17">
        <v>221310743</v>
      </c>
      <c r="B12" s="6" t="s">
        <v>25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5">
        <f t="shared" si="0"/>
        <v>0</v>
      </c>
    </row>
  </sheetData>
  <mergeCells count="1">
    <mergeCell ref="C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2831-46D7-6646-B3F2-4047BD420783}">
  <sheetPr>
    <tabColor theme="9" tint="0.39997558519241921"/>
  </sheetPr>
  <dimension ref="A1:H12"/>
  <sheetViews>
    <sheetView showGridLines="0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14.5" customWidth="1"/>
    <col min="2" max="2" width="27" customWidth="1"/>
    <col min="3" max="7" width="9.33203125" customWidth="1"/>
    <col min="8" max="8" width="11.83203125" customWidth="1"/>
  </cols>
  <sheetData>
    <row r="1" spans="1:8" s="38" customFormat="1" ht="19" x14ac:dyDescent="0.25">
      <c r="A1" s="37" t="s">
        <v>169</v>
      </c>
    </row>
    <row r="2" spans="1:8" s="2" customFormat="1" x14ac:dyDescent="0.2">
      <c r="A2" s="3" t="str">
        <f>"Fecha de consulta: "&amp;RIGHT(RESUMEN!A2,10)</f>
        <v>Fecha de consulta: 2022-08-19</v>
      </c>
      <c r="B2" s="3"/>
    </row>
    <row r="3" spans="1:8" s="2" customFormat="1" x14ac:dyDescent="0.2">
      <c r="A3" s="3"/>
      <c r="B3" s="3"/>
      <c r="F3" s="33"/>
    </row>
    <row r="4" spans="1:8" ht="42" customHeight="1" x14ac:dyDescent="0.2">
      <c r="A4" s="18" t="s">
        <v>35</v>
      </c>
      <c r="B4" s="18" t="s">
        <v>3</v>
      </c>
      <c r="C4" s="56" t="s">
        <v>167</v>
      </c>
      <c r="D4" s="57"/>
      <c r="E4" s="57"/>
      <c r="F4" s="57"/>
      <c r="G4" s="58"/>
      <c r="H4" s="11" t="s">
        <v>1</v>
      </c>
    </row>
    <row r="5" spans="1:8" x14ac:dyDescent="0.2">
      <c r="A5" s="17">
        <v>213388296</v>
      </c>
      <c r="B5" s="6" t="s">
        <v>18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5">
        <f t="shared" ref="H5:H12" si="0">AVERAGE(C5:G5)</f>
        <v>0</v>
      </c>
    </row>
    <row r="6" spans="1:8" x14ac:dyDescent="0.2">
      <c r="A6" s="17">
        <v>221310808</v>
      </c>
      <c r="B6" s="6" t="s">
        <v>19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5">
        <f t="shared" si="0"/>
        <v>0</v>
      </c>
    </row>
    <row r="7" spans="1:8" x14ac:dyDescent="0.2">
      <c r="A7" s="17">
        <v>220981326</v>
      </c>
      <c r="B7" s="6" t="s">
        <v>20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5">
        <f t="shared" si="0"/>
        <v>0</v>
      </c>
    </row>
    <row r="8" spans="1:8" x14ac:dyDescent="0.2">
      <c r="A8" s="17">
        <v>221310778</v>
      </c>
      <c r="B8" s="6" t="s">
        <v>21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5">
        <f t="shared" si="0"/>
        <v>0</v>
      </c>
    </row>
    <row r="9" spans="1:8" x14ac:dyDescent="0.2">
      <c r="A9" s="17">
        <v>221310727</v>
      </c>
      <c r="B9" s="6" t="s">
        <v>22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5">
        <f t="shared" si="0"/>
        <v>0</v>
      </c>
    </row>
    <row r="10" spans="1:8" x14ac:dyDescent="0.2">
      <c r="A10" s="17">
        <v>221310786</v>
      </c>
      <c r="B10" s="6" t="s">
        <v>23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5">
        <f t="shared" si="0"/>
        <v>0</v>
      </c>
    </row>
    <row r="11" spans="1:8" x14ac:dyDescent="0.2">
      <c r="A11" s="17">
        <v>211680429</v>
      </c>
      <c r="B11" s="6" t="s">
        <v>24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5">
        <f t="shared" si="0"/>
        <v>0</v>
      </c>
    </row>
    <row r="12" spans="1:8" x14ac:dyDescent="0.2">
      <c r="A12" s="17">
        <v>221310743</v>
      </c>
      <c r="B12" s="6" t="s">
        <v>25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5">
        <f t="shared" si="0"/>
        <v>0</v>
      </c>
    </row>
  </sheetData>
  <mergeCells count="1">
    <mergeCell ref="C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1200-6D60-0240-B01E-9E7FCF00AA18}">
  <sheetPr>
    <tabColor rgb="FFFCBDFF"/>
  </sheetPr>
  <dimension ref="A1:I27"/>
  <sheetViews>
    <sheetView showGridLines="0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14.5" customWidth="1"/>
    <col min="2" max="2" width="27" customWidth="1"/>
    <col min="3" max="9" width="14.83203125" customWidth="1"/>
  </cols>
  <sheetData>
    <row r="1" spans="1:9" s="42" customFormat="1" ht="19" x14ac:dyDescent="0.25">
      <c r="A1" s="41" t="s">
        <v>0</v>
      </c>
    </row>
    <row r="2" spans="1:9" s="2" customFormat="1" x14ac:dyDescent="0.2">
      <c r="A2" s="3" t="str">
        <f>"Fecha de consulta: "&amp;RIGHT(RESUMEN!A2,10)</f>
        <v>Fecha de consulta: 2022-08-19</v>
      </c>
      <c r="B2" s="3"/>
    </row>
    <row r="3" spans="1:9" s="2" customFormat="1" x14ac:dyDescent="0.2">
      <c r="A3" s="3"/>
      <c r="B3" s="3"/>
    </row>
    <row r="4" spans="1:9" ht="42" customHeight="1" x14ac:dyDescent="0.2">
      <c r="A4" s="18" t="s">
        <v>35</v>
      </c>
      <c r="B4" s="18" t="s">
        <v>3</v>
      </c>
      <c r="C4" s="46" t="s">
        <v>171</v>
      </c>
      <c r="D4" s="46" t="s">
        <v>170</v>
      </c>
      <c r="E4" s="46" t="s">
        <v>172</v>
      </c>
      <c r="F4" s="46" t="s">
        <v>173</v>
      </c>
      <c r="G4" s="21" t="s">
        <v>174</v>
      </c>
      <c r="H4" s="21" t="s">
        <v>175</v>
      </c>
      <c r="I4" s="43" t="s">
        <v>1</v>
      </c>
    </row>
    <row r="5" spans="1:9" x14ac:dyDescent="0.2">
      <c r="A5" s="17">
        <v>213388296</v>
      </c>
      <c r="B5" s="6" t="s">
        <v>18</v>
      </c>
      <c r="C5" s="44">
        <v>0</v>
      </c>
      <c r="D5" s="44">
        <v>0</v>
      </c>
      <c r="E5" s="44">
        <v>0</v>
      </c>
      <c r="F5" s="44">
        <v>0</v>
      </c>
      <c r="G5" s="45">
        <f>SUM(C5:F5)</f>
        <v>0</v>
      </c>
      <c r="H5" s="45">
        <f>IF(SUM(RESUMEN!C5:G5)&gt;=75,1,0)</f>
        <v>0</v>
      </c>
      <c r="I5" s="45">
        <f>G5*H5*5</f>
        <v>0</v>
      </c>
    </row>
    <row r="6" spans="1:9" x14ac:dyDescent="0.2">
      <c r="A6" s="17">
        <v>221310808</v>
      </c>
      <c r="B6" s="6" t="s">
        <v>19</v>
      </c>
      <c r="C6" s="44">
        <v>0</v>
      </c>
      <c r="D6" s="44">
        <v>0</v>
      </c>
      <c r="E6" s="44">
        <v>0</v>
      </c>
      <c r="F6" s="44">
        <v>0</v>
      </c>
      <c r="G6" s="45">
        <f t="shared" ref="G6:G12" si="0">SUM(B6:E6)</f>
        <v>0</v>
      </c>
      <c r="H6" s="45">
        <f>IF(SUM(RESUMEN!C6:G6)&gt;=75,1,0)</f>
        <v>0</v>
      </c>
      <c r="I6" s="45">
        <f t="shared" ref="I6:I12" si="1">G6*H6*5</f>
        <v>0</v>
      </c>
    </row>
    <row r="7" spans="1:9" x14ac:dyDescent="0.2">
      <c r="A7" s="17">
        <v>220981326</v>
      </c>
      <c r="B7" s="6" t="s">
        <v>20</v>
      </c>
      <c r="C7" s="44">
        <v>0</v>
      </c>
      <c r="D7" s="44">
        <v>0</v>
      </c>
      <c r="E7" s="44">
        <v>0</v>
      </c>
      <c r="F7" s="44">
        <v>0</v>
      </c>
      <c r="G7" s="45">
        <f t="shared" si="0"/>
        <v>0</v>
      </c>
      <c r="H7" s="45">
        <f>IF(SUM(RESUMEN!C7:G7)&gt;=75,1,0)</f>
        <v>0</v>
      </c>
      <c r="I7" s="45">
        <f t="shared" si="1"/>
        <v>0</v>
      </c>
    </row>
    <row r="8" spans="1:9" x14ac:dyDescent="0.2">
      <c r="A8" s="17">
        <v>221310778</v>
      </c>
      <c r="B8" s="6" t="s">
        <v>21</v>
      </c>
      <c r="C8" s="44">
        <v>0</v>
      </c>
      <c r="D8" s="44">
        <v>0</v>
      </c>
      <c r="E8" s="44">
        <v>0</v>
      </c>
      <c r="F8" s="44">
        <v>0</v>
      </c>
      <c r="G8" s="45">
        <f t="shared" si="0"/>
        <v>0</v>
      </c>
      <c r="H8" s="45">
        <f>IF(SUM(RESUMEN!C8:G8)&gt;=75,1,0)</f>
        <v>0</v>
      </c>
      <c r="I8" s="45">
        <f t="shared" si="1"/>
        <v>0</v>
      </c>
    </row>
    <row r="9" spans="1:9" x14ac:dyDescent="0.2">
      <c r="A9" s="17">
        <v>221310727</v>
      </c>
      <c r="B9" s="6" t="s">
        <v>22</v>
      </c>
      <c r="C9" s="44">
        <v>0</v>
      </c>
      <c r="D9" s="44">
        <v>0</v>
      </c>
      <c r="E9" s="44">
        <v>0</v>
      </c>
      <c r="F9" s="44">
        <v>0</v>
      </c>
      <c r="G9" s="45">
        <f t="shared" si="0"/>
        <v>0</v>
      </c>
      <c r="H9" s="45">
        <f>IF(SUM(RESUMEN!C9:G9)&gt;=75,1,0)</f>
        <v>0</v>
      </c>
      <c r="I9" s="45">
        <f t="shared" si="1"/>
        <v>0</v>
      </c>
    </row>
    <row r="10" spans="1:9" x14ac:dyDescent="0.2">
      <c r="A10" s="17">
        <v>221310786</v>
      </c>
      <c r="B10" s="6" t="s">
        <v>23</v>
      </c>
      <c r="C10" s="44">
        <v>0</v>
      </c>
      <c r="D10" s="44">
        <v>0</v>
      </c>
      <c r="E10" s="44">
        <v>0</v>
      </c>
      <c r="F10" s="44">
        <v>0</v>
      </c>
      <c r="G10" s="45">
        <f t="shared" si="0"/>
        <v>0</v>
      </c>
      <c r="H10" s="45">
        <f>IF(SUM(RESUMEN!C10:G10)&gt;=75,1,0)</f>
        <v>0</v>
      </c>
      <c r="I10" s="45">
        <f t="shared" si="1"/>
        <v>0</v>
      </c>
    </row>
    <row r="11" spans="1:9" x14ac:dyDescent="0.2">
      <c r="A11" s="17">
        <v>211680429</v>
      </c>
      <c r="B11" s="6" t="s">
        <v>24</v>
      </c>
      <c r="C11" s="44">
        <v>0</v>
      </c>
      <c r="D11" s="44">
        <v>0</v>
      </c>
      <c r="E11" s="44">
        <v>0</v>
      </c>
      <c r="F11" s="44">
        <v>0</v>
      </c>
      <c r="G11" s="45">
        <f t="shared" si="0"/>
        <v>0</v>
      </c>
      <c r="H11" s="45">
        <f>IF(SUM(RESUMEN!C11:G11)&gt;=75,1,0)</f>
        <v>0</v>
      </c>
      <c r="I11" s="45">
        <f t="shared" si="1"/>
        <v>0</v>
      </c>
    </row>
    <row r="12" spans="1:9" x14ac:dyDescent="0.2">
      <c r="A12" s="17">
        <v>221310743</v>
      </c>
      <c r="B12" s="6" t="s">
        <v>25</v>
      </c>
      <c r="C12" s="44">
        <v>0</v>
      </c>
      <c r="D12" s="44">
        <v>0</v>
      </c>
      <c r="E12" s="44">
        <v>0</v>
      </c>
      <c r="F12" s="44">
        <v>0</v>
      </c>
      <c r="G12" s="45">
        <f t="shared" si="0"/>
        <v>0</v>
      </c>
      <c r="H12" s="45">
        <f>IF(SUM(RESUMEN!C12:G12)&gt;=75,1,0)</f>
        <v>0</v>
      </c>
      <c r="I12" s="45">
        <f t="shared" si="1"/>
        <v>0</v>
      </c>
    </row>
    <row r="17" spans="1:9" x14ac:dyDescent="0.2">
      <c r="A17" s="1" t="s">
        <v>0</v>
      </c>
    </row>
    <row r="18" spans="1:9" x14ac:dyDescent="0.2">
      <c r="B18" s="3"/>
    </row>
    <row r="19" spans="1:9" x14ac:dyDescent="0.2">
      <c r="A19" s="18" t="s">
        <v>35</v>
      </c>
      <c r="B19" s="18" t="s">
        <v>3</v>
      </c>
      <c r="C19" s="47" t="s">
        <v>15</v>
      </c>
      <c r="D19" s="60" t="s">
        <v>13</v>
      </c>
      <c r="E19" s="60"/>
      <c r="F19" s="60"/>
      <c r="G19" s="60"/>
      <c r="H19" s="60"/>
      <c r="I19" s="60"/>
    </row>
    <row r="20" spans="1:9" x14ac:dyDescent="0.2">
      <c r="A20" s="17">
        <v>213388296</v>
      </c>
      <c r="B20" s="6" t="s">
        <v>18</v>
      </c>
      <c r="C20" s="7"/>
      <c r="D20" s="59"/>
      <c r="E20" s="59"/>
      <c r="F20" s="59"/>
      <c r="G20" s="59"/>
      <c r="H20" s="59"/>
      <c r="I20" s="59"/>
    </row>
    <row r="21" spans="1:9" x14ac:dyDescent="0.2">
      <c r="A21" s="17">
        <v>221310808</v>
      </c>
      <c r="B21" s="6" t="s">
        <v>19</v>
      </c>
      <c r="C21" s="7"/>
      <c r="D21" s="59"/>
      <c r="E21" s="59"/>
      <c r="F21" s="59"/>
      <c r="G21" s="59"/>
      <c r="H21" s="59"/>
      <c r="I21" s="59"/>
    </row>
    <row r="22" spans="1:9" x14ac:dyDescent="0.2">
      <c r="A22" s="17">
        <v>220981326</v>
      </c>
      <c r="B22" s="6" t="s">
        <v>20</v>
      </c>
      <c r="C22" s="7"/>
      <c r="D22" s="59"/>
      <c r="E22" s="59"/>
      <c r="F22" s="59"/>
      <c r="G22" s="59"/>
      <c r="H22" s="59"/>
      <c r="I22" s="59"/>
    </row>
    <row r="23" spans="1:9" x14ac:dyDescent="0.2">
      <c r="A23" s="17">
        <v>221310778</v>
      </c>
      <c r="B23" s="6" t="s">
        <v>21</v>
      </c>
      <c r="C23" s="7"/>
      <c r="D23" s="59"/>
      <c r="E23" s="59"/>
      <c r="F23" s="59"/>
      <c r="G23" s="59"/>
      <c r="H23" s="59"/>
      <c r="I23" s="59"/>
    </row>
    <row r="24" spans="1:9" x14ac:dyDescent="0.2">
      <c r="A24" s="17">
        <v>221310727</v>
      </c>
      <c r="B24" s="6" t="s">
        <v>22</v>
      </c>
      <c r="C24" s="7"/>
      <c r="D24" s="59"/>
      <c r="E24" s="59"/>
      <c r="F24" s="59"/>
      <c r="G24" s="59"/>
      <c r="H24" s="59"/>
      <c r="I24" s="59"/>
    </row>
    <row r="25" spans="1:9" x14ac:dyDescent="0.2">
      <c r="A25" s="17">
        <v>221310786</v>
      </c>
      <c r="B25" s="6" t="s">
        <v>23</v>
      </c>
      <c r="C25" s="7"/>
      <c r="D25" s="59"/>
      <c r="E25" s="59"/>
      <c r="F25" s="59"/>
      <c r="G25" s="59"/>
      <c r="H25" s="59"/>
      <c r="I25" s="59"/>
    </row>
    <row r="26" spans="1:9" x14ac:dyDescent="0.2">
      <c r="A26" s="17">
        <v>211680429</v>
      </c>
      <c r="B26" s="6" t="s">
        <v>24</v>
      </c>
      <c r="C26" s="7"/>
      <c r="D26" s="59"/>
      <c r="E26" s="59"/>
      <c r="F26" s="59"/>
      <c r="G26" s="59"/>
      <c r="H26" s="59"/>
      <c r="I26" s="59"/>
    </row>
    <row r="27" spans="1:9" x14ac:dyDescent="0.2">
      <c r="A27" s="17">
        <v>221310743</v>
      </c>
      <c r="B27" s="6" t="s">
        <v>25</v>
      </c>
      <c r="C27" s="7"/>
      <c r="D27" s="59"/>
      <c r="E27" s="59"/>
      <c r="F27" s="59"/>
      <c r="G27" s="59"/>
      <c r="H27" s="59"/>
      <c r="I27" s="59"/>
    </row>
  </sheetData>
  <mergeCells count="9">
    <mergeCell ref="D24:I24"/>
    <mergeCell ref="D25:I25"/>
    <mergeCell ref="D26:I26"/>
    <mergeCell ref="D27:I27"/>
    <mergeCell ref="D19:I19"/>
    <mergeCell ref="D20:I20"/>
    <mergeCell ref="D21:I21"/>
    <mergeCell ref="D22:I22"/>
    <mergeCell ref="D23:I23"/>
  </mergeCells>
  <dataValidations count="1">
    <dataValidation type="list" allowBlank="1" showInputMessage="1" showErrorMessage="1" sqref="C20:C27" xr:uid="{38A23421-90DF-304D-9124-2BD29DF1A6FA}">
      <formula1>"Proyecto personal, Publicación, Voluntariado, Hackathon, 2 actividades, 3 actividades, 4 o + actividades"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58CC-62AD-AF43-A08A-FACC5983B0AF}">
  <sheetPr>
    <tabColor theme="2"/>
  </sheetPr>
  <dimension ref="A1:S16"/>
  <sheetViews>
    <sheetView showGridLines="0" workbookViewId="0">
      <pane ySplit="1" topLeftCell="A2" activePane="bottomLeft" state="frozen"/>
      <selection pane="bottomLeft" activeCell="C6" sqref="C6"/>
    </sheetView>
  </sheetViews>
  <sheetFormatPr baseColWidth="10" defaultRowHeight="16" x14ac:dyDescent="0.2"/>
  <cols>
    <col min="1" max="1" width="13.1640625" bestFit="1" customWidth="1"/>
    <col min="2" max="2" width="25.6640625" bestFit="1" customWidth="1"/>
    <col min="3" max="19" width="8.83203125" customWidth="1"/>
  </cols>
  <sheetData>
    <row r="1" spans="1:19" s="50" customFormat="1" ht="19" x14ac:dyDescent="0.2">
      <c r="A1" s="48" t="s">
        <v>16</v>
      </c>
      <c r="B1" s="49"/>
    </row>
    <row r="2" spans="1:19" s="33" customFormat="1" x14ac:dyDescent="0.2">
      <c r="A2" s="51"/>
      <c r="B2" s="52"/>
    </row>
    <row r="3" spans="1:19" s="1" customFormat="1" x14ac:dyDescent="0.2"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9" x14ac:dyDescent="0.2">
      <c r="B4" s="63" t="s">
        <v>177</v>
      </c>
      <c r="C4" s="61" t="s">
        <v>36</v>
      </c>
      <c r="D4" s="61" t="s">
        <v>37</v>
      </c>
      <c r="E4" s="61" t="s">
        <v>38</v>
      </c>
      <c r="F4" s="61" t="s">
        <v>39</v>
      </c>
      <c r="G4" s="61" t="s">
        <v>40</v>
      </c>
      <c r="H4" s="61" t="s">
        <v>41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">
      <c r="A5" s="18" t="s">
        <v>35</v>
      </c>
      <c r="B5" s="18" t="s">
        <v>3</v>
      </c>
      <c r="C5" s="64">
        <v>1</v>
      </c>
      <c r="D5" s="64">
        <f>C5+1</f>
        <v>2</v>
      </c>
      <c r="E5" s="64">
        <f t="shared" ref="E5:N5" si="0">D5+1</f>
        <v>3</v>
      </c>
      <c r="F5" s="64">
        <f t="shared" si="0"/>
        <v>4</v>
      </c>
      <c r="G5" s="64">
        <f t="shared" si="0"/>
        <v>5</v>
      </c>
      <c r="H5" s="64">
        <f t="shared" si="0"/>
        <v>6</v>
      </c>
      <c r="I5" s="64">
        <f t="shared" si="0"/>
        <v>7</v>
      </c>
      <c r="J5" s="64">
        <f t="shared" si="0"/>
        <v>8</v>
      </c>
      <c r="K5" s="64">
        <f t="shared" si="0"/>
        <v>9</v>
      </c>
      <c r="L5" s="64">
        <f t="shared" si="0"/>
        <v>10</v>
      </c>
      <c r="M5" s="64">
        <f t="shared" si="0"/>
        <v>11</v>
      </c>
      <c r="N5" s="64">
        <f t="shared" si="0"/>
        <v>12</v>
      </c>
      <c r="O5" s="64">
        <f t="shared" ref="O5" si="1">N5+1</f>
        <v>13</v>
      </c>
      <c r="P5" s="64">
        <f t="shared" ref="P5" si="2">O5+1</f>
        <v>14</v>
      </c>
      <c r="Q5" s="64">
        <f t="shared" ref="Q5:S5" si="3">P5+1</f>
        <v>15</v>
      </c>
      <c r="R5" s="64">
        <f t="shared" si="3"/>
        <v>16</v>
      </c>
      <c r="S5" s="64">
        <f t="shared" si="3"/>
        <v>17</v>
      </c>
    </row>
    <row r="6" spans="1:19" x14ac:dyDescent="0.2">
      <c r="A6" s="17">
        <v>213388296</v>
      </c>
      <c r="B6" s="6" t="s">
        <v>18</v>
      </c>
      <c r="C6" s="65">
        <v>1</v>
      </c>
      <c r="D6" s="65"/>
      <c r="E6" s="65"/>
      <c r="F6" s="65"/>
      <c r="G6" s="65"/>
      <c r="H6" s="65"/>
      <c r="I6" s="65"/>
      <c r="J6" s="65"/>
      <c r="K6" s="66"/>
      <c r="L6" s="65"/>
      <c r="M6" s="65"/>
      <c r="N6" s="66"/>
      <c r="O6" s="65"/>
      <c r="P6" s="65"/>
      <c r="Q6" s="65"/>
      <c r="R6" s="65"/>
      <c r="S6" s="65"/>
    </row>
    <row r="7" spans="1:19" x14ac:dyDescent="0.2">
      <c r="A7" s="17">
        <v>221310808</v>
      </c>
      <c r="B7" s="6" t="s">
        <v>19</v>
      </c>
      <c r="C7" s="65">
        <v>1</v>
      </c>
      <c r="D7" s="65"/>
      <c r="E7" s="65"/>
      <c r="F7" s="65"/>
      <c r="G7" s="65"/>
      <c r="H7" s="65"/>
      <c r="I7" s="65"/>
      <c r="J7" s="65"/>
      <c r="K7" s="66"/>
      <c r="L7" s="65"/>
      <c r="M7" s="65"/>
      <c r="N7" s="66"/>
      <c r="O7" s="65"/>
      <c r="P7" s="65"/>
      <c r="Q7" s="65"/>
      <c r="R7" s="65"/>
      <c r="S7" s="65"/>
    </row>
    <row r="8" spans="1:19" x14ac:dyDescent="0.2">
      <c r="A8" s="17">
        <v>220981326</v>
      </c>
      <c r="B8" s="6" t="s">
        <v>20</v>
      </c>
      <c r="C8" s="65">
        <v>1</v>
      </c>
      <c r="D8" s="65"/>
      <c r="E8" s="65"/>
      <c r="F8" s="65"/>
      <c r="G8" s="65"/>
      <c r="H8" s="65"/>
      <c r="I8" s="65"/>
      <c r="J8" s="65"/>
      <c r="K8" s="66"/>
      <c r="L8" s="65"/>
      <c r="M8" s="65"/>
      <c r="N8" s="66"/>
      <c r="O8" s="65"/>
      <c r="P8" s="65"/>
      <c r="Q8" s="65"/>
      <c r="R8" s="65"/>
      <c r="S8" s="65"/>
    </row>
    <row r="9" spans="1:19" x14ac:dyDescent="0.2">
      <c r="A9" s="17">
        <v>221310778</v>
      </c>
      <c r="B9" s="6" t="s">
        <v>21</v>
      </c>
      <c r="C9" s="65">
        <v>1</v>
      </c>
      <c r="D9" s="65"/>
      <c r="E9" s="65"/>
      <c r="F9" s="65"/>
      <c r="G9" s="65"/>
      <c r="H9" s="65"/>
      <c r="I9" s="65"/>
      <c r="J9" s="65"/>
      <c r="K9" s="66"/>
      <c r="L9" s="65"/>
      <c r="M9" s="65"/>
      <c r="N9" s="66"/>
      <c r="O9" s="65"/>
      <c r="P9" s="65"/>
      <c r="Q9" s="65"/>
      <c r="R9" s="65"/>
      <c r="S9" s="65"/>
    </row>
    <row r="10" spans="1:19" x14ac:dyDescent="0.2">
      <c r="A10" s="17">
        <v>221310727</v>
      </c>
      <c r="B10" s="6" t="s">
        <v>22</v>
      </c>
      <c r="C10" s="65">
        <v>1</v>
      </c>
      <c r="D10" s="65"/>
      <c r="E10" s="65"/>
      <c r="F10" s="65"/>
      <c r="G10" s="65"/>
      <c r="H10" s="65"/>
      <c r="I10" s="65"/>
      <c r="J10" s="65"/>
      <c r="K10" s="66"/>
      <c r="L10" s="65"/>
      <c r="M10" s="65"/>
      <c r="N10" s="66"/>
      <c r="O10" s="65"/>
      <c r="P10" s="65"/>
      <c r="Q10" s="65"/>
      <c r="R10" s="65"/>
      <c r="S10" s="65"/>
    </row>
    <row r="11" spans="1:19" x14ac:dyDescent="0.2">
      <c r="A11" s="17">
        <v>221310786</v>
      </c>
      <c r="B11" s="6" t="s">
        <v>23</v>
      </c>
      <c r="C11" s="65">
        <v>1</v>
      </c>
      <c r="D11" s="65"/>
      <c r="E11" s="65"/>
      <c r="F11" s="65"/>
      <c r="G11" s="65"/>
      <c r="H11" s="65"/>
      <c r="I11" s="65"/>
      <c r="J11" s="65"/>
      <c r="K11" s="66"/>
      <c r="L11" s="65"/>
      <c r="M11" s="65"/>
      <c r="N11" s="66"/>
      <c r="O11" s="65"/>
      <c r="P11" s="65"/>
      <c r="Q11" s="65"/>
      <c r="R11" s="65"/>
      <c r="S11" s="65"/>
    </row>
    <row r="12" spans="1:19" x14ac:dyDescent="0.2">
      <c r="A12" s="17">
        <v>211680429</v>
      </c>
      <c r="B12" s="6" t="s">
        <v>24</v>
      </c>
      <c r="C12" s="65">
        <v>1</v>
      </c>
      <c r="D12" s="65"/>
      <c r="E12" s="65"/>
      <c r="F12" s="65"/>
      <c r="G12" s="65"/>
      <c r="H12" s="65"/>
      <c r="I12" s="65"/>
      <c r="J12" s="65"/>
      <c r="K12" s="66"/>
      <c r="L12" s="65"/>
      <c r="M12" s="65"/>
      <c r="N12" s="66"/>
      <c r="O12" s="65"/>
      <c r="P12" s="65"/>
      <c r="Q12" s="65"/>
      <c r="R12" s="65"/>
      <c r="S12" s="65"/>
    </row>
    <row r="13" spans="1:19" x14ac:dyDescent="0.2">
      <c r="A13" s="17">
        <v>221310743</v>
      </c>
      <c r="B13" s="6" t="s">
        <v>25</v>
      </c>
      <c r="C13" s="65">
        <v>1</v>
      </c>
      <c r="D13" s="65"/>
      <c r="E13" s="65"/>
      <c r="F13" s="65"/>
      <c r="G13" s="65"/>
      <c r="H13" s="65"/>
      <c r="I13" s="65"/>
      <c r="J13" s="65"/>
      <c r="K13" s="66"/>
      <c r="L13" s="65"/>
      <c r="M13" s="65"/>
      <c r="N13" s="66"/>
      <c r="O13" s="65"/>
      <c r="P13" s="65"/>
      <c r="Q13" s="65"/>
      <c r="R13" s="65"/>
      <c r="S13" s="65"/>
    </row>
    <row r="15" spans="1:19" x14ac:dyDescent="0.2">
      <c r="A15" t="s">
        <v>17</v>
      </c>
    </row>
    <row r="16" spans="1:19" x14ac:dyDescent="0.2">
      <c r="A16" s="10" t="s">
        <v>176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RESUMEN</vt:lpstr>
      <vt:lpstr>Presentaciones</vt:lpstr>
      <vt:lpstr>Quizes</vt:lpstr>
      <vt:lpstr>Actividades</vt:lpstr>
      <vt:lpstr>Proy EDA</vt:lpstr>
      <vt:lpstr>Proy Final</vt:lpstr>
      <vt:lpstr>Ptos Extras</vt:lpstr>
      <vt:lpstr>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2022-01-28T13:05:10Z</dcterms:created>
  <dcterms:modified xsi:type="dcterms:W3CDTF">2022-08-21T05:26:40Z</dcterms:modified>
</cp:coreProperties>
</file>