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vcuspinera/Documents/levic/02_Studies/2022_MCD_UDG/03_Desarrollo_proyectos_II/2022-s1_Material_Vic/05_Calificaciones/"/>
    </mc:Choice>
  </mc:AlternateContent>
  <xr:revisionPtr revIDLastSave="0" documentId="13_ncr:1_{C440307C-9EAE-3A46-928A-C9FFCB72B25B}" xr6:coauthVersionLast="47" xr6:coauthVersionMax="47" xr10:uidLastSave="{00000000-0000-0000-0000-000000000000}"/>
  <bookViews>
    <workbookView xWindow="460" yWindow="500" windowWidth="27940" windowHeight="16440" xr2:uid="{48FBB0DA-F14C-344C-B744-CE4CDA02BE2C}"/>
  </bookViews>
  <sheets>
    <sheet name="RESUMEN FINAL" sheetId="5" r:id="rId1"/>
    <sheet name="RESUMEN" sheetId="1" r:id="rId2"/>
    <sheet name="QUIZES" sheetId="2" r:id="rId3"/>
    <sheet name="TAREAS" sheetId="3" r:id="rId4"/>
    <sheet name="PTOS EXTRAS" sheetId="4" r:id="rId5"/>
    <sheet name="ASISTENCIA"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O3" i="6" l="1"/>
  <c r="P3" i="6" s="1"/>
  <c r="Q3" i="6" s="1"/>
  <c r="Q4" i="6"/>
  <c r="D4" i="6"/>
  <c r="E4" i="6" s="1"/>
  <c r="F4" i="6" s="1"/>
  <c r="G4" i="6" s="1"/>
  <c r="H4" i="6" s="1"/>
  <c r="I4" i="6" s="1"/>
  <c r="J4" i="6" s="1"/>
  <c r="K4" i="6" s="1"/>
  <c r="L4" i="6" s="1"/>
  <c r="M4" i="6" s="1"/>
  <c r="N4" i="6" s="1"/>
  <c r="O4" i="6" s="1"/>
  <c r="P4" i="6" s="1"/>
  <c r="D3" i="6"/>
  <c r="E3" i="6" s="1"/>
  <c r="F3" i="6" s="1"/>
  <c r="G3" i="6" s="1"/>
  <c r="H3" i="6" s="1"/>
  <c r="I3" i="6" s="1"/>
  <c r="J3" i="6" s="1"/>
  <c r="K3" i="6" s="1"/>
  <c r="L3" i="6" s="1"/>
  <c r="M3" i="6" s="1"/>
  <c r="N3" i="6" s="1"/>
  <c r="G139" i="2"/>
  <c r="G138" i="2"/>
  <c r="G137" i="2"/>
  <c r="G136" i="2"/>
  <c r="G135" i="2"/>
  <c r="G134" i="2"/>
  <c r="G133" i="2"/>
  <c r="G132" i="2"/>
  <c r="G68" i="2"/>
  <c r="G124" i="2"/>
  <c r="G123" i="2"/>
  <c r="G122" i="2"/>
  <c r="G121" i="2"/>
  <c r="G120" i="2"/>
  <c r="G119" i="2"/>
  <c r="G118" i="2"/>
  <c r="G117" i="2"/>
  <c r="G111" i="2"/>
  <c r="G110" i="2"/>
  <c r="G109" i="2"/>
  <c r="G108" i="2"/>
  <c r="G107" i="2"/>
  <c r="G106" i="2"/>
  <c r="G105" i="2"/>
  <c r="G104" i="2"/>
  <c r="G103" i="2"/>
  <c r="G97" i="2"/>
  <c r="G96" i="2"/>
  <c r="G95" i="2"/>
  <c r="G94" i="2"/>
  <c r="G93" i="2"/>
  <c r="G92" i="2"/>
  <c r="G91" i="2"/>
  <c r="G90" i="2"/>
  <c r="G89" i="2"/>
  <c r="G88" i="2"/>
  <c r="G82" i="2"/>
  <c r="G81" i="2"/>
  <c r="G80" i="2"/>
  <c r="G79" i="2"/>
  <c r="G78" i="2"/>
  <c r="G77" i="2"/>
  <c r="G76" i="2"/>
  <c r="G75" i="2"/>
  <c r="G74" i="2"/>
  <c r="G73" i="2"/>
  <c r="G67" i="2"/>
  <c r="G66" i="2"/>
  <c r="G65" i="2"/>
  <c r="G64" i="2"/>
  <c r="G63" i="2"/>
  <c r="G62" i="2"/>
  <c r="G61" i="2"/>
  <c r="G60" i="2"/>
  <c r="G59" i="2"/>
  <c r="G53" i="2"/>
  <c r="G52" i="2"/>
  <c r="G51" i="2"/>
  <c r="G50" i="2"/>
  <c r="G49" i="2"/>
  <c r="G48" i="2"/>
  <c r="G47" i="2"/>
  <c r="G46" i="2"/>
  <c r="G45" i="2"/>
  <c r="G40" i="2"/>
  <c r="G39" i="2"/>
  <c r="G38" i="2"/>
  <c r="G37" i="2"/>
  <c r="G36" i="2"/>
  <c r="G35" i="2"/>
  <c r="G34" i="2"/>
  <c r="G33" i="2"/>
  <c r="G32" i="2"/>
  <c r="G31" i="2"/>
  <c r="G26" i="2"/>
  <c r="G25" i="2"/>
  <c r="G24" i="2"/>
  <c r="G23" i="2"/>
  <c r="G22" i="2"/>
  <c r="G21" i="2"/>
  <c r="G20" i="2"/>
  <c r="G19" i="2"/>
  <c r="G18" i="2"/>
  <c r="G17" i="2"/>
  <c r="G12" i="2"/>
  <c r="G11" i="2"/>
  <c r="G10" i="2"/>
  <c r="G9" i="2"/>
  <c r="G8" i="2"/>
  <c r="G7" i="2"/>
  <c r="G6" i="2"/>
  <c r="G5" i="2"/>
  <c r="G4" i="2"/>
  <c r="G3" i="2"/>
  <c r="Q14" i="1"/>
  <c r="Q13" i="1"/>
  <c r="D13" i="5" s="1"/>
  <c r="Q12" i="1"/>
  <c r="Q11" i="1"/>
  <c r="Q10" i="1"/>
  <c r="D10" i="5" s="1"/>
  <c r="Q9" i="1"/>
  <c r="Q7" i="1"/>
  <c r="D7" i="5" s="1"/>
  <c r="Q6" i="1"/>
  <c r="Q5" i="1"/>
  <c r="D5" i="5" s="1"/>
  <c r="C142" i="2"/>
  <c r="H139" i="2"/>
  <c r="H138" i="2"/>
  <c r="H137" i="2"/>
  <c r="H136" i="2"/>
  <c r="H135" i="2"/>
  <c r="H134" i="2"/>
  <c r="H133" i="2"/>
  <c r="H132" i="2"/>
  <c r="H131" i="2"/>
  <c r="C141" i="2"/>
  <c r="C140" i="2"/>
  <c r="C139" i="2"/>
  <c r="C138" i="2"/>
  <c r="C137" i="2"/>
  <c r="C136" i="2"/>
  <c r="C135" i="2"/>
  <c r="C134" i="2"/>
  <c r="C133" i="2"/>
  <c r="C132" i="2"/>
  <c r="BA87" i="3"/>
  <c r="BA86" i="3"/>
  <c r="BA85" i="3"/>
  <c r="BA84" i="3"/>
  <c r="BA83" i="3"/>
  <c r="BA82" i="3"/>
  <c r="BA81" i="3"/>
  <c r="BA80" i="3"/>
  <c r="C124" i="2"/>
  <c r="H124" i="2"/>
  <c r="I3" i="5"/>
  <c r="I4" i="5"/>
  <c r="F14" i="5"/>
  <c r="F13" i="5"/>
  <c r="F12" i="5"/>
  <c r="F11" i="5"/>
  <c r="F10" i="5"/>
  <c r="F9" i="5"/>
  <c r="F8" i="5"/>
  <c r="F7" i="5"/>
  <c r="F6" i="5"/>
  <c r="F5" i="5"/>
  <c r="A2" i="5"/>
  <c r="D9" i="5"/>
  <c r="AC14" i="1"/>
  <c r="E14" i="5" s="1"/>
  <c r="AC13" i="1"/>
  <c r="E13" i="5" s="1"/>
  <c r="AC12" i="1"/>
  <c r="E12" i="5" s="1"/>
  <c r="AC11" i="1"/>
  <c r="E11" i="5" s="1"/>
  <c r="AC10" i="1"/>
  <c r="E10" i="5" s="1"/>
  <c r="AC9" i="1"/>
  <c r="E9" i="5" s="1"/>
  <c r="AC8" i="1"/>
  <c r="E8" i="5" s="1"/>
  <c r="AC7" i="1"/>
  <c r="E7" i="5" s="1"/>
  <c r="AC6" i="1"/>
  <c r="E6" i="5" s="1"/>
  <c r="AC5" i="1"/>
  <c r="E5" i="5" s="1"/>
  <c r="F14" i="1"/>
  <c r="C14" i="5" s="1"/>
  <c r="F13" i="1"/>
  <c r="C13" i="5" s="1"/>
  <c r="F12" i="1"/>
  <c r="F11" i="1"/>
  <c r="C11" i="5" s="1"/>
  <c r="F10" i="1"/>
  <c r="F9" i="1"/>
  <c r="F8" i="1"/>
  <c r="C8" i="5" s="1"/>
  <c r="F7" i="1"/>
  <c r="C7" i="5" s="1"/>
  <c r="F6" i="1"/>
  <c r="C6" i="5" s="1"/>
  <c r="F5" i="1"/>
  <c r="C5" i="5" s="1"/>
  <c r="H116" i="2"/>
  <c r="H102" i="2"/>
  <c r="H87" i="2"/>
  <c r="H72" i="2"/>
  <c r="H58" i="2"/>
  <c r="H44" i="2"/>
  <c r="H30" i="2"/>
  <c r="H16" i="2"/>
  <c r="H118" i="2"/>
  <c r="H119" i="2"/>
  <c r="H120" i="2"/>
  <c r="H121" i="2"/>
  <c r="H122" i="2"/>
  <c r="H123" i="2"/>
  <c r="H117" i="2"/>
  <c r="C126" i="2"/>
  <c r="C125" i="2"/>
  <c r="C123" i="2"/>
  <c r="C122" i="2"/>
  <c r="C121" i="2"/>
  <c r="C120" i="2"/>
  <c r="C119" i="2"/>
  <c r="C118" i="2"/>
  <c r="C117" i="2"/>
  <c r="H104" i="2"/>
  <c r="H105" i="2"/>
  <c r="H106" i="2"/>
  <c r="H107" i="2"/>
  <c r="H108" i="2"/>
  <c r="H109" i="2"/>
  <c r="H110" i="2"/>
  <c r="H111" i="2"/>
  <c r="H103" i="2"/>
  <c r="H89" i="2"/>
  <c r="H90" i="2"/>
  <c r="H91" i="2"/>
  <c r="H92" i="2"/>
  <c r="H93" i="2"/>
  <c r="H94" i="2"/>
  <c r="H95" i="2"/>
  <c r="H96" i="2"/>
  <c r="H97" i="2"/>
  <c r="H88" i="2"/>
  <c r="H82" i="2"/>
  <c r="H81" i="2"/>
  <c r="H80" i="2"/>
  <c r="H79" i="2"/>
  <c r="H78" i="2"/>
  <c r="H77" i="2"/>
  <c r="H76" i="2"/>
  <c r="H75" i="2"/>
  <c r="H74" i="2"/>
  <c r="H73" i="2"/>
  <c r="H60" i="2"/>
  <c r="H61" i="2"/>
  <c r="H62" i="2"/>
  <c r="H63" i="2"/>
  <c r="H64" i="2"/>
  <c r="H65" i="2"/>
  <c r="H66" i="2"/>
  <c r="H67" i="2"/>
  <c r="H68" i="2"/>
  <c r="H59" i="2"/>
  <c r="H53" i="2"/>
  <c r="H52" i="2"/>
  <c r="H51" i="2"/>
  <c r="H50" i="2"/>
  <c r="H49" i="2"/>
  <c r="H48" i="2"/>
  <c r="H47" i="2"/>
  <c r="H46" i="2"/>
  <c r="H45" i="2"/>
  <c r="H40" i="2"/>
  <c r="H39" i="2"/>
  <c r="H38" i="2"/>
  <c r="H37" i="2"/>
  <c r="H36" i="2"/>
  <c r="H35" i="2"/>
  <c r="H34" i="2"/>
  <c r="H33" i="2"/>
  <c r="H32" i="2"/>
  <c r="H31" i="2"/>
  <c r="H26" i="2"/>
  <c r="H25" i="2"/>
  <c r="H24" i="2"/>
  <c r="H23" i="2"/>
  <c r="H22" i="2"/>
  <c r="H21" i="2"/>
  <c r="H20" i="2"/>
  <c r="H19" i="2"/>
  <c r="H18" i="2"/>
  <c r="H17" i="2"/>
  <c r="H12" i="2"/>
  <c r="H11" i="2"/>
  <c r="H10" i="2"/>
  <c r="H9" i="2"/>
  <c r="H8" i="2"/>
  <c r="H7" i="2"/>
  <c r="H6" i="2"/>
  <c r="H5" i="2"/>
  <c r="H4" i="2"/>
  <c r="H3" i="2"/>
  <c r="C54" i="2"/>
  <c r="BM75" i="3"/>
  <c r="BM74" i="3"/>
  <c r="BM73" i="3"/>
  <c r="BM72" i="3"/>
  <c r="CH66" i="3"/>
  <c r="CH65" i="3"/>
  <c r="CH64" i="3"/>
  <c r="CH63" i="3"/>
  <c r="CH62" i="3"/>
  <c r="AU57" i="3"/>
  <c r="AU56" i="3"/>
  <c r="C112" i="2"/>
  <c r="C111" i="2"/>
  <c r="C110" i="2"/>
  <c r="C109" i="2"/>
  <c r="C108" i="2"/>
  <c r="C107" i="2"/>
  <c r="C106" i="2"/>
  <c r="C105" i="2"/>
  <c r="C104" i="2"/>
  <c r="C103" i="2"/>
  <c r="C98" i="2"/>
  <c r="C97" i="2"/>
  <c r="C96" i="2"/>
  <c r="C95" i="2"/>
  <c r="C94" i="2"/>
  <c r="C93" i="2"/>
  <c r="C92" i="2"/>
  <c r="C91" i="2"/>
  <c r="C90" i="2"/>
  <c r="C89" i="2"/>
  <c r="C88" i="2"/>
  <c r="C83" i="2"/>
  <c r="C82" i="2"/>
  <c r="C81" i="2"/>
  <c r="C80" i="2"/>
  <c r="C79" i="2"/>
  <c r="C78" i="2"/>
  <c r="C77" i="2"/>
  <c r="C76" i="2"/>
  <c r="C75" i="2"/>
  <c r="C74" i="2"/>
  <c r="C73" i="2"/>
  <c r="CQ47" i="3"/>
  <c r="CQ46" i="3"/>
  <c r="CQ44" i="3"/>
  <c r="C68" i="2"/>
  <c r="C67" i="2"/>
  <c r="C66" i="2"/>
  <c r="C65" i="2"/>
  <c r="C64" i="2"/>
  <c r="C63" i="2"/>
  <c r="C62" i="2"/>
  <c r="C61" i="2"/>
  <c r="C60" i="2"/>
  <c r="C59" i="2"/>
  <c r="AX38" i="3"/>
  <c r="AX37" i="3"/>
  <c r="AX35" i="3"/>
  <c r="C53" i="2"/>
  <c r="C52" i="2"/>
  <c r="C51" i="2"/>
  <c r="C50" i="2"/>
  <c r="C49" i="2"/>
  <c r="C48" i="2"/>
  <c r="C47" i="2"/>
  <c r="C46" i="2"/>
  <c r="C45" i="2"/>
  <c r="I8" i="1"/>
  <c r="Q8" i="1" s="1"/>
  <c r="D8" i="5" s="1"/>
  <c r="C40" i="2"/>
  <c r="C39" i="2"/>
  <c r="C38" i="2"/>
  <c r="C37" i="2"/>
  <c r="C36" i="2"/>
  <c r="C35" i="2"/>
  <c r="C34" i="2"/>
  <c r="C33" i="2"/>
  <c r="C32" i="2"/>
  <c r="C31" i="2"/>
  <c r="C26" i="2"/>
  <c r="C25" i="2"/>
  <c r="C24" i="2"/>
  <c r="C23" i="2"/>
  <c r="C22" i="2"/>
  <c r="C21" i="2"/>
  <c r="C20" i="2"/>
  <c r="C19" i="2"/>
  <c r="C18" i="2"/>
  <c r="C17" i="2"/>
  <c r="C12" i="2"/>
  <c r="C11" i="2"/>
  <c r="C10" i="2"/>
  <c r="C9" i="2"/>
  <c r="C8" i="2"/>
  <c r="C7" i="2"/>
  <c r="C6" i="2"/>
  <c r="C5" i="2"/>
  <c r="C4" i="2"/>
  <c r="C3" i="2"/>
  <c r="C11" i="1" l="1"/>
  <c r="D30" i="1" s="1"/>
  <c r="C30" i="1" s="1"/>
  <c r="G11" i="5" s="1"/>
  <c r="C12" i="1"/>
  <c r="D31" i="1" s="1"/>
  <c r="C31" i="1" s="1"/>
  <c r="G12" i="5" s="1"/>
  <c r="C10" i="1"/>
  <c r="D29" i="1" s="1"/>
  <c r="C29" i="1" s="1"/>
  <c r="G10" i="5" s="1"/>
  <c r="C12" i="5"/>
  <c r="C6" i="1"/>
  <c r="C9" i="1"/>
  <c r="D28" i="1" s="1"/>
  <c r="C28" i="1" s="1"/>
  <c r="G9" i="5" s="1"/>
  <c r="C5" i="1"/>
  <c r="D24" i="1" s="1"/>
  <c r="C24" i="1" s="1"/>
  <c r="G5" i="5" s="1"/>
  <c r="H5" i="5" s="1"/>
  <c r="I5" i="5" s="1"/>
  <c r="D11" i="5"/>
  <c r="C7" i="1"/>
  <c r="D26" i="1" s="1"/>
  <c r="C26" i="1" s="1"/>
  <c r="G7" i="5" s="1"/>
  <c r="H7" i="5" s="1"/>
  <c r="I7" i="5" s="1"/>
  <c r="D6" i="5"/>
  <c r="D12" i="5"/>
  <c r="H12" i="5" s="1"/>
  <c r="I12" i="5" s="1"/>
  <c r="C13" i="1"/>
  <c r="D32" i="1" s="1"/>
  <c r="C32" i="1" s="1"/>
  <c r="G13" i="5" s="1"/>
  <c r="H13" i="5" s="1"/>
  <c r="I13" i="5" s="1"/>
  <c r="C8" i="1"/>
  <c r="D27" i="1" s="1"/>
  <c r="C27" i="1" s="1"/>
  <c r="C14" i="1"/>
  <c r="D33" i="1" s="1"/>
  <c r="C33" i="1" s="1"/>
  <c r="G14" i="5" s="1"/>
  <c r="C10" i="5"/>
  <c r="C9" i="5"/>
  <c r="D14" i="5"/>
  <c r="C50" i="1"/>
  <c r="D25" i="1"/>
  <c r="C25" i="1" s="1"/>
  <c r="C48" i="1"/>
  <c r="C47" i="1"/>
  <c r="H11" i="5" l="1"/>
  <c r="I11" i="5" s="1"/>
  <c r="C49" i="1"/>
  <c r="H9" i="5"/>
  <c r="C43" i="1"/>
  <c r="C45" i="1"/>
  <c r="C51" i="1"/>
  <c r="H14" i="5"/>
  <c r="I14" i="5" s="1"/>
  <c r="C44" i="1"/>
  <c r="G6" i="5"/>
  <c r="H6" i="5" s="1"/>
  <c r="I6" i="5" s="1"/>
  <c r="C52" i="1"/>
  <c r="C46" i="1"/>
  <c r="G8" i="5"/>
  <c r="I9" i="5"/>
  <c r="H10" i="5"/>
  <c r="I10" i="5"/>
  <c r="H8" i="5" l="1"/>
  <c r="I8"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G9" authorId="0" shapeId="0" xr:uid="{2B23ACA9-BCE6-C24B-8FBC-EFA67FE4AFA8}">
      <text>
        <r>
          <rPr>
            <sz val="12"/>
            <color rgb="FF000000"/>
            <rFont val="Tahoma"/>
            <family val="2"/>
          </rPr>
          <t>Penalización</t>
        </r>
      </text>
    </comment>
    <comment ref="H11" authorId="0" shapeId="0" xr:uid="{C5002D51-2E65-664C-9EE9-F4BEC29FC78A}">
      <text>
        <r>
          <rPr>
            <sz val="12"/>
            <color rgb="FF000000"/>
            <rFont val="Tahoma"/>
            <family val="2"/>
          </rPr>
          <t>Penalización</t>
        </r>
      </text>
    </comment>
    <comment ref="K11" authorId="0" shapeId="0" xr:uid="{B35A8887-6D2D-694C-AC26-76839BD5B59D}">
      <text>
        <r>
          <rPr>
            <sz val="12"/>
            <color rgb="FF000000"/>
            <rFont val="Tahoma"/>
            <family val="2"/>
          </rPr>
          <t>Penalización</t>
        </r>
      </text>
    </comment>
    <comment ref="O14" authorId="0" shapeId="0" xr:uid="{EBE3DA97-4E9C-D646-BE1E-F32779A4D30C}">
      <text>
        <r>
          <rPr>
            <sz val="12"/>
            <color rgb="FF000000"/>
            <rFont val="Tahoma"/>
            <family val="2"/>
          </rPr>
          <t>Penalización</t>
        </r>
      </text>
    </comment>
  </commentList>
</comments>
</file>

<file path=xl/sharedStrings.xml><?xml version="1.0" encoding="utf-8"?>
<sst xmlns="http://schemas.openxmlformats.org/spreadsheetml/2006/main" count="2213" uniqueCount="1102">
  <si>
    <t>Id. estudiante</t>
  </si>
  <si>
    <t>Nombre</t>
  </si>
  <si>
    <t>José Raúl Castro Esparza</t>
  </si>
  <si>
    <t>Martha Olivia Ramos Lara</t>
  </si>
  <si>
    <t>Carol Desireé Ramírez Durán</t>
  </si>
  <si>
    <t>CESAR IVAN VARGAS LOPEZ</t>
  </si>
  <si>
    <t>Pedro Martínez Ayala</t>
  </si>
  <si>
    <t>Afra Julieta Lomelí Avila</t>
  </si>
  <si>
    <t>Monica Alonso Soria</t>
  </si>
  <si>
    <t>Mario Palomino Hernandez</t>
  </si>
  <si>
    <t>Luis Enrique Neri Gonzalez</t>
  </si>
  <si>
    <t>Carlos Samuel Cruz Mariscal</t>
  </si>
  <si>
    <t>Cap. 1-5</t>
  </si>
  <si>
    <t>Cap. 6-10</t>
  </si>
  <si>
    <t>EXPOSICIONES (30%)</t>
  </si>
  <si>
    <t>TAREAS (20%)</t>
  </si>
  <si>
    <t>Quiz 1</t>
  </si>
  <si>
    <t>Quiz 2</t>
  </si>
  <si>
    <t>Quiz 3</t>
  </si>
  <si>
    <t>Quiz 4</t>
  </si>
  <si>
    <t>Quiz 5</t>
  </si>
  <si>
    <t>Quiz 6</t>
  </si>
  <si>
    <t>Quiz 7</t>
  </si>
  <si>
    <t>Quiz 8</t>
  </si>
  <si>
    <t>Quiz 9</t>
  </si>
  <si>
    <t>César Iván Vargas López</t>
  </si>
  <si>
    <t>CUESTIONARIO 1</t>
  </si>
  <si>
    <t>ALUMNO</t>
  </si>
  <si>
    <t>PUNTOS</t>
  </si>
  <si>
    <t>CALIFICACION</t>
  </si>
  <si>
    <t>COMENTARIOS</t>
  </si>
  <si>
    <t>JOSE RAUL CASTRO ESPARZA</t>
  </si>
  <si>
    <t>JULIETA LOMELI</t>
  </si>
  <si>
    <t>CARLOS SAMUEL CRUZ MARISCAL</t>
  </si>
  <si>
    <t>MONICA ALONSO SORIA</t>
  </si>
  <si>
    <t>Mario Palomino</t>
  </si>
  <si>
    <t>PENALIZACIÓN</t>
  </si>
  <si>
    <t>Tarea 1</t>
  </si>
  <si>
    <t>Tarea 2</t>
  </si>
  <si>
    <t>Tarea 3</t>
  </si>
  <si>
    <t>Tarea 4</t>
  </si>
  <si>
    <t>Tarea 5</t>
  </si>
  <si>
    <t>Tarea 6</t>
  </si>
  <si>
    <t>Tarea 7</t>
  </si>
  <si>
    <t>Tarea 8</t>
  </si>
  <si>
    <t>Tarea 9</t>
  </si>
  <si>
    <t>Tarea A</t>
  </si>
  <si>
    <t>Tarea B</t>
  </si>
  <si>
    <t>EXAMEN FINAL (20%)</t>
  </si>
  <si>
    <t>Examen</t>
  </si>
  <si>
    <t>EVALUACIÓN GENERAL</t>
  </si>
  <si>
    <t>PUNTOS EXTRAS</t>
  </si>
  <si>
    <t>TOTAL</t>
  </si>
  <si>
    <t>CALIF.</t>
  </si>
  <si>
    <t>PTOS ADIC</t>
  </si>
  <si>
    <t>(5% C/U)</t>
  </si>
  <si>
    <t>REVISTAS</t>
  </si>
  <si>
    <t>PROY. PERS.</t>
  </si>
  <si>
    <t>VOLUNT.</t>
  </si>
  <si>
    <t>HACK.</t>
  </si>
  <si>
    <t>SI=1, NO=0</t>
  </si>
  <si>
    <t>TOTAL DE PARTICIPACIONES</t>
  </si>
  <si>
    <t>CALIFICACION FINAL</t>
  </si>
  <si>
    <t>NOMBRE</t>
  </si>
  <si>
    <t>JOSÉ RAÚL CASTRO ESPARZA</t>
  </si>
  <si>
    <t>CUESTIONARIO 2</t>
  </si>
  <si>
    <t>ID</t>
  </si>
  <si>
    <t>Start time</t>
  </si>
  <si>
    <t>Completion time</t>
  </si>
  <si>
    <t>Email</t>
  </si>
  <si>
    <t>Name</t>
  </si>
  <si>
    <t>Número del equipo</t>
  </si>
  <si>
    <t>Nombre de los integrantes del equipo</t>
  </si>
  <si>
    <t>Vocabulario de conceptos</t>
  </si>
  <si>
    <t>Pregunta 1</t>
  </si>
  <si>
    <t>Pregunta 2</t>
  </si>
  <si>
    <t>Pregunta 3</t>
  </si>
  <si>
    <t>Pregunta 4</t>
  </si>
  <si>
    <t>Pregunta 5</t>
  </si>
  <si>
    <t>Pregunta 6</t>
  </si>
  <si>
    <t>Pregunta 7</t>
  </si>
  <si>
    <t>Pregunta 8</t>
  </si>
  <si>
    <t>Pregunta 9</t>
  </si>
  <si>
    <t>Pregunta 10</t>
  </si>
  <si>
    <t>Pregunta 11</t>
  </si>
  <si>
    <t>Pregunta 12</t>
  </si>
  <si>
    <t>Pregunta 13</t>
  </si>
  <si>
    <t>Pregunta 14</t>
  </si>
  <si>
    <t>Pregunta 15</t>
  </si>
  <si>
    <t>Pregunta 16</t>
  </si>
  <si>
    <t>Pregunta 17</t>
  </si>
  <si>
    <t>Pregunta 18</t>
  </si>
  <si>
    <t>Pregunta 19</t>
  </si>
  <si>
    <t>Pregunta 20</t>
  </si>
  <si>
    <t>Pregunta 21</t>
  </si>
  <si>
    <t>Pregunta 22</t>
  </si>
  <si>
    <t>Pregunta 23</t>
  </si>
  <si>
    <t>Pregunta 24</t>
  </si>
  <si>
    <t>Pregunta 25</t>
  </si>
  <si>
    <t>Pregunta 26</t>
  </si>
  <si>
    <t>Pregunta 27</t>
  </si>
  <si>
    <t>Pregunta 28</t>
  </si>
  <si>
    <t>anonymous</t>
  </si>
  <si>
    <t>Equipo 1</t>
  </si>
  <si>
    <t>José Raúl Castro Esparza
Martha Olivia Ramos Lara</t>
  </si>
  <si>
    <t>Pull comunication</t>
  </si>
  <si>
    <t>Project risk</t>
  </si>
  <si>
    <t>McClelland</t>
  </si>
  <si>
    <t>Opportunity</t>
  </si>
  <si>
    <t>Vroom</t>
  </si>
  <si>
    <t>Mean</t>
  </si>
  <si>
    <t>Inferential statistics</t>
  </si>
  <si>
    <t>Positive skew</t>
  </si>
  <si>
    <t>Interactive communication</t>
  </si>
  <si>
    <t>Ouchie</t>
  </si>
  <si>
    <t>Project</t>
  </si>
  <si>
    <t>Receiver</t>
  </si>
  <si>
    <t>Maslow</t>
  </si>
  <si>
    <t>Noise</t>
  </si>
  <si>
    <t>Statistics</t>
  </si>
  <si>
    <t>Descriptive statistics</t>
  </si>
  <si>
    <t>Standar deviation</t>
  </si>
  <si>
    <t>Negative skew</t>
  </si>
  <si>
    <t>Threat</t>
  </si>
  <si>
    <t>Message</t>
  </si>
  <si>
    <t>Herzberg</t>
  </si>
  <si>
    <t>Sender</t>
  </si>
  <si>
    <t>McGregor</t>
  </si>
  <si>
    <t>Medium</t>
  </si>
  <si>
    <t>Push communication</t>
  </si>
  <si>
    <t>Risk taxonomy</t>
  </si>
  <si>
    <t>Mode</t>
  </si>
  <si>
    <t>Median</t>
  </si>
  <si>
    <t>Equipo 5</t>
  </si>
  <si>
    <t xml:space="preserve">Carol Desireé Ramírez Durán y Cesar Ivan Vargas Lopez
</t>
  </si>
  <si>
    <t>Pull Communication</t>
  </si>
  <si>
    <t>Inferential Statistics</t>
  </si>
  <si>
    <t>Positive Skew</t>
  </si>
  <si>
    <t>Interactive Communication</t>
  </si>
  <si>
    <t>stadististics</t>
  </si>
  <si>
    <t>Descriptive Statistic</t>
  </si>
  <si>
    <t>Negative Skew</t>
  </si>
  <si>
    <t>medium</t>
  </si>
  <si>
    <t>Push Communication</t>
  </si>
  <si>
    <t>Risk Taxonomy</t>
  </si>
  <si>
    <t>Project Risk</t>
  </si>
  <si>
    <t>Oppotunity</t>
  </si>
  <si>
    <t>Descriptive Statistics</t>
  </si>
  <si>
    <t>Standard Deviation</t>
  </si>
  <si>
    <t>Equipo 3</t>
  </si>
  <si>
    <t>Carlos Samuel Cruz Mariscal 
Luis Enrique Neri Gonzalez</t>
  </si>
  <si>
    <t>Pull</t>
  </si>
  <si>
    <t>Descriptive statictics</t>
  </si>
  <si>
    <t>Standard deviation</t>
  </si>
  <si>
    <t xml:space="preserve">McGregor </t>
  </si>
  <si>
    <t>Push</t>
  </si>
  <si>
    <t>Equipo 4</t>
  </si>
  <si>
    <t>Julieta Lomelí
Pedro Martínez</t>
  </si>
  <si>
    <t>OK</t>
  </si>
  <si>
    <t>Pull communication</t>
  </si>
  <si>
    <t>Equipo 2</t>
  </si>
  <si>
    <t>Mónica Alonso, Mario Palomino</t>
  </si>
  <si>
    <t>pull communication</t>
  </si>
  <si>
    <t>project risk</t>
  </si>
  <si>
    <t>mean</t>
  </si>
  <si>
    <t>inferential stats</t>
  </si>
  <si>
    <t>positive skew</t>
  </si>
  <si>
    <t>interactive communication</t>
  </si>
  <si>
    <t>project</t>
  </si>
  <si>
    <t>receiver</t>
  </si>
  <si>
    <t>noise</t>
  </si>
  <si>
    <t>statistics</t>
  </si>
  <si>
    <t>descriptive statistics</t>
  </si>
  <si>
    <t>standard deviation</t>
  </si>
  <si>
    <t>negative skew</t>
  </si>
  <si>
    <t>threat</t>
  </si>
  <si>
    <t>message</t>
  </si>
  <si>
    <t>sender</t>
  </si>
  <si>
    <t>push communication</t>
  </si>
  <si>
    <t>risk taxonomy</t>
  </si>
  <si>
    <t>mode</t>
  </si>
  <si>
    <t>median</t>
  </si>
  <si>
    <t>TAREA 1</t>
  </si>
  <si>
    <t xml:space="preserve">Carlos Samuel Cruz Mariscal </t>
  </si>
  <si>
    <t>Julieta Lomelí</t>
  </si>
  <si>
    <t>Luis Enrique Neri González</t>
  </si>
  <si>
    <t>Total points</t>
  </si>
  <si>
    <t>CUESTIONARIO 3</t>
  </si>
  <si>
    <t>Quiz feedback</t>
  </si>
  <si>
    <t>Points - Número del equipo</t>
  </si>
  <si>
    <t>Feedback - Número del equipo</t>
  </si>
  <si>
    <t>Points - Nombre de los integrantes del equipo</t>
  </si>
  <si>
    <t>Feedback - Nombre de los integrantes del equipo</t>
  </si>
  <si>
    <t>Points - Pregunta 1</t>
  </si>
  <si>
    <t>Feedback - Pregunta 1</t>
  </si>
  <si>
    <t>Points - Pregunta 2</t>
  </si>
  <si>
    <t>Feedback - Pregunta 2</t>
  </si>
  <si>
    <t>Pregunta 3</t>
  </si>
  <si>
    <t>Points - Pregunta 3</t>
  </si>
  <si>
    <t>Feedback - Pregunta 3</t>
  </si>
  <si>
    <t>Pregunta 4</t>
  </si>
  <si>
    <t>Points - Pregunta 4</t>
  </si>
  <si>
    <t>Feedback - Pregunta 4</t>
  </si>
  <si>
    <t>Pregunta 5</t>
  </si>
  <si>
    <t>Points - Pregunta 5</t>
  </si>
  <si>
    <t>Feedback - Pregunta 5</t>
  </si>
  <si>
    <t>Pregunta 6</t>
  </si>
  <si>
    <t>Points - Pregunta 6</t>
  </si>
  <si>
    <t>Feedback - Pregunta 6</t>
  </si>
  <si>
    <t>Pregunta 7</t>
  </si>
  <si>
    <t>Points - Pregunta 7</t>
  </si>
  <si>
    <t>Feedback - Pregunta 7</t>
  </si>
  <si>
    <t>Pregunta 8</t>
  </si>
  <si>
    <t>Points - Pregunta 8</t>
  </si>
  <si>
    <t>Feedback - Pregunta 8</t>
  </si>
  <si>
    <t>Pregunta 9</t>
  </si>
  <si>
    <t>Points - Pregunta 9</t>
  </si>
  <si>
    <t>Feedback - Pregunta 9</t>
  </si>
  <si>
    <t>Pregunta 10</t>
  </si>
  <si>
    <t>Points - Pregunta 10</t>
  </si>
  <si>
    <t>Feedback - Pregunta 10</t>
  </si>
  <si>
    <t>Pregunta 11</t>
  </si>
  <si>
    <t>Points - Pregunta 11</t>
  </si>
  <si>
    <t>Feedback - Pregunta 11</t>
  </si>
  <si>
    <t>Pregunta 12</t>
  </si>
  <si>
    <t>Points - Pregunta 12</t>
  </si>
  <si>
    <t>Feedback - Pregunta 12</t>
  </si>
  <si>
    <t>Pregunta 13</t>
  </si>
  <si>
    <t>Points - Pregunta 13</t>
  </si>
  <si>
    <t>Feedback - Pregunta 13</t>
  </si>
  <si>
    <t>Points - Pregunta 14</t>
  </si>
  <si>
    <t>Feedback - Pregunta 14</t>
  </si>
  <si>
    <t>Points - Pregunta 15</t>
  </si>
  <si>
    <t>Feedback - Pregunta 15</t>
  </si>
  <si>
    <t>Points - Pregunta 16</t>
  </si>
  <si>
    <t>Feedback - Pregunta 16</t>
  </si>
  <si>
    <t>Points - Pregunta 17</t>
  </si>
  <si>
    <t>Feedback - Pregunta 17</t>
  </si>
  <si>
    <t>Points - Pregunta 18</t>
  </si>
  <si>
    <t>Feedback - Pregunta 18</t>
  </si>
  <si>
    <t>Points - Pregunta 19</t>
  </si>
  <si>
    <t>Feedback - Pregunta 19</t>
  </si>
  <si>
    <t>Points - Pregunta 20</t>
  </si>
  <si>
    <t>Feedback - Pregunta 20</t>
  </si>
  <si>
    <t>Points - Pregunta 21</t>
  </si>
  <si>
    <t>Feedback - Pregunta 21</t>
  </si>
  <si>
    <t>Points - Pregunta 22</t>
  </si>
  <si>
    <t>Feedback - Pregunta 22</t>
  </si>
  <si>
    <t>Points - Pregunta 23</t>
  </si>
  <si>
    <t>Feedback - Pregunta 23</t>
  </si>
  <si>
    <t>Points - Pregunta 24</t>
  </si>
  <si>
    <t>Feedback - Pregunta 24</t>
  </si>
  <si>
    <t>Points - Pregunta 25</t>
  </si>
  <si>
    <t>Feedback - Pregunta 25</t>
  </si>
  <si>
    <t>Martha Olivia Ramos Lara
José Raúl Castro Esparza</t>
  </si>
  <si>
    <t>Identify Risks</t>
  </si>
  <si>
    <t>Initiating process group</t>
  </si>
  <si>
    <t>Cost Knowledge Area</t>
  </si>
  <si>
    <t>Stakeholder knowledge area</t>
  </si>
  <si>
    <t>ISO</t>
  </si>
  <si>
    <t>Quality knowledge area</t>
  </si>
  <si>
    <t>Control Risks</t>
  </si>
  <si>
    <t>Plan Risk Management</t>
  </si>
  <si>
    <t>Communication knowledge area</t>
  </si>
  <si>
    <t>ISO 31000</t>
  </si>
  <si>
    <t>Risk knowledge area</t>
  </si>
  <si>
    <t>Procurement knowledge area</t>
  </si>
  <si>
    <t>Time knowledge area</t>
  </si>
  <si>
    <t>Perform Quantitative Risk Analysis</t>
  </si>
  <si>
    <t>Integration knowledge area</t>
  </si>
  <si>
    <t>Planning process group</t>
  </si>
  <si>
    <t>Monitoring/controlling process group</t>
  </si>
  <si>
    <t>Practice Standard for Project Risk Mgt</t>
  </si>
  <si>
    <t>HR knowledge area</t>
  </si>
  <si>
    <t>Perform Qualitative Risk Analysis</t>
  </si>
  <si>
    <t>Scope knowledge area</t>
  </si>
  <si>
    <t>Closing process group</t>
  </si>
  <si>
    <t>Plan Risk Responses</t>
  </si>
  <si>
    <t>Executing process group</t>
  </si>
  <si>
    <t>PMBOK Guide</t>
  </si>
  <si>
    <t>Cost knowledge area</t>
  </si>
  <si>
    <t>Monitoring/ controlling process group</t>
  </si>
  <si>
    <t>Practice Standard for Project Risk Management</t>
  </si>
  <si>
    <t xml:space="preserve">Mario Palomino y Monica Alonso </t>
  </si>
  <si>
    <t>Planning process groups</t>
  </si>
  <si>
    <t>Monitoring &amp; controlling process group</t>
  </si>
  <si>
    <t>Carol Desireé Ramírez Durán, Cesár Iván Vargas López</t>
  </si>
  <si>
    <t>Cost Knowledge area</t>
  </si>
  <si>
    <t>stakeholder knowledge area</t>
  </si>
  <si>
    <t>Risk Knowledge area</t>
  </si>
  <si>
    <t>Time Knowledge area</t>
  </si>
  <si>
    <t xml:space="preserve">Planning Process Group </t>
  </si>
  <si>
    <t>Practice Standard for project Risk Mgt</t>
  </si>
  <si>
    <t>HR Knowledge area</t>
  </si>
  <si>
    <t xml:space="preserve">Carlos Samuel Cruz Mariscal 
Luis Enrique Neri Gonzales </t>
  </si>
  <si>
    <t>Stakeholder Knowledge area</t>
  </si>
  <si>
    <t>Quality Knowledge area</t>
  </si>
  <si>
    <t>Procurement Knowledge area</t>
  </si>
  <si>
    <t>Perform Quantitative risk analysis</t>
  </si>
  <si>
    <t>Integration Knowledge area</t>
  </si>
  <si>
    <t>Practice standard for project risk mgt</t>
  </si>
  <si>
    <t>Scope Knowledge Area</t>
  </si>
  <si>
    <t>CESAR IVAN VARGAS LOPEZ
CAROL DESIREE RAMIREZ DURAN</t>
  </si>
  <si>
    <t>IDENTIFY RISKS</t>
  </si>
  <si>
    <t>INITIATING PROCESS GROUP</t>
  </si>
  <si>
    <t>COST KNOWLEDGE AREA</t>
  </si>
  <si>
    <t>STAKEHOLDER KNOWLEDGE AREA</t>
  </si>
  <si>
    <t>QUALITY KNOWLEDGE AREA</t>
  </si>
  <si>
    <t>CONTROL RISKS</t>
  </si>
  <si>
    <t>PLAN RISK MANAGEMENT</t>
  </si>
  <si>
    <t>COMMUNICATION KNOWLEDGE AREA</t>
  </si>
  <si>
    <t>RISK KNOWLEDGE AREA</t>
  </si>
  <si>
    <t>PROCUREMENT KNOWLEDGE AREA</t>
  </si>
  <si>
    <t>TIME KNOWLEDGE AREA</t>
  </si>
  <si>
    <t>PERFORM QUANTITATIVE RISK ANALYSIS</t>
  </si>
  <si>
    <t>INTEGRATION KNOWLEDGE AREA</t>
  </si>
  <si>
    <t>PLANNING PROCESS GROUP</t>
  </si>
  <si>
    <t>MONITORING/CONTROLLING PROCESS GROUP</t>
  </si>
  <si>
    <t>PRACTICE STANDARD FOR PROJECT RISK MGT</t>
  </si>
  <si>
    <t>HR KNOWLEDGE AREA</t>
  </si>
  <si>
    <t>PERFORM QUALITATIVE RISK ANALYSIS</t>
  </si>
  <si>
    <t>SCOPE KNOWLEDGE AREA</t>
  </si>
  <si>
    <t>CLOSING PROCESS GROUP</t>
  </si>
  <si>
    <t>PLAN RISK RESPONSES</t>
  </si>
  <si>
    <t>EXECUTING PROCESS GROUP</t>
  </si>
  <si>
    <t>PMBOK GUIDE</t>
  </si>
  <si>
    <t>Luis Enrique Neri Gonzalez
Carlos Samuel Cruz Mariscal</t>
  </si>
  <si>
    <t>Control Risk</t>
  </si>
  <si>
    <t>Practice Standart for Project Risk Mgt</t>
  </si>
  <si>
    <t>TAREA 2</t>
  </si>
  <si>
    <t>CUESTIONARIO 4</t>
  </si>
  <si>
    <t>CAROL DESIREE RAMIREZ DURAN
CESAR IVAN VARGAS LOPEZ</t>
  </si>
  <si>
    <t>cesar ivan vargas lopez</t>
  </si>
  <si>
    <t>TAREA 3</t>
  </si>
  <si>
    <t>Pregunta 1
An optimistic evaluation of the situation that overestimates positive results and shows excessive confidence</t>
  </si>
  <si>
    <t>Points - Pregunta 1
An optimistic evaluation of the situation that overestimates positive results and shows excessive confidence</t>
  </si>
  <si>
    <t>Feedback - Pregunta 1
An optimistic evaluation of the situation that overestimates positive results and shows excessive confidence</t>
  </si>
  <si>
    <t>Pregunta 2
A popular Six Sigma tool that is helpful in clarifying who has the authority to make decisions</t>
  </si>
  <si>
    <t>Points - Pregunta 2
A popular Six Sigma tool that is helpful in clarifying who has the authority to make decisions</t>
  </si>
  <si>
    <t>Feedback - Pregunta 2
A popular Six Sigma tool that is helpful in clarifying who has the authority to make decisions</t>
  </si>
  <si>
    <t>Pregunta 3 
Pursues the decision agreed upon by the largest subset, even if a majority vote is not reached</t>
  </si>
  <si>
    <t>Points - Pregunta 3 
Pursues the decision agreed upon by the largest subset, even if a majority vote is not reached</t>
  </si>
  <si>
    <t>Feedback - Pregunta 3 
Pursues the decision agreed upon by the largest subset, even if a majority vote is not reached</t>
  </si>
  <si>
    <t>Pregunta 4
A pattern of deviation in judgment that occurs in certain situations</t>
  </si>
  <si>
    <t>Points - Pregunta 4
A pattern of deviation in judgment that occurs in certain situations</t>
  </si>
  <si>
    <t>Feedback - Pregunta 4
A pattern of deviation in judgment that occurs in certain situations</t>
  </si>
  <si>
    <t>Pregunta 5
All key members must agree in order to pursue the decision</t>
  </si>
  <si>
    <t>Points - Pregunta 5
All key members must agree in order to pursue the decision</t>
  </si>
  <si>
    <t>Feedback - Pregunta 5
All key members must agree in order to pursue the decision</t>
  </si>
  <si>
    <t>Pregunta 6
Seeking only evidence that supports an assumption and publishing that evidence as truth without seeking evidence that the assumption could be false</t>
  </si>
  <si>
    <t>Points - Pregunta 6
Seeking only evidence that supports an assumption and publishing that evidence as truth without seeking evidence that the assumption could be false</t>
  </si>
  <si>
    <t>Feedback - Pregunta 6
Seeking only evidence that supports an assumption and publishing that evidence as truth without seeking evidence that the assumption could be false</t>
  </si>
  <si>
    <t>Pregunta 7
Sees present risk-taking as a price worth paying for future pay-offs</t>
  </si>
  <si>
    <t>Points - Pregunta 7
Sees present risk-taking as a price worth paying for future pay-offs</t>
  </si>
  <si>
    <t>Feedback - Pregunta 7
Sees present risk-taking as a price worth paying for future pay-offs</t>
  </si>
  <si>
    <t>Pregunta 8
The person who performs the actions that make up the agreed-upon risk response</t>
  </si>
  <si>
    <t>Points - Pregunta 8
The person who performs the actions that make up the agreed-upon risk response</t>
  </si>
  <si>
    <t>Feedback - Pregunta 8
The person who performs the actions that make up the agreed-upon risk response</t>
  </si>
  <si>
    <t>Pregunta 9
Captures responses from a panel of experts through an anonymous survey mechanism, with the consolidated responses to be redistributed for further comment and agreement</t>
  </si>
  <si>
    <t>Points - Pregunta 9
Captures responses from a panel of experts through an anonymous survey mechanism, with the consolidated responses to be redistributed for further comment and agreement</t>
  </si>
  <si>
    <t>Feedback - Pregunta 9
Captures responses from a panel of experts through an anonymous survey mechanism, with the consolidated responses to be redistributed for further comment and agreement</t>
  </si>
  <si>
    <t>Pregunta 10
The action of misremembering predictions, exaggerating in hindsight what was known in foresight</t>
  </si>
  <si>
    <t>Points - Pregunta 10
The action of misremembering predictions, exaggerating in hindsight what was known in foresight</t>
  </si>
  <si>
    <t>Feedback - Pregunta 10
The action of misremembering predictions, exaggerating in hindsight what was known in foresight</t>
  </si>
  <si>
    <t>Pregunta 11
If a particular data item is easier to recall than others, then its relevance is assumed to be higher</t>
  </si>
  <si>
    <t>Points - Pregunta 11
If a particular data item is easier to recall than others, then its relevance is assumed to be higher</t>
  </si>
  <si>
    <t>Feedback - Pregunta 11
If a particular data item is easier to recall than others, then its relevance is assumed to be higher</t>
  </si>
  <si>
    <t>Pregunta 12
Pursues the decision as long as more than half of the members agree When people prefer to avoid losses rather than acquire gains</t>
  </si>
  <si>
    <t>Points - Pregunta 12
Pursues the decision as long as more than half of the members agree When people prefer to avoid losses rather than acquire gains</t>
  </si>
  <si>
    <t>Feedback - Pregunta 12
Pursues the decision as long as more than half of the members agree When people prefer to avoid losses rather than acquire gains</t>
  </si>
  <si>
    <t>Pregunta 13
When people prefer to avoid losses rather than acquire gains</t>
  </si>
  <si>
    <t>Points - Pregunta 13
When people prefer to avoid losses rather than acquire gains</t>
  </si>
  <si>
    <t>Feedback - Pregunta 13
When people prefer to avoid losses rather than acquire gains</t>
  </si>
  <si>
    <t>Pregunta 14
Enhances brainstorming by adding a voting process</t>
  </si>
  <si>
    <t>Points - Pregunta 14
Enhances brainstorming by adding a voting process</t>
  </si>
  <si>
    <t>Feedback - Pregunta 14
Enhances brainstorming by adding a voting process</t>
  </si>
  <si>
    <t>Pregunta 15
A stakeholder who is reasonably comfortable with most uncertainty, accepting that it is a normal feature of business</t>
  </si>
  <si>
    <t>Points - Pregunta 15
A stakeholder who is reasonably comfortable with most uncertainty, accepting that it is a normal feature of business</t>
  </si>
  <si>
    <t>Feedback - Pregunta 15
A stakeholder who is reasonably comfortable with most uncertainty, accepting that it is a normal feature of business</t>
  </si>
  <si>
    <t>Pregunta 16
Organizes a large number of ideas by their natural or logical relationships</t>
  </si>
  <si>
    <t>Points - Pregunta 16
Organizes a large number of ideas by their natural or logical relationships</t>
  </si>
  <si>
    <t>Feedback - Pregunta 16
Organizes a large number of ideas by their natural or logical relationships</t>
  </si>
  <si>
    <t>Pregunta 17
A stakeholder who is uncomfortable with uncertainty and has a low tolerance for ambiguity</t>
  </si>
  <si>
    <t>Points - Pregunta 17
A stakeholder who is uncomfortable with uncertainty and has a low tolerance for ambiguity</t>
  </si>
  <si>
    <t>Feedback - Pregunta 17
A stakeholder who is uncomfortable with uncertainty and has a low tolerance for ambiguity</t>
  </si>
  <si>
    <t>Pregunta 18
Seeing a situation or problem through a narrow lens based on individual experiences, beliefs, and assumptions</t>
  </si>
  <si>
    <t>Points - Pregunta 18
Seeing a situation or problem through a narrow lens based on individual experiences, beliefs, and assumptions</t>
  </si>
  <si>
    <t>Feedback - Pregunta 18
Seeing a situation or problem through a narrow lens based on individual experiences, beliefs, and assumptions</t>
  </si>
  <si>
    <t>Pregunta 19
The person who oversees and manages the risk management process on a day-to-day basis</t>
  </si>
  <si>
    <t>Points - Pregunta 19
The person who oversees and manages the risk management process on a day-to-day basis</t>
  </si>
  <si>
    <t>Feedback - Pregunta 19
The person who oversees and manages the risk management process on a day-to-day basis</t>
  </si>
  <si>
    <t>Pregunta 20
Providing an estimate by selecting a starting point and adjusting the estimate from there, despite not having hard data from which to determine the starting point</t>
  </si>
  <si>
    <t>Points - Pregunta 20
Providing an estimate by selecting a starting point and adjusting the estimate from there, despite not having hard data from which to determine the starting point</t>
  </si>
  <si>
    <t>Feedback - Pregunta 20
Providing an estimate by selecting a starting point and adjusting the estimate from there, despite not having hard data from which to determine the starting point</t>
  </si>
  <si>
    <t>Pregunta 21
Implies that one person is making a decision</t>
  </si>
  <si>
    <t>Points - Pregunta 21
Implies that one person is making a decision</t>
  </si>
  <si>
    <t>Feedback - Pregunta 21
Implies that one person is making a decision</t>
  </si>
  <si>
    <t>Pregunta 22
The person within a project who is best placed to manage a particular risk</t>
  </si>
  <si>
    <t>Points - Pregunta 22
The person within a project who is best placed to manage a particular risk</t>
  </si>
  <si>
    <t>Feedback - Pregunta 22
The person within a project who is best placed to manage a particular risk</t>
  </si>
  <si>
    <t>Pregunta 23
Creativity technique that allows participants to think and contribute creatively with minimal structure or boundaries</t>
  </si>
  <si>
    <t>Points - Pregunta 23
Creativity technique that allows participants to think and contribute creatively with minimal structure or boundaries</t>
  </si>
  <si>
    <t>Feedback - Pregunta 23
Creativity technique that allows participants to think and contribute creatively with minimal structure or boundaries</t>
  </si>
  <si>
    <t>Pregunta 24
A stakeholder with a casual approach toward threats who actively pursues overestimated opportunities</t>
  </si>
  <si>
    <t>Points - Pregunta 24
A stakeholder with a casual approach toward threats who actively pursues overestimated opportunities</t>
  </si>
  <si>
    <t>Feedback - Pregunta 24
A stakeholder with a casual approach toward threats who actively pursues overestimated opportunities</t>
  </si>
  <si>
    <t>Pregunta 25
Allows the individual or group to think more creatively by mapping out ideas and sub-ideas</t>
  </si>
  <si>
    <t>Points - Pregunta 25
Allows the individual or group to think more creatively by mapping out ideas and sub-ideas</t>
  </si>
  <si>
    <t>Feedback - Pregunta 25
Allows the individual or group to think more creatively by mapping out ideas and sub-ideas</t>
  </si>
  <si>
    <t>Pregunta 26
Selects some data items over others as relevant reference points for assessing situations</t>
  </si>
  <si>
    <t>Points - Pregunta 26
Selects some data items over others as relevant reference points for assessing situations</t>
  </si>
  <si>
    <t>Feedback - Pregunta 26
Selects some data items over others as relevant reference points for assessing situations</t>
  </si>
  <si>
    <t xml:space="preserve">Pregunta 27
The planned, systematic distortion or misstatement of facts in response to incentives
</t>
  </si>
  <si>
    <t xml:space="preserve">Points - Pregunta 27
The planned, systematic distortion or misstatement of facts in response to incentives
</t>
  </si>
  <si>
    <t xml:space="preserve">Feedback - Pregunta 27
The planned, systematic distortion or misstatement of facts in response to incentives
</t>
  </si>
  <si>
    <t>Equipo  4</t>
  </si>
  <si>
    <t>Optimism bias</t>
  </si>
  <si>
    <t>DACI model</t>
  </si>
  <si>
    <t>Plurality</t>
  </si>
  <si>
    <t>Cognitive bias</t>
  </si>
  <si>
    <t>Unanimity</t>
  </si>
  <si>
    <t>Confirmation trap heuristic</t>
  </si>
  <si>
    <t>Risk-neutral</t>
  </si>
  <si>
    <t>Action owner</t>
  </si>
  <si>
    <t>Delphi technique</t>
  </si>
  <si>
    <t>Hindsight bias</t>
  </si>
  <si>
    <t>Availability heuristic</t>
  </si>
  <si>
    <t>Majority</t>
  </si>
  <si>
    <t>Loss aversion</t>
  </si>
  <si>
    <t>Nominal group technique</t>
  </si>
  <si>
    <t>Risk-tolerant</t>
  </si>
  <si>
    <t>Affinity diagram</t>
  </si>
  <si>
    <t>Risk-averse</t>
  </si>
  <si>
    <t>Framing effect</t>
  </si>
  <si>
    <t>Risk champion</t>
  </si>
  <si>
    <t>Anchoring/ adjusting heuristic</t>
  </si>
  <si>
    <t>Dictatorship</t>
  </si>
  <si>
    <t>Risk owner</t>
  </si>
  <si>
    <t>Brainstorming</t>
  </si>
  <si>
    <t>Risk-seeking</t>
  </si>
  <si>
    <t>Idea/ mind mapping</t>
  </si>
  <si>
    <t>Representativeness heuristic</t>
  </si>
  <si>
    <t>Strategic misrepresentation</t>
  </si>
  <si>
    <t>Alonso, Mónica
Palomino, Mario</t>
  </si>
  <si>
    <t>Availability bias</t>
  </si>
  <si>
    <t>Anchoring/adjusting heuristic</t>
  </si>
  <si>
    <t>Idea/mind mapping</t>
  </si>
  <si>
    <t>Marrtha Olivia Ramos Lara
José Raúl Castro Esparza</t>
  </si>
  <si>
    <t>Optimism Bias</t>
  </si>
  <si>
    <t>Ideal/mind mapping</t>
  </si>
  <si>
    <t>Carol Desireé Ramírez Durán y César Iván Vegas González</t>
  </si>
  <si>
    <t>cognitive bias</t>
  </si>
  <si>
    <t>unanimity</t>
  </si>
  <si>
    <t>action owner</t>
  </si>
  <si>
    <t>hindsight bias</t>
  </si>
  <si>
    <t>Mayority</t>
  </si>
  <si>
    <t>affinity diagram</t>
  </si>
  <si>
    <t>framing effect</t>
  </si>
  <si>
    <t>risk-champion</t>
  </si>
  <si>
    <t>anchoring/adjusting heuristic</t>
  </si>
  <si>
    <t>Risk-owner</t>
  </si>
  <si>
    <t>brainstorming</t>
  </si>
  <si>
    <t>idea/mind mapping</t>
  </si>
  <si>
    <t>strategic misrepresentation</t>
  </si>
  <si>
    <t>CUESTIONARIO 5</t>
  </si>
  <si>
    <t>TAREA 4</t>
  </si>
  <si>
    <t>Pregunta 1
Detailed or summary document describing the project management approach for the project, including the project baselines and subsidiary plans</t>
  </si>
  <si>
    <t>Points - Pregunta 1
Detailed or summary document describing the project management approach for the project, including the project baselines and subsidiary plans</t>
  </si>
  <si>
    <t>Feedback - Pregunta 1
Detailed or summary document describing the project management approach for the project, including the project baselines and subsidiary plans</t>
  </si>
  <si>
    <t>Pregunta 2
A component of the project management plan that documents the planned approach to the project constraints of scope, time, and cost that will be measured against during monitoring and co...</t>
  </si>
  <si>
    <t>Points - Pregunta 2
A component of the project management plan that documents the planned approach to the project constraints of scope, time, and cost that will be measured against during monitoring and co...</t>
  </si>
  <si>
    <t>Feedback - Pregunta 2
A component of the project management plan that documents the planned approach to the project constraints of scope, time, and cost that will be measured against during monitoring and co...</t>
  </si>
  <si>
    <t>Pregunta 3
A component of the project management plan that provides additional information and details on a particular project area</t>
  </si>
  <si>
    <t>Points - Pregunta 3
A component of the project management plan that provides additional information and details on a particular project area</t>
  </si>
  <si>
    <t>Feedback - Pregunta 3
A component of the project management plan that provides additional information and details on a particular project area</t>
  </si>
  <si>
    <t>Pregunta 4
Risk funding allocation for unknown-unknown risks controlled by the project sponsor</t>
  </si>
  <si>
    <t>Points - Pregunta 4
Risk funding allocation for unknown-unknown risks controlled by the project sponsor</t>
  </si>
  <si>
    <t>Feedback - Pregunta 4
Risk funding allocation for unknown-unknown risks controlled by the project sponsor</t>
  </si>
  <si>
    <t>Pregunta 5
The document that authorizes the scope and funding of the project, signed by the project sponsor</t>
  </si>
  <si>
    <t>Points - Pregunta 5
The document that authorizes the scope and funding of the project, signed by the project sponsor</t>
  </si>
  <si>
    <t>Feedback - Pregunta 5
The document that authorizes the scope and funding of the project, signed by the project sponsor</t>
  </si>
  <si>
    <t>Pregunta 6
A risk identified later in the project that could not have been identified earlier</t>
  </si>
  <si>
    <t>Points - Pregunta 6
A risk identified later in the project that could not have been identified earlier</t>
  </si>
  <si>
    <t>Feedback - Pregunta 6
A risk identified later in the project that could not have been identified earlier</t>
  </si>
  <si>
    <t>Pregunta 7
Internal and external factors that can influence a project's success</t>
  </si>
  <si>
    <t>Points - Pregunta 7
Internal and external factors that can influence a project's success</t>
  </si>
  <si>
    <t>Feedback - Pregunta 7
Internal and external factors that can influence a project's success</t>
  </si>
  <si>
    <t>Pregunta 8
A subsidiary plan documenting the project's approach to risk management, including roles and responsibilities, definitions, methodology, communication, risk categorization, and risk scales</t>
  </si>
  <si>
    <t>Points - Pregunta 8
A subsidiary plan documenting the project's approach to risk management, including roles and responsibilities, definitions, methodology, communication, risk categorization, and risk scales</t>
  </si>
  <si>
    <t>Feedback - Pregunta 8
A subsidiary plan documenting the project's approach to risk management, including roles and responsibilities, definitions, methodology, communication, risk categorization, and risk scales</t>
  </si>
  <si>
    <t>Pregunta 9
Risk funding allocation for known-unknown risks controlled by the project manager</t>
  </si>
  <si>
    <t>Points - Pregunta 9
Risk funding allocation for known-unknown risks controlled by the project manager</t>
  </si>
  <si>
    <t>Feedback - Pregunta 9
Risk funding allocation for known-unknown risks controlled by the project manager</t>
  </si>
  <si>
    <t>Pregunta 10
A detailed list of the project stakeholders, including their roles, their functions, their organization, etc.</t>
  </si>
  <si>
    <t>Points - Pregunta 10
A detailed list of the project stakeholders, including their roles, their functions, their organization, etc.</t>
  </si>
  <si>
    <t>Feedback - Pregunta 10
A detailed list of the project stakeholders, including their roles, their functions, their organization, etc.</t>
  </si>
  <si>
    <t>Pregunta 11
A risk that is considered impossible to occur</t>
  </si>
  <si>
    <t>Points - Pregunta 11
A risk that is considered impossible to occur</t>
  </si>
  <si>
    <t>Feedback - Pregunta 11
A risk that is considered impossible to occur</t>
  </si>
  <si>
    <t xml:space="preserve">Pregunta 12
Any of the organization's assets that may be used to enable project success, including procedures, guidelines, templates, and the corporate knowledge base
</t>
  </si>
  <si>
    <t xml:space="preserve">Points - Pregunta 12
Any of the organization's assets that may be used to enable project success, including procedures, guidelines, templates, and the corporate knowledge base
</t>
  </si>
  <si>
    <t xml:space="preserve">Feedback - Pregunta 12
Any of the organization's assets that may be used to enable project success, including procedures, guidelines, templates, and the corporate knowledge base
</t>
  </si>
  <si>
    <t>Afra Julieta Lomelí Avila
Pedro Martínez Ayala</t>
  </si>
  <si>
    <t>Project management plan</t>
  </si>
  <si>
    <t>Baseline</t>
  </si>
  <si>
    <t>Subsidiary plan</t>
  </si>
  <si>
    <t>Management reserve</t>
  </si>
  <si>
    <t>Project charter</t>
  </si>
  <si>
    <t>Emergent risk</t>
  </si>
  <si>
    <t>Enterprise environmental factors</t>
  </si>
  <si>
    <t>Risk management plan</t>
  </si>
  <si>
    <t>Contingency</t>
  </si>
  <si>
    <t>Stakeholder register</t>
  </si>
  <si>
    <t>Black swan risk</t>
  </si>
  <si>
    <t>Organizational process assets</t>
  </si>
  <si>
    <t>Project Management Plan</t>
  </si>
  <si>
    <t>baseline</t>
  </si>
  <si>
    <t>Management Reserve</t>
  </si>
  <si>
    <t>Project Charter</t>
  </si>
  <si>
    <t>Emergent Risk</t>
  </si>
  <si>
    <t>Enterprise Environmental Factors</t>
  </si>
  <si>
    <t>Subsidiary Plan</t>
  </si>
  <si>
    <t>Stakeholder Register</t>
  </si>
  <si>
    <t>Black Swan Risk</t>
  </si>
  <si>
    <t>Organizational Process Assets</t>
  </si>
  <si>
    <t>Carol Desireé Ramírez Durán y Cesar Iván Vargas G.</t>
  </si>
  <si>
    <t>managment reserve</t>
  </si>
  <si>
    <t>enterprise enviromental factors</t>
  </si>
  <si>
    <t>risk management plan</t>
  </si>
  <si>
    <t>contingency</t>
  </si>
  <si>
    <t>Black Swan risk</t>
  </si>
  <si>
    <t>Carol Desireé Ramírez Durán y Cesar Iván Vargas López</t>
  </si>
  <si>
    <t>ENTERPRISE ENVIRONMENTAL FACTORS</t>
  </si>
  <si>
    <t>RISK MANAGEMENT PLAN</t>
  </si>
  <si>
    <t>CONTINGENCY</t>
  </si>
  <si>
    <t>PROJECT MANAGEMENT PLAN</t>
  </si>
  <si>
    <t>BLACK SWAN RISK</t>
  </si>
  <si>
    <t>ORGANIZATIONAL PROCESS ASSETS</t>
  </si>
  <si>
    <t>CAROL DESIREE RAMIREZ DURAN</t>
  </si>
  <si>
    <t xml:space="preserve">MONICA ALONSO SORIA </t>
  </si>
  <si>
    <t>NO PRESENTÓ EL QUIZ</t>
  </si>
  <si>
    <t>Pregunta 1
An unmanaged change to the project</t>
  </si>
  <si>
    <t>Points - Pregunta 1
An unmanaged change to the project</t>
  </si>
  <si>
    <t>Feedback - Pregunta 1
An unmanaged change to the project</t>
  </si>
  <si>
    <t>Pregunta 2
The summing-up of all project costs at the activity or work package level</t>
  </si>
  <si>
    <t>Points - Pregunta 2
The summing-up of all project costs at the activity or work package level</t>
  </si>
  <si>
    <t>Feedback - Pregunta 2
The summing-up of all project costs at the activity or work package level</t>
  </si>
  <si>
    <t>Pregunta 3
The document that details all identified risks</t>
  </si>
  <si>
    <t>Points - Pregunta 3
The document that details all identified risks</t>
  </si>
  <si>
    <t>Feedback - Pregunta 3
The document that details all identified risks</t>
  </si>
  <si>
    <t>Pregunta 4
A graphical representation of situations showing causal influences, time ordering of events, and other relationships among variables and outcomes</t>
  </si>
  <si>
    <t>Points - Pregunta 4
A graphical representation of situations showing causal influences, time ordering of events, and other relationships among variables and outcomes</t>
  </si>
  <si>
    <t>Feedback - Pregunta 4
A graphical representation of situations showing causal influences, time ordering of events, and other relationships among variables and outcomes</t>
  </si>
  <si>
    <t>Pregunta 5
A framework for identifying risks by evaluating strengths, weaknesses, opportunities, and threats</t>
  </si>
  <si>
    <t>Points - Pregunta 5
A framework for identifying risks by evaluating strengths, weaknesses, opportunities, and threats</t>
  </si>
  <si>
    <t>Feedback - Pregunta 5
A framework for identifying risks by evaluating strengths, weaknesses, opportunities, and threats</t>
  </si>
  <si>
    <t>Pregunta 6
An evaluation of previously identified and documented project risks</t>
  </si>
  <si>
    <t>Points - Pregunta 6
An evaluation of previously identified and documented project risks</t>
  </si>
  <si>
    <t>Feedback - Pregunta 6
An evaluation of previously identified and documented project risks</t>
  </si>
  <si>
    <t>Pregunta 7
The analysis of potential errors or defects within a system</t>
  </si>
  <si>
    <t>Points - Pregunta 7
The analysis of potential errors or defects within a system</t>
  </si>
  <si>
    <t>Feedback - Pregunta 7
The analysis of potential errors or defects within a system</t>
  </si>
  <si>
    <t>Pregunta 8
A list of common risk categories that can be used as a framework for additional risk identification techniques</t>
  </si>
  <si>
    <t>Points - Pregunta 8
A list of common risk categories that can be used as a framework for additional risk identification techniques</t>
  </si>
  <si>
    <t>Feedback - Pregunta 8
A list of common risk categories that can be used as a framework for additional risk identification techniques</t>
  </si>
  <si>
    <t>Pregunta 9
A specific uncertain event or condition which, if it occurs, has a positive or negative effect on at least one project objective</t>
  </si>
  <si>
    <t>Points - Pregunta 9
A specific uncertain event or condition which, if it occurs, has a positive or negative effect on at least one project objective</t>
  </si>
  <si>
    <t>Feedback - Pregunta 9
A specific uncertain event or condition which, if it occurs, has a positive or negative effect on at least one project objective</t>
  </si>
  <si>
    <t>Pregunta 10
A component of the project management plan that includes the project scope statement, the WBS, and the WBS dictionary</t>
  </si>
  <si>
    <t>Points - Pregunta 10
A component of the project management plan that includes the project scope statement, the WBS, and the WBS dictionary</t>
  </si>
  <si>
    <t>Feedback - Pregunta 10
A component of the project management plan that includes the project scope statement, the WBS, and the WBS dictionary</t>
  </si>
  <si>
    <t>Pregunta 11
Using a past similar project as the basis to determine the cost or duration estimate for the current project (also known as top-down estimating)</t>
  </si>
  <si>
    <t>Points - Pregunta 11
Using a past similar project as the basis to determine the cost or duration estimate for the current project (also known as top-down estimating)</t>
  </si>
  <si>
    <t>Feedback - Pregunta 11
Using a past similar project as the basis to determine the cost or duration estimate for the current project (also known as top-down estimating)</t>
  </si>
  <si>
    <t>Pregunta 12
A collection of best practices, lessons learned, and historical information for projects within a particular industry</t>
  </si>
  <si>
    <t>Points - Pregunta 12
A collection of best practices, lessons learned, and historical information for projects within a particular industry</t>
  </si>
  <si>
    <t>Feedback - Pregunta 12
A collection of best practices, lessons learned, and historical information for projects within a particular industry</t>
  </si>
  <si>
    <t>Pregunta 13
The effect of uncertainty on the project as a whole</t>
  </si>
  <si>
    <t>Points - Pregunta 13
The effect of uncertainty on the project as a whole</t>
  </si>
  <si>
    <t>Feedback - Pregunta 13
The effect of uncertainty on the project as a whole</t>
  </si>
  <si>
    <t>Pregunta 14
An evaluation of the defined work of the project</t>
  </si>
  <si>
    <t>Points - Pregunta 14
An evaluation of the defined work of the project</t>
  </si>
  <si>
    <t>Feedback - Pregunta 14
An evaluation of the defined work of the project</t>
  </si>
  <si>
    <t>Pregunta 15
A particular application of influence diagrams used to identify risks within a project situation with feedback and feed-forward loops</t>
  </si>
  <si>
    <t>Points - Pregunta 15
A particular application of influence diagrams used to identify risks within a project situation with feedback and feed-forward loops</t>
  </si>
  <si>
    <t>Feedback - Pregunta 15
A particular application of influence diagrams used to identify risks within a project situation with feedback and feed-forward loops</t>
  </si>
  <si>
    <t>Pregunta 16
Using a statistical relationship between variables to calculate a unit cost or productivity rate</t>
  </si>
  <si>
    <t>Points - Pregunta 16
Using a statistical relationship between variables to calculate a unit cost or productivity rate</t>
  </si>
  <si>
    <t>Feedback - Pregunta 16
Using a statistical relationship between variables to calculate a unit cost or productivity rate</t>
  </si>
  <si>
    <t>Pregunta 17
Analysis of a single fault event done by identifying the combinations of conditions and component failures that would lead to that fault</t>
  </si>
  <si>
    <t>Points - Pregunta 17
Analysis of a single fault event done by identifying the combinations of conditions and component failures that would lead to that fault</t>
  </si>
  <si>
    <t>Feedback - Pregunta 17
Analysis of a single fault event done by identifying the combinations of conditions and component failures that would lead to that fault</t>
  </si>
  <si>
    <t>Pregunta 18
An evaluation of the defined risk categories and subcategories done to ensure that all areas of risk are identified</t>
  </si>
  <si>
    <t>Points - Pregunta 18
An evaluation of the defined risk categories and subcategories done to ensure that all areas of risk are identified</t>
  </si>
  <si>
    <t>Feedback - Pregunta 18
An evaluation of the defined risk categories and subcategories done to ensure that all areas of risk are identified</t>
  </si>
  <si>
    <t>Pregunta 19
A structured review of project documentation, such as project plans, work performance reports, business cases, RFPs, etc.</t>
  </si>
  <si>
    <t>Points - Pregunta 19
A structured review of project documentation, such as project plans, work performance reports, business cases, RFPs, etc.</t>
  </si>
  <si>
    <t>Feedback - Pregunta 19
A structured review of project documentation, such as project plans, work performance reports, business cases, RFPs, etc.</t>
  </si>
  <si>
    <t>Pregunta 20
Evaluation of the initiating cause or causes that give rise to a causal chain that may result in risks</t>
  </si>
  <si>
    <t>Points - Pregunta 20
Evaluation of the initiating cause or causes that give rise to a causal chain that may result in risks</t>
  </si>
  <si>
    <t>Feedback - Pregunta 20
Evaluation of the initiating cause or causes that give rise to a causal chain that may result in risks</t>
  </si>
  <si>
    <t>Pregunta 21
Used to identify the driving and restraining forces that may affect the achievement of the project objectives</t>
  </si>
  <si>
    <t>Points - Pregunta 21
Used to identify the driving and restraining forces that may affect the achievement of the project objectives</t>
  </si>
  <si>
    <t>Feedback - Pregunta 21
Used to identify the driving and restraining forces that may affect the achievement of the project objectives</t>
  </si>
  <si>
    <t>Pregunta 22
A risk identification tool in which possible risks are phrased as questions rather than as risk statements</t>
  </si>
  <si>
    <t>Points - Pregunta 22
A risk identification tool in which possible risks are phrased as questions rather than as risk statements</t>
  </si>
  <si>
    <t>Feedback - Pregunta 22
A risk identification tool in which possible risks are phrased as questions rather than as risk statements</t>
  </si>
  <si>
    <t>Pregunta 23
A legitimate requirement identified later in the project</t>
  </si>
  <si>
    <t>Points - Pregunta 23
A legitimate requirement identified later in the project</t>
  </si>
  <si>
    <t>Feedback - Pregunta 23
A legitimate requirement identified later in the project</t>
  </si>
  <si>
    <t>Pregunta 24
An evaluation of those things that are believed to be true or the limitations placed upon the project</t>
  </si>
  <si>
    <t>Points - Pregunta 24
An evaluation of those things that are believed to be true or the limitations placed upon the project</t>
  </si>
  <si>
    <t>Feedback - Pregunta 24
An evaluation of those things that are believed to be true or the limitations placed upon the project</t>
  </si>
  <si>
    <t>Pregunta 25
A component of the project management plan that provides additional details around a specific area of the project</t>
  </si>
  <si>
    <t>Points - Pregunta 25
A component of the project management plan that provides additional details around a specific area of the project</t>
  </si>
  <si>
    <t>Feedback - Pregunta 25
A component of the project management plan that provides additional details around a specific area of the project</t>
  </si>
  <si>
    <t>Pregunta 26
A creativity technique that can be used with the team whereby they envision a desired end-state that could occur or exist in the future and identify the uncertainties involved in achie...</t>
  </si>
  <si>
    <t>Points - Pregunta 26
A creativity technique that can be used with the team whereby they envision a desired end-state that could occur or exist in the future and identify the uncertainties involved in achie...</t>
  </si>
  <si>
    <t>Feedback - Pregunta 26
A creativity technique that can be used with the team whereby they envision a desired end-state that could occur or exist in the future and identify the uncertainties involved in achie...</t>
  </si>
  <si>
    <t>Pregunta 27
Uses optimistic, most likely, and pessimistic duration or cost predictions to develop an estimate</t>
  </si>
  <si>
    <t>Points - Pregunta 27
Uses optimistic, most likely, and pessimistic duration or cost predictions to develop an estimate</t>
  </si>
  <si>
    <t>Feedback - Pregunta 27
Uses optimistic, most likely, and pessimistic duration or cost predictions to develop an estimate</t>
  </si>
  <si>
    <t>Scope creep</t>
  </si>
  <si>
    <t>Bottom-up estimating</t>
  </si>
  <si>
    <t>Risk register</t>
  </si>
  <si>
    <t>Influence diagram</t>
  </si>
  <si>
    <t>SWOT analysis</t>
  </si>
  <si>
    <t>Checklist analysis</t>
  </si>
  <si>
    <t>FMEA</t>
  </si>
  <si>
    <t>Prompt lists</t>
  </si>
  <si>
    <t>Individual risk</t>
  </si>
  <si>
    <t>Scope baseline</t>
  </si>
  <si>
    <t>Analogous estimating</t>
  </si>
  <si>
    <t>Industry knowledge base</t>
  </si>
  <si>
    <t>Overall risk</t>
  </si>
  <si>
    <t>WBS review</t>
  </si>
  <si>
    <t>System dynamics</t>
  </si>
  <si>
    <t>Parametric estimating</t>
  </si>
  <si>
    <t>Fault tree analysis</t>
  </si>
  <si>
    <t>RBS review</t>
  </si>
  <si>
    <t>Documentation review</t>
  </si>
  <si>
    <t>Root cause analysis</t>
  </si>
  <si>
    <t>Force field analysis</t>
  </si>
  <si>
    <t>Risk questionnaire</t>
  </si>
  <si>
    <t>Scope gap</t>
  </si>
  <si>
    <t>Assumptions/constraints analysis</t>
  </si>
  <si>
    <t>Futures thinking</t>
  </si>
  <si>
    <t>Three-point estimating</t>
  </si>
  <si>
    <t>CARLOS SAMUEL CRUZ MARISCAL 
LUIS ENRIQUE NERI GONZALEZ</t>
  </si>
  <si>
    <t>Influence diagrams</t>
  </si>
  <si>
    <t>Documentation reviews</t>
  </si>
  <si>
    <t xml:space="preserve">Analogous estimating </t>
  </si>
  <si>
    <t xml:space="preserve">Industry knowledge Base </t>
  </si>
  <si>
    <t xml:space="preserve">WBS review </t>
  </si>
  <si>
    <t>Parametric Estimating</t>
  </si>
  <si>
    <t>Scope Gap</t>
  </si>
  <si>
    <t>Bottom up estimating</t>
  </si>
  <si>
    <t>scope creep</t>
  </si>
  <si>
    <t>influence diagrams</t>
  </si>
  <si>
    <t>swot analysis</t>
  </si>
  <si>
    <t>documentation reviews</t>
  </si>
  <si>
    <t>prompt lists</t>
  </si>
  <si>
    <t>individual risk</t>
  </si>
  <si>
    <t>scope baseline</t>
  </si>
  <si>
    <t>analogous estimating</t>
  </si>
  <si>
    <t>industry knowledge base</t>
  </si>
  <si>
    <t>overal risk</t>
  </si>
  <si>
    <t>wbs review</t>
  </si>
  <si>
    <t>system dynamics</t>
  </si>
  <si>
    <t>parametric estimating</t>
  </si>
  <si>
    <t>fault tree analysis</t>
  </si>
  <si>
    <t>rbs review</t>
  </si>
  <si>
    <t>checklist analysis</t>
  </si>
  <si>
    <t>root cause analysis</t>
  </si>
  <si>
    <t>force field analysis</t>
  </si>
  <si>
    <t>risk questionnaire</t>
  </si>
  <si>
    <t>scope gap</t>
  </si>
  <si>
    <t>assumptions/constraints analysis</t>
  </si>
  <si>
    <t>subsidiary plan</t>
  </si>
  <si>
    <t>futures thinking</t>
  </si>
  <si>
    <t>three-point estimating</t>
  </si>
  <si>
    <t>Future thinking</t>
  </si>
  <si>
    <t>Three point estimating</t>
  </si>
  <si>
    <t>TAREA 5</t>
  </si>
  <si>
    <t>CUESTIONARIO 6</t>
  </si>
  <si>
    <t>NO CONSIDERAR ESTA RESPUESTA</t>
  </si>
  <si>
    <r>
      <rPr>
        <b/>
        <sz val="11"/>
        <color theme="1"/>
        <rFont val="Calibri"/>
        <family val="2"/>
        <scheme val="minor"/>
      </rPr>
      <t>Carol Desireé Ramírez Durán</t>
    </r>
    <r>
      <rPr>
        <sz val="12"/>
        <color theme="1"/>
        <rFont val="Calibri"/>
        <family val="2"/>
        <scheme val="minor"/>
      </rPr>
      <t xml:space="preserve"> y César Iván Vargas López</t>
    </r>
  </si>
  <si>
    <t>PEDRO</t>
  </si>
  <si>
    <t>A</t>
  </si>
  <si>
    <t xml:space="preserve">Luis Enrique Neri Gonzalez
Samuel </t>
  </si>
  <si>
    <t>Afra Julieta Lomeli Avila</t>
  </si>
  <si>
    <t>VARGAS LOPEZ CESAR IVAN</t>
  </si>
  <si>
    <t>CUESTIONARIO 7</t>
  </si>
  <si>
    <t>CUESTIONARIO 8</t>
  </si>
  <si>
    <t>Mario</t>
  </si>
  <si>
    <t>RAMIREZ DURAN CAROL DESIREE</t>
  </si>
  <si>
    <t>LUIS ENRIQUE</t>
  </si>
  <si>
    <t>TAREA 6</t>
  </si>
  <si>
    <t>Pregunta 1
The likelihood that a risk event will occur within the project timeline</t>
  </si>
  <si>
    <t>Points - Pregunta 1
The likelihood that a risk event will occur within the project timeline</t>
  </si>
  <si>
    <t>Feedback - Pregunta 1
The likelihood that a risk event will occur within the project timeline</t>
  </si>
  <si>
    <t>Pregunta 2
A review of historical project information used to elicit data that can be helpful in assessing the probability and impact of the currently identified project risks</t>
  </si>
  <si>
    <t>Points - Pregunta 2
A review of historical project information used to elicit data that can be helpful in assessing the probability and impact of the currently identified project risks</t>
  </si>
  <si>
    <t>Feedback - Pregunta 2
A review of historical project information used to elicit data that can be helpful in assessing the probability and impact of the currently identified project risks</t>
  </si>
  <si>
    <t>Pregunta 3
The effect of a risk event on one or more of the project objectives</t>
  </si>
  <si>
    <t>Points - Pregunta 3
The effect of a risk event on one or more of the project objectives</t>
  </si>
  <si>
    <t>Feedback - Pregunta 3
The effect of a risk event on one or more of the project objectives</t>
  </si>
  <si>
    <t>Pregunta 4
A special type of histogram that ranks the causes of poor quality or project risks by overall influence</t>
  </si>
  <si>
    <t>Points - Pregunta 4
A special type of histogram that ranks the causes of poor quality or project risks by overall influence</t>
  </si>
  <si>
    <t>Feedback - Pregunta 4
A special type of histogram that ranks the causes of poor quality or project risks by overall influence</t>
  </si>
  <si>
    <t>Pregunta 5
Risks that are deemed low-probability and low-impact that require no action and will only be monitored</t>
  </si>
  <si>
    <t>Points - Pregunta 5
Risks that are deemed low-probability and low-impact that require no action and will only be monitored</t>
  </si>
  <si>
    <t>Feedback - Pregunta 5
Risks that are deemed low-probability and low-impact that require no action and will only be monitored</t>
  </si>
  <si>
    <t>Pregunta 6
An evaluation of those causes most likely to generate risks that impact the project</t>
  </si>
  <si>
    <t>Points - Pregunta 6
An evaluation of those causes most likely to generate risks that impact the project</t>
  </si>
  <si>
    <t>Feedback - Pregunta 6
An evaluation of those causes most likely to generate risks that impact the project</t>
  </si>
  <si>
    <t>Pregunta 7
An evaluation of the RBS to determine areas or categories of risks that will have an impact on the project</t>
  </si>
  <si>
    <t>Points - Pregunta 7
An evaluation of the RBS to determine areas or categories of risks that will have an impact on the project</t>
  </si>
  <si>
    <t>Feedback - Pregunta 7
An evaluation of the RBS to determine areas or categories of risks that will have an impact on the project</t>
  </si>
  <si>
    <t>Pregunta 8
An evaluation of the root causes of the project risks done in order to assess the probability and impact of the identified project risks</t>
  </si>
  <si>
    <t>Points - Pregunta 8
An evaluation of the root causes of the project risks done in order to assess the probability and impact of the identified project risks</t>
  </si>
  <si>
    <t>Feedback - Pregunta 8
An evaluation of the root causes of the project risks done in order to assess the probability and impact of the identified project risks</t>
  </si>
  <si>
    <t>Pregunta 9
A decision-making tool used for evaluating risks based on their assessed probability and impact</t>
  </si>
  <si>
    <t>Points - Pregunta 9
A decision-making tool used for evaluating risks based on their assessed probability and impact</t>
  </si>
  <si>
    <t>Feedback - Pregunta 9
A decision-making tool used for evaluating risks based on their assessed probability and impact</t>
  </si>
  <si>
    <t>Pregunta 10
A method used to calibrate preferences for achieving the different objectives of a project</t>
  </si>
  <si>
    <t>Points - Pregunta 10
A method used to calibrate preferences for achieving the different objectives of a project</t>
  </si>
  <si>
    <t>Feedback - Pregunta 10
A method used to calibrate preferences for achieving the different objectives of a project</t>
  </si>
  <si>
    <t>Pregunta 11
Techniques that establish parameters around different probability and impact ratings</t>
  </si>
  <si>
    <t>Points - Pregunta 11
Techniques that establish parameters around different probability and impact ratings</t>
  </si>
  <si>
    <t>Feedback - Pregunta 11
Techniques that establish parameters around different probability and impact ratings</t>
  </si>
  <si>
    <t>Equipo 1;</t>
  </si>
  <si>
    <t>Probability</t>
  </si>
  <si>
    <t>Retrospective analysis</t>
  </si>
  <si>
    <t>Impact</t>
  </si>
  <si>
    <t>Pareto chart</t>
  </si>
  <si>
    <t>Watchlist</t>
  </si>
  <si>
    <t>Pareto prioritization analysis</t>
  </si>
  <si>
    <t>RBS analysis</t>
  </si>
  <si>
    <t>Probability and impact matrix</t>
  </si>
  <si>
    <t>Analytic hierarchy process</t>
  </si>
  <si>
    <t>Estimating techniques</t>
  </si>
  <si>
    <t>Equipo 4;</t>
  </si>
  <si>
    <t>Equipo 2;</t>
  </si>
  <si>
    <t xml:space="preserve">MONICA ALONSO SORIA / MARIOO PALOMINO </t>
  </si>
  <si>
    <t>RBS Analysis</t>
  </si>
  <si>
    <t>Equipo 3;</t>
  </si>
  <si>
    <t>Carlos Samuel Cruz Mariscal 
Luis Neri González</t>
  </si>
  <si>
    <t>Pareto Chart</t>
  </si>
  <si>
    <t>watchlist</t>
  </si>
  <si>
    <t>Pareto prioritization analisis</t>
  </si>
  <si>
    <t>Analytic Hierarchy Process</t>
  </si>
  <si>
    <t>estimiting Techniques</t>
  </si>
  <si>
    <t>Equipo 5;</t>
  </si>
  <si>
    <t>VARGAS LOPEZ CESAR IVAN
RAMIREZ DURAN CAROL DESIREE</t>
  </si>
  <si>
    <t>PROBABILITU AND IMPACT MATRIX</t>
  </si>
  <si>
    <t>RETROSPECTIVE ANALYSIS</t>
  </si>
  <si>
    <t>IMPACT</t>
  </si>
  <si>
    <t>PARETO CHART</t>
  </si>
  <si>
    <t>WATCHLIST</t>
  </si>
  <si>
    <t>PARETO PRIORITIZATION ANALYSIS</t>
  </si>
  <si>
    <t>RBS ANALYSIS</t>
  </si>
  <si>
    <t>ROOT CAUSE ANALYSIS</t>
  </si>
  <si>
    <t>PROBABILITY</t>
  </si>
  <si>
    <t>ANALYTIC HIERARCHY PROCESS</t>
  </si>
  <si>
    <t>ESTIMITING TECHNIQUES</t>
  </si>
  <si>
    <t>TAREA 7</t>
  </si>
  <si>
    <t>Pregunta 1
The amount of work budgeted between the start date and the status date</t>
  </si>
  <si>
    <t>Points - Pregunta 1
The amount of work budgeted between the start date and the status date</t>
  </si>
  <si>
    <t>Feedback - Pregunta 1
The amount of work budgeted between the start date and the status date</t>
  </si>
  <si>
    <t>Pregunta 2
Detailed, computer-intensive simulation approach to determining the value and probability of possible outcomes of a project objective such as a project schedule or cost estimate</t>
  </si>
  <si>
    <t>Points - Pregunta 2
Detailed, computer-intensive simulation approach to determining the value and probability of possible outcomes of a project objective such as a project schedule or cost estimate</t>
  </si>
  <si>
    <t>Feedback - Pregunta 2
Detailed, computer-intensive simulation approach to determining the value and probability of possible outcomes of a project objective such as a project schedule or cost estimate</t>
  </si>
  <si>
    <t>Pregunta 3
A type of sensitivity chart in which the variable with the highest impact is placed at the top of the chart and followed by other variables in descending order of impact</t>
  </si>
  <si>
    <t>Points - Pregunta 3
A type of sensitivity chart in which the variable with the highest impact is placed at the top of the chart and followed by other variables in descending order of impact</t>
  </si>
  <si>
    <t>Feedback - Pregunta 3
A type of sensitivity chart in which the variable with the highest impact is placed at the top of the chart and followed by other variables in descending order of impact</t>
  </si>
  <si>
    <t>Pregunta 4
A ratio comparing value earned to actual costs</t>
  </si>
  <si>
    <t>Points - Pregunta 4
A ratio comparing value earned to actual costs</t>
  </si>
  <si>
    <t>Feedback - Pregunta 4
A ratio comparing value earned to actual costs</t>
  </si>
  <si>
    <t>Pregunta 5
A particular application of influence diagrams used to identify risks within a project situation</t>
  </si>
  <si>
    <t>Points - Pregunta 5
A particular application of influence diagrams used to identify risks within a project situation</t>
  </si>
  <si>
    <t>Feedback - Pregunta 5
A particular application of influence diagrams used to identify risks within a project situation</t>
  </si>
  <si>
    <t>Pregunta 6
A method of planning and scheduling that places the emphasis on the resources that are required to complete the activities</t>
  </si>
  <si>
    <t>Points - Pregunta 6
A method of planning and scheduling that places the emphasis on the resources that are required to complete the activities</t>
  </si>
  <si>
    <t>Feedback - Pregunta 6
A method of planning and scheduling that places the emphasis on the resources that are required to complete the activities</t>
  </si>
  <si>
    <t>Pregunta 7
Analysis technique that evaluates the project risks against the project model to determine which risks will have the biggest impact on the project</t>
  </si>
  <si>
    <t>Points - Pregunta 7
Analysis technique that evaluates the project risks against the project model to determine which risks will have the biggest impact on the project</t>
  </si>
  <si>
    <t>Feedback - Pregunta 7
Analysis technique that evaluates the project risks against the project model to determine which risks will have the biggest impact on the project</t>
  </si>
  <si>
    <t>Pregunta 8
Metrics that are designed to provide current information about a system based on the latest available data</t>
  </si>
  <si>
    <t>Points - Pregunta 8
Metrics that are designed to provide current information about a system based on the latest available data</t>
  </si>
  <si>
    <t>Feedback - Pregunta 8
Metrics that are designed to provide current information about a system based on the latest available data</t>
  </si>
  <si>
    <t>Pregunta 9
The amount of money spent to complete the work of the project through the status date</t>
  </si>
  <si>
    <t>Points - Pregunta 9
The amount of money spent to complete the work of the project through the status date</t>
  </si>
  <si>
    <t>Feedback - Pregunta 9
The amount of money spent to complete the work of the project through the status date</t>
  </si>
  <si>
    <t>Pregunta 10
Value earned in the project based on the percentage of the budgeted work that is complete</t>
  </si>
  <si>
    <t>Points - Pregunta 10
Value earned in the project based on the percentage of the budgeted work that is complete</t>
  </si>
  <si>
    <t>Feedback - Pregunta 10
Value earned in the project based on the percentage of the budgeted work that is complete</t>
  </si>
  <si>
    <t>Pregunta 11
A ratio comparing value earned to value planned</t>
  </si>
  <si>
    <t>Points - Pregunta 11
A ratio comparing value earned to value planned</t>
  </si>
  <si>
    <t>Feedback - Pregunta 11
A ratio comparing value earned to value planned</t>
  </si>
  <si>
    <t>Pregunta 12
Calculation of a value such as weighted average or expected cost or benefit when the outcomes are uncertain</t>
  </si>
  <si>
    <t>Points - Pregunta 12
Calculation of a value such as weighted average or expected cost or benefit when the outcomes are uncertain</t>
  </si>
  <si>
    <t>Feedback - Pregunta 12
Calculation of a value such as weighted average or expected cost or benefit when the outcomes are uncertain</t>
  </si>
  <si>
    <t>Pregunta 13
A function that represents the distribution of many random variables as a symmetrical, bell-shaped graph</t>
  </si>
  <si>
    <t>Points - Pregunta 13
A function that represents the distribution of many random variables as a symmetrical, bell-shaped graph</t>
  </si>
  <si>
    <t>Feedback - Pregunta 13
A function that represents the distribution of many random variables as a symmetrical, bell-shaped graph</t>
  </si>
  <si>
    <t>Pregunta 14
A computerized simulation that applies a stratified approach, selecting a limited set of values from each strata or segment, rather than pulling all random variables</t>
  </si>
  <si>
    <t>Points - Pregunta 14
A computerized simulation that applies a stratified approach, selecting a limited set of values from each strata or segment, rather than pulling all random variables</t>
  </si>
  <si>
    <t>Feedback - Pregunta 14
A computerized simulation that applies a stratified approach, selecting a limited set of values from each strata or segment, rather than pulling all random variables</t>
  </si>
  <si>
    <t>Pregunta 15
The difference between the value earned and the actual costs</t>
  </si>
  <si>
    <t>Points - Pregunta 15
The difference between the value earned and the actual costs</t>
  </si>
  <si>
    <t>Feedback - Pregunta 15
The difference between the value earned and the actual costs</t>
  </si>
  <si>
    <t>Pregunta 16
A continuous probability distribution of a random variable whose logarithm is normally distributed</t>
  </si>
  <si>
    <t>Points - Pregunta 16
A continuous probability distribution of a random variable whose logarithm is normally distributed</t>
  </si>
  <si>
    <t>Feedback - Pregunta 16
A continuous probability distribution of a random variable whose logarithm is normally distributed</t>
  </si>
  <si>
    <t>Pregunta 17
Metrics that report after the fact on how the process worked and the process's overall health</t>
  </si>
  <si>
    <t>Points - Pregunta 17
Metrics that report after the fact on how the process worked and the process's overall health</t>
  </si>
  <si>
    <t>Feedback - Pregunta 17
Metrics that report after the fact on how the process worked and the process's overall health</t>
  </si>
  <si>
    <t>Pregunta 18
A bell-curve probability distribution showing the range and concentration of probabilities of different values</t>
  </si>
  <si>
    <t>Points - Pregunta 18
A bell-curve probability distribution showing the range and concentration of probabilities of different values</t>
  </si>
  <si>
    <t>Feedback - Pregunta 18
A bell-curve probability distribution showing the range and concentration of probabilities of different values</t>
  </si>
  <si>
    <t>Pregunta 19
Also known as a rectangular distribution, this is a distribution with constant probability</t>
  </si>
  <si>
    <t>Points - Pregunta 19
Also known as a rectangular distribution, this is a distribution with constant probability</t>
  </si>
  <si>
    <t>Feedback - Pregunta 19
Also known as a rectangular distribution, this is a distribution with constant probability</t>
  </si>
  <si>
    <t>Pregunta 20
Metrics that use current information to provide insight into future conditions</t>
  </si>
  <si>
    <t>Points - Pregunta 20
Metrics that use current information to provide insight into future conditions</t>
  </si>
  <si>
    <t>Feedback - Pregunta 20
Metrics that use current information to provide insight into future conditions</t>
  </si>
  <si>
    <t>Pregunta 21
The difference between the value earned and the value planned</t>
  </si>
  <si>
    <t>Points - Pregunta 21
The difference between the value earned and the value planned</t>
  </si>
  <si>
    <t>Feedback - Pregunta 21
The difference between the value earned and the value planned</t>
  </si>
  <si>
    <t>Pregunta 22
Facilitates the discovery of predecessors to project problems by incorporating both what comes before and what comes after a specific risk event</t>
  </si>
  <si>
    <t>Points - Pregunta 22
Facilitates the discovery of predecessors to project problems by incorporating both what comes before and what comes after a specific risk event</t>
  </si>
  <si>
    <t>Feedback - Pregunta 22
Facilitates the discovery of predecessors to project problems by incorporating both what comes before and what comes after a specific risk event</t>
  </si>
  <si>
    <t>Pregunta 23
Used to evaluate alternatives before selecting one of them to execute</t>
  </si>
  <si>
    <t>Points - Pregunta 23
Used to evaluate alternatives before selecting one of them to execute</t>
  </si>
  <si>
    <t>Feedback - Pregunta 23
Used to evaluate alternatives before selecting one of them to execute</t>
  </si>
  <si>
    <t>Pregunta 24
A continuous probability distribution with a probability density function shaped like a triangle and defined by three values: the minimum value a, the maximum value b, and the peak value c</t>
  </si>
  <si>
    <t>Points - Pregunta 24
A continuous probability distribution with a probability density function shaped like a triangle and defined by three values: the minimum value a, the maximum value b, and the peak value c</t>
  </si>
  <si>
    <t>Feedback - Pregunta 24
A continuous probability distribution with a probability density function shaped like a triangle and defined by three values: the minimum value a, the maximum value b, and the peak value c</t>
  </si>
  <si>
    <t>Equipo  2</t>
  </si>
  <si>
    <t>PLANNED VALUE</t>
  </si>
  <si>
    <t>MONTE CARLO SIMULATION</t>
  </si>
  <si>
    <t>SENSITIVITY ANALYSIS</t>
  </si>
  <si>
    <t>COST PERFORMANCE INDEX</t>
  </si>
  <si>
    <t>TORNADO DIAGRAM</t>
  </si>
  <si>
    <t>CRITICAL CHAIN PROJECT  MANAGEMENT</t>
  </si>
  <si>
    <t>BOWTIE ANALYSIS</t>
  </si>
  <si>
    <t>DIAGNOSTIC METRICS</t>
  </si>
  <si>
    <t>ACTUAL COSTS</t>
  </si>
  <si>
    <t>EARNED VALUE</t>
  </si>
  <si>
    <t>COST VARIANCE</t>
  </si>
  <si>
    <t>EXPECTED MONETARY VALUE ANAYSIS</t>
  </si>
  <si>
    <t xml:space="preserve">VALUE ANALYSIS </t>
  </si>
  <si>
    <t>LATIN HYPERCUBE SAMPLING</t>
  </si>
  <si>
    <t>SCHEDULE VARIANCE</t>
  </si>
  <si>
    <t>LOGNORMAL DISTRIBUTION</t>
  </si>
  <si>
    <t>RETROSPECTIVE METRICS</t>
  </si>
  <si>
    <t>NORMAL DISTRIBUTION</t>
  </si>
  <si>
    <t>UNIFORM DISTRIBUTION</t>
  </si>
  <si>
    <t>PREDICTIVE METRICS</t>
  </si>
  <si>
    <t>DECISION TREE</t>
  </si>
  <si>
    <t xml:space="preserve">TRIANGULAR DISTRIBUTION </t>
  </si>
  <si>
    <t>Planned value</t>
  </si>
  <si>
    <t>Monte Carlo simulation</t>
  </si>
  <si>
    <t>Tornado diagram</t>
  </si>
  <si>
    <t>Cost performance index</t>
  </si>
  <si>
    <t>Critical chain project management</t>
  </si>
  <si>
    <t>Sensitivity analysis</t>
  </si>
  <si>
    <t>Diagnostic metrics</t>
  </si>
  <si>
    <t>Actual costs</t>
  </si>
  <si>
    <t>Earned value</t>
  </si>
  <si>
    <t>Schedule performance index</t>
  </si>
  <si>
    <t>Expected monetary value analysis</t>
  </si>
  <si>
    <t>Normal (Gaussian) distribution</t>
  </si>
  <si>
    <t>Latin Hypercube sampling</t>
  </si>
  <si>
    <t>Cost variance</t>
  </si>
  <si>
    <t>Lognormal distribution</t>
  </si>
  <si>
    <t>Retrospective metrics</t>
  </si>
  <si>
    <t>Beta distribution</t>
  </si>
  <si>
    <t>Uniform distribution</t>
  </si>
  <si>
    <t>Predictive metrics</t>
  </si>
  <si>
    <t>Schedule variance</t>
  </si>
  <si>
    <t>Bowtie analysis</t>
  </si>
  <si>
    <t>Decision tree</t>
  </si>
  <si>
    <t>Triangular distribution</t>
  </si>
  <si>
    <t>Latin hypercube sampling</t>
  </si>
  <si>
    <t>Equipo  5</t>
  </si>
  <si>
    <t>RAMIREZ DURAN CAROL DESIREE
VARGAS LOPEZ CESAR IVAN</t>
  </si>
  <si>
    <t>SYSTEM DYNAMICS</t>
  </si>
  <si>
    <t>CRITICAL CHAIN PROJECT MANAGEMENT</t>
  </si>
  <si>
    <t>ACTUAL COST</t>
  </si>
  <si>
    <t>SCHEDULE PERFORMANCE INDEX</t>
  </si>
  <si>
    <t>TRIANGULAR DISTRIBUTION</t>
  </si>
  <si>
    <t>NORMAL (GAUSSIAN) DISTRIBUTION</t>
  </si>
  <si>
    <t>LOGNORMAL DISTRIBUTIONS</t>
  </si>
  <si>
    <t>BETA DISTRIBUTION</t>
  </si>
  <si>
    <t>UNIFORM DISTRIBUTIONS</t>
  </si>
  <si>
    <t>EXPECTED MONETARY VALUE ANALYSIS</t>
  </si>
  <si>
    <t>CARLOS SAMUEL CRUZ MARISCAL 
LUIS ENRIQUE NERI</t>
  </si>
  <si>
    <t>TAREA 8</t>
  </si>
  <si>
    <t>Pregunta 1
A risk that arises as an outcome of implementing a risk response</t>
  </si>
  <si>
    <t>Points - Pregunta 1
A risk that arises as an outcome of implementing a risk response</t>
  </si>
  <si>
    <t>Feedback - Pregunta 1
A risk that arises as an outcome of implementing a risk response</t>
  </si>
  <si>
    <t>Pregunta 2
Changing the plan to ensure that a risk will be realized</t>
  </si>
  <si>
    <t>Points - Pregunta 2
Changing the plan to ensure that a risk will be realized</t>
  </si>
  <si>
    <t>Feedback - Pregunta 2
Changing the plan to ensure that a risk will be realized</t>
  </si>
  <si>
    <t>Pregunta 3
Actions planned in advance but only implemented when the primary response is not effective</t>
  </si>
  <si>
    <t>Points - Pregunta 3
Actions planned in advance but only implemented when the primary response is not effective</t>
  </si>
  <si>
    <t>Feedback - Pregunta 3
Actions planned in advance but only implemented when the primary response is not effective</t>
  </si>
  <si>
    <t>Pregunta 4
Defining a contingent response strategy or allocating contingency time or money to a risk</t>
  </si>
  <si>
    <t>Points - Pregunta 4
Defining a contingent response strategy or allocating contingency time or money to a risk</t>
  </si>
  <si>
    <t>Feedback - Pregunta 4
Defining a contingent response strategy or allocating contingency time or money to a risk</t>
  </si>
  <si>
    <t>Pregunta 5
Changing the plan to reduce the probability and/or impact of a risk</t>
  </si>
  <si>
    <t>Points - Pregunta 5
Changing the plan to reduce the probability and/or impact of a risk</t>
  </si>
  <si>
    <t>Feedback - Pregunta 5
Changing the plan to reduce the probability and/or impact of a risk</t>
  </si>
  <si>
    <t>Pregunta 6
Defines several alternative scenarios, which are then evaluated for appropriate and cost-effective responses</t>
  </si>
  <si>
    <t>Points - Pregunta 6
Defines several alternative scenarios, which are then evaluated for appropriate and cost-effective responses</t>
  </si>
  <si>
    <t>Feedback - Pregunta 6
Defines several alternative scenarios, which are then evaluated for appropriate and cost-effective responses</t>
  </si>
  <si>
    <t>Pregunta 7
A financial allocation for known-unknown risks managed by the project manager</t>
  </si>
  <si>
    <t>Points - Pregunta 7
A financial allocation for known-unknown risks managed by the project manager</t>
  </si>
  <si>
    <t>Feedback - Pregunta 7
A financial allocation for known-unknown risks managed by the project manager</t>
  </si>
  <si>
    <t>Pregunta 8
Shifting the negative impact of the risk to a third party in exchange for a premium</t>
  </si>
  <si>
    <t>Points - Pregunta 8
Shifting the negative impact of the risk to a third party in exchange for a premium</t>
  </si>
  <si>
    <t>Feedback - Pregunta 8
Shifting the negative impact of the risk to a third party in exchange for a premium</t>
  </si>
  <si>
    <t>Pregunta 9
Changing the plan to increase the probability and/or impact of the risk</t>
  </si>
  <si>
    <t>Points - Pregunta 9
Changing the plan to increase the probability and/or impact of the risk</t>
  </si>
  <si>
    <t>Feedback - Pregunta 9
Changing the plan to increase the probability and/or impact of the risk</t>
  </si>
  <si>
    <t>Pregunta 10
A financial allocation for unknown-unknown risks managed by the project sponsor or owner</t>
  </si>
  <si>
    <t>Points - Pregunta 10
A financial allocation for unknown-unknown risks managed by the project sponsor or owner</t>
  </si>
  <si>
    <t>Feedback - Pregunta 10
A financial allocation for unknown-unknown risks managed by the project sponsor or owner</t>
  </si>
  <si>
    <t>Pregunta 11
Changing the plan to eliminate the threat</t>
  </si>
  <si>
    <t>Points - Pregunta 11
Changing the plan to eliminate the threat</t>
  </si>
  <si>
    <t>Feedback - Pregunta 11
Changing the plan to eliminate the threat</t>
  </si>
  <si>
    <t>Pregunta 12
Planned in advance but only intended for use if the risk event occurs</t>
  </si>
  <si>
    <t>Points - Pregunta 12
Planned in advance but only intended for use if the risk event occurs</t>
  </si>
  <si>
    <t>Feedback - Pregunta 12
Planned in advance but only intended for use if the risk event occurs</t>
  </si>
  <si>
    <t>Pregunta 13
Various options available are evaluated against defined, weighted criteria in order to score the options</t>
  </si>
  <si>
    <t>Points - Pregunta 13
Various options available are evaluated against defined, weighted criteria in order to score the options</t>
  </si>
  <si>
    <t>Feedback - Pregunta 13
Various options available are evaluated against defined, weighted criteria in order to score the options</t>
  </si>
  <si>
    <t>Pregunta 14
Risk that remains after actions have been taken</t>
  </si>
  <si>
    <t>Points - Pregunta 14
Risk that remains after actions have been taken</t>
  </si>
  <si>
    <t>Feedback - Pregunta 14
Risk that remains after actions have been taken</t>
  </si>
  <si>
    <t>Pregunta 15
Shifting a portion of the ownership of the project to a third party that could best leverage the opportunity</t>
  </si>
  <si>
    <t>Points - Pregunta 15
Shifting a portion of the ownership of the project to a third party that could best leverage the opportunity</t>
  </si>
  <si>
    <t>Feedback - Pregunta 15
Shifting a portion of the ownership of the project to a third party that could best leverage the opportunity</t>
  </si>
  <si>
    <t>Pregunta 16
Acknowledging the risk without changing the plan</t>
  </si>
  <si>
    <t>Points - Pregunta 16
Acknowledging the risk without changing the plan</t>
  </si>
  <si>
    <t>Feedback - Pregunta 16
Acknowledging the risk without changing the plan</t>
  </si>
  <si>
    <t>Pregunta 17
A precursor event that indicates that a risk event has or is about to occur</t>
  </si>
  <si>
    <t>Points - Pregunta 17
A precursor event that indicates that a risk event has or is about to occur</t>
  </si>
  <si>
    <t>Feedback - Pregunta 17
A precursor event that indicates that a risk event has or is about to occur</t>
  </si>
  <si>
    <t>Secondary risk</t>
  </si>
  <si>
    <t>Exploit</t>
  </si>
  <si>
    <t>Fallback plan</t>
  </si>
  <si>
    <t>Active acceptance</t>
  </si>
  <si>
    <t>Mitigate</t>
  </si>
  <si>
    <t>Scenario analysis</t>
  </si>
  <si>
    <t>Budget contingency reserve</t>
  </si>
  <si>
    <t>Transfer</t>
  </si>
  <si>
    <t>Enhace</t>
  </si>
  <si>
    <t>Avoid</t>
  </si>
  <si>
    <t>Contingent response strategy</t>
  </si>
  <si>
    <t>Multi-criteria selection technique</t>
  </si>
  <si>
    <t>Residual risk</t>
  </si>
  <si>
    <t>Share</t>
  </si>
  <si>
    <t>Accept</t>
  </si>
  <si>
    <t>Trigger</t>
  </si>
  <si>
    <t>Equipo  3</t>
  </si>
  <si>
    <t>MONICA ALONSO / MARIO PALOMINO</t>
  </si>
  <si>
    <t xml:space="preserve">Secondary risk </t>
  </si>
  <si>
    <t>Enhance</t>
  </si>
  <si>
    <t>Fallback plain</t>
  </si>
  <si>
    <t>Contingency reserve</t>
  </si>
  <si>
    <t>Luis Enrique Neri Gonzalez
Carlos Samuel Cruz</t>
  </si>
  <si>
    <t>Secondary Risk</t>
  </si>
  <si>
    <t>Fallback Plan</t>
  </si>
  <si>
    <t>Budget Contingency</t>
  </si>
  <si>
    <t>Scenario Analysis</t>
  </si>
  <si>
    <t>Active Acceptance</t>
  </si>
  <si>
    <t>Management Reserves</t>
  </si>
  <si>
    <t>Contingent Response Strategies</t>
  </si>
  <si>
    <t>Multi-Criterion Selection technique</t>
  </si>
  <si>
    <t>Residual Risk</t>
  </si>
  <si>
    <t>TAREA 9</t>
  </si>
  <si>
    <t>CUESTIONARIO 9</t>
  </si>
  <si>
    <t>Cesar Ivan Vargas Lopez</t>
  </si>
  <si>
    <t>MONICA</t>
  </si>
  <si>
    <t>PROMEDIO</t>
  </si>
  <si>
    <t>DESCRIPCIÓN</t>
  </si>
  <si>
    <t>HR ENVIO QUIZ</t>
  </si>
  <si>
    <t>CALIF. FINAL</t>
  </si>
  <si>
    <t>QUIZES (CONTROLES DE LECTURA, 30%)</t>
  </si>
  <si>
    <t>Mónica Alonso Soria</t>
  </si>
  <si>
    <t>Mario Palomino Hernández</t>
  </si>
  <si>
    <t>PENALIZACION</t>
  </si>
  <si>
    <t>Pregunta 1
Analyzing work performance data and evaluating that data relative to the project baselines</t>
  </si>
  <si>
    <t>Points - Pregunta 1
Analyzing work performance data and evaluating that data relative to the project baselines</t>
  </si>
  <si>
    <t>Feedback - Pregunta 1
Analyzing work performance data and evaluating that data relative to the project baselines</t>
  </si>
  <si>
    <t>Pregunta 2
Evaluation of the amount of risk of the project and the corresponding amount of contingency reserve for increase or reduction</t>
  </si>
  <si>
    <t>Points - Pregunta 2
Evaluation of the amount of risk of the project and the corresponding amount of contingency reserve for increase or reduction</t>
  </si>
  <si>
    <t>Feedback - Pregunta 2
Evaluation of the amount of risk of the project and the corresponding amount of contingency reserve for increase or reduction</t>
  </si>
  <si>
    <t>Pregunta 3
Detailed review of the project risk management approach and the risk responses taken to evaluate impact and effectiveness</t>
  </si>
  <si>
    <t>Points - Pregunta 3
Detailed review of the project risk management approach and the risk responses taken to evaluate impact and effectiveness</t>
  </si>
  <si>
    <t>Feedback - Pregunta 3
Detailed review of the project risk management approach and the risk responses taken to evaluate impact and effectiveness</t>
  </si>
  <si>
    <t>Pregunta 4
A change request to add to, remove from, or modify the work of the project</t>
  </si>
  <si>
    <t>Points - Pregunta 4
A change request to add to, remove from, or modify the work of the project</t>
  </si>
  <si>
    <t>Feedback - Pregunta 4
A change request to add to, remove from, or modify the work of the project</t>
  </si>
  <si>
    <t>Pregunta 5
Raw data being generated from the executing processes</t>
  </si>
  <si>
    <t>Points - Pregunta 5
Raw data being generated from the executing processes</t>
  </si>
  <si>
    <t>Feedback - Pregunta 5
Raw data being generated from the executing processes</t>
  </si>
  <si>
    <t>Pregunta 6
A change request intended to reverse a negative trend, typically related to the cost or the schedule</t>
  </si>
  <si>
    <t>Points - Pregunta 6
A change request intended to reverse a negative trend, typically related to the cost or the schedule</t>
  </si>
  <si>
    <t>Feedback - Pregunta 6
A change request intended to reverse a negative trend, typically related to the cost or the schedule</t>
  </si>
  <si>
    <t>Pregunta 7
Comparison of actual technical accomplishments during project execution to the project management plan's schedule of technical achievement</t>
  </si>
  <si>
    <t>Points - Pregunta 7
Comparison of actual technical accomplishments during project execution to the project management plan's schedule of technical achievement</t>
  </si>
  <si>
    <t>Feedback - Pregunta 7
Comparison of actual technical accomplishments during project execution to the project management plan's schedule of technical achievement</t>
  </si>
  <si>
    <t>Pregunta 8
Analysis of the work performance information of the project, including variances from the project baselines and performance data over time, done to determine risk exposure</t>
  </si>
  <si>
    <t>Points - Pregunta 8
Analysis of the work performance information of the project, including variances from the project baselines and performance data over time, done to determine risk exposure</t>
  </si>
  <si>
    <t>Feedback - Pregunta 8
Analysis of the work performance information of the project, including variances from the project baselines and performance data over time, done to determine risk exposure</t>
  </si>
  <si>
    <t>Pregunta 9
A change request intended to bring the project's performance back into alignment with the project baselines</t>
  </si>
  <si>
    <t>Points - Pregunta 9
A change request intended to bring the project's performance back into alignment with the project baselines</t>
  </si>
  <si>
    <t>Feedback - Pregunta 9
A change request intended to bring the project's performance back into alignment with the project baselines</t>
  </si>
  <si>
    <t>Pregunta 10
A change request to fix a quality issue</t>
  </si>
  <si>
    <t>Points - Pregunta 10
A change request to fix a quality issue</t>
  </si>
  <si>
    <t>Feedback - Pregunta 10
A change request to fix a quality issue</t>
  </si>
  <si>
    <t>Pregunta 11
Status reports detailing current project information</t>
  </si>
  <si>
    <t>Points - Pregunta 11
Status reports detailing current project information</t>
  </si>
  <si>
    <t>Feedback - Pregunta 11
Status reports detailing current project information</t>
  </si>
  <si>
    <t>Pregunta 12
Ongoing evaluation of identified risks conducted to confirm earlier analyses and responses</t>
  </si>
  <si>
    <t>Points - Pregunta 12
Ongoing evaluation of identified risks conducted to confirm earlier analyses and responses</t>
  </si>
  <si>
    <t>Feedback - Pregunta 12
Ongoing evaluation of identified risks conducted to confirm earlier analyses and responses</t>
  </si>
  <si>
    <t>Pregunta 13
A response to a negative risk that has occurred but was not planned in advance</t>
  </si>
  <si>
    <t>Points - Pregunta 13
A response to a negative risk that has occurred but was not planned in advance</t>
  </si>
  <si>
    <t>Feedback - Pregunta 13
A response to a negative risk that has occurred but was not planned in advance</t>
  </si>
  <si>
    <t>Work performance information</t>
  </si>
  <si>
    <t>Reserve analysis</t>
  </si>
  <si>
    <t>Risk audits</t>
  </si>
  <si>
    <t>Scope change</t>
  </si>
  <si>
    <t>Work performance data</t>
  </si>
  <si>
    <t>Prevention action</t>
  </si>
  <si>
    <t>Technical performance measurement</t>
  </si>
  <si>
    <t>Variance and trend analysis</t>
  </si>
  <si>
    <t>Corrective action</t>
  </si>
  <si>
    <t>Defect repair</t>
  </si>
  <si>
    <t>Work performance reports</t>
  </si>
  <si>
    <t>Risk reassessment</t>
  </si>
  <si>
    <t>Workarounds</t>
  </si>
  <si>
    <t>Equipo 2</t>
  </si>
  <si>
    <t>Mónica Alonso
Mario Palomino</t>
  </si>
  <si>
    <t>Preventive action</t>
  </si>
  <si>
    <t>Workaround</t>
  </si>
  <si>
    <t>WORK PERFORMANCE DATA</t>
  </si>
  <si>
    <t>RESERVE ANALYSIS</t>
  </si>
  <si>
    <t>RISK REASSESSMENT</t>
  </si>
  <si>
    <t>SCOPE CHANGES</t>
  </si>
  <si>
    <t>WORK PERFORMANCE INFORMATION</t>
  </si>
  <si>
    <t>PREVENTIVE ACTIONS</t>
  </si>
  <si>
    <t>TECHNICAL PERFORMANCE MEASUREMENT</t>
  </si>
  <si>
    <t>VARIANCE AND TREND ANALYSIS</t>
  </si>
  <si>
    <t>CORRECTIVE ACTIONS</t>
  </si>
  <si>
    <t>DEFECT REPAIR</t>
  </si>
  <si>
    <t>WORK PERFORMANCE REPORTS</t>
  </si>
  <si>
    <t>RISK AUDITS</t>
  </si>
  <si>
    <t>WORKAROUNDS</t>
  </si>
  <si>
    <t>Cesar Ivan Vargas Lopez
Carol Desireé Ramirez Durán</t>
  </si>
  <si>
    <t>reserve analysis</t>
  </si>
  <si>
    <t>Risk reassesment</t>
  </si>
  <si>
    <t>scope change</t>
  </si>
  <si>
    <t>preventive action</t>
  </si>
  <si>
    <t>variance and trend analysis</t>
  </si>
  <si>
    <t>defect repair</t>
  </si>
  <si>
    <t>work performance reports</t>
  </si>
  <si>
    <t>risk audits</t>
  </si>
  <si>
    <t>workarounds</t>
  </si>
  <si>
    <t>Luis Enrique Neri Gonzalez
Samul Cruz Mariscal</t>
  </si>
  <si>
    <t>Work performance report</t>
  </si>
  <si>
    <t xml:space="preserve">CARLOS SAMUEL CRUZ MARISCAL
LUIS ENRIQUE NERI </t>
  </si>
  <si>
    <t xml:space="preserve">RAMIREZ DURAN CAROL DESIREE
VARGAS LOPEZ CESAR IVAN
</t>
  </si>
  <si>
    <t>CUESTIONARIO A</t>
  </si>
  <si>
    <t>Prácticas recomendadas para programación y manejo de información en Ciencia de Datos</t>
  </si>
  <si>
    <t xml:space="preserve">CARLOS SAMUEL CRUZ MARISCAL </t>
  </si>
  <si>
    <t>MARIO</t>
  </si>
  <si>
    <t>Quiz A: papers</t>
  </si>
  <si>
    <t>MARTHA OLIVIA</t>
  </si>
  <si>
    <t>ACTIVIDAD</t>
  </si>
  <si>
    <t>TIEMPO (min)</t>
  </si>
  <si>
    <r>
      <t xml:space="preserve">Acreedor a puntos extras? </t>
    </r>
    <r>
      <rPr>
        <vertAlign val="superscript"/>
        <sz val="12"/>
        <color theme="1"/>
        <rFont val="Calibri (Body)"/>
      </rPr>
      <t>1/</t>
    </r>
  </si>
  <si>
    <t>1/ Para hacerse acreedores a los puntos extras, el alumno tiene que tener una calificación acumulada mínima de 70.</t>
  </si>
  <si>
    <t>Semana:</t>
  </si>
  <si>
    <t>Presentación</t>
  </si>
  <si>
    <t>Nu hubo Quiz</t>
  </si>
  <si>
    <t>Quiz A</t>
  </si>
  <si>
    <t>n.a.</t>
  </si>
  <si>
    <t>Semana Sta</t>
  </si>
  <si>
    <t>Pascua</t>
  </si>
  <si>
    <t>1/ La asistencia se contabilizó principalmente en función de los controles de lectura (quizes).</t>
  </si>
  <si>
    <r>
      <t xml:space="preserve">LISTA DE ASISTENCIA </t>
    </r>
    <r>
      <rPr>
        <b/>
        <vertAlign val="superscript"/>
        <sz val="12"/>
        <color theme="1"/>
        <rFont val="Calibri (Body)"/>
      </rPr>
      <t>1</t>
    </r>
  </si>
  <si>
    <t>Nomeclatura: n.a. se refiere a "no aplica".</t>
  </si>
  <si>
    <t>@Risk+Project</t>
  </si>
  <si>
    <t>2 actividades</t>
  </si>
  <si>
    <t>Exposición en congreso, publicación</t>
  </si>
  <si>
    <t>Puntos acumulados al 2022-04-27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</si>
</sst>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yy\ h:mm:ss"/>
    <numFmt numFmtId="166" formatCode="0.0%"/>
  </numFmts>
  <fonts count="20" x14ac:knownFonts="1">
    <font>
      <sz val="12"/>
      <color theme="1"/>
      <name val="Calibri"/>
      <family val="2"/>
      <scheme val="minor"/>
    </font>
    <font>
      <b/>
      <sz val="12"/>
      <color theme="1"/>
      <name val="Calibri"/>
      <family val="2"/>
      <scheme val="minor"/>
    </font>
    <font>
      <sz val="12"/>
      <color theme="0"/>
      <name val="Calibri"/>
      <family val="2"/>
      <scheme val="minor"/>
    </font>
    <font>
      <b/>
      <sz val="10"/>
      <color rgb="FFFFFFFF"/>
      <name val="Arial"/>
      <family val="2"/>
    </font>
    <font>
      <sz val="8"/>
      <name val="Calibri"/>
      <family val="2"/>
      <scheme val="minor"/>
    </font>
    <font>
      <b/>
      <sz val="11"/>
      <color theme="1"/>
      <name val="Calibri"/>
      <family val="2"/>
      <scheme val="minor"/>
    </font>
    <font>
      <sz val="12"/>
      <color rgb="FF000000"/>
      <name val="Tahoma"/>
      <family val="2"/>
    </font>
    <font>
      <sz val="11"/>
      <color theme="1"/>
      <name val="Calibri"/>
      <family val="2"/>
      <scheme val="minor"/>
    </font>
    <font>
      <b/>
      <sz val="11"/>
      <color rgb="FFFFFFFF"/>
      <name val="Arial"/>
      <family val="2"/>
    </font>
    <font>
      <sz val="11"/>
      <color theme="1"/>
      <name val="Arial"/>
      <family val="2"/>
    </font>
    <font>
      <sz val="12"/>
      <color theme="6"/>
      <name val="Calibri"/>
      <family val="2"/>
      <scheme val="minor"/>
    </font>
    <font>
      <sz val="12"/>
      <name val="Calibri"/>
      <family val="2"/>
      <scheme val="minor"/>
    </font>
    <font>
      <sz val="12"/>
      <color theme="1"/>
      <name val="Calibri"/>
      <family val="2"/>
      <scheme val="minor"/>
    </font>
    <font>
      <sz val="12"/>
      <color rgb="FFFF0000"/>
      <name val="Calibri"/>
      <family val="2"/>
      <scheme val="minor"/>
    </font>
    <font>
      <sz val="11"/>
      <color rgb="FFFF0000"/>
      <name val="Calibri"/>
      <family val="2"/>
      <scheme val="minor"/>
    </font>
    <font>
      <sz val="11"/>
      <color rgb="FF000000"/>
      <name val="Calibri"/>
      <family val="2"/>
      <scheme val="minor"/>
    </font>
    <font>
      <sz val="12"/>
      <color theme="2"/>
      <name val="Calibri"/>
      <family val="2"/>
      <scheme val="minor"/>
    </font>
    <font>
      <vertAlign val="superscript"/>
      <sz val="12"/>
      <color theme="1"/>
      <name val="Calibri (Body)"/>
    </font>
    <font>
      <i/>
      <sz val="12"/>
      <color theme="1"/>
      <name val="Calibri"/>
      <family val="2"/>
      <scheme val="minor"/>
    </font>
    <font>
      <b/>
      <vertAlign val="superscript"/>
      <sz val="12"/>
      <color theme="1"/>
      <name val="Calibri (Body)"/>
    </font>
  </fonts>
  <fills count="16">
    <fill>
      <patternFill patternType="none"/>
    </fill>
    <fill>
      <patternFill patternType="gray125"/>
    </fill>
    <fill>
      <patternFill patternType="solid">
        <fgColor theme="5"/>
        <bgColor theme="5"/>
      </patternFill>
    </fill>
    <fill>
      <patternFill patternType="solid">
        <fgColor theme="9"/>
        <bgColor theme="5"/>
      </patternFill>
    </fill>
    <fill>
      <patternFill patternType="solid">
        <fgColor theme="4"/>
        <bgColor theme="5"/>
      </patternFill>
    </fill>
    <fill>
      <patternFill patternType="solid">
        <fgColor theme="4" tint="0.79998168889431442"/>
        <bgColor theme="4" tint="0.79998168889431442"/>
      </patternFill>
    </fill>
    <fill>
      <patternFill patternType="solid">
        <fgColor theme="7"/>
        <bgColor theme="5"/>
      </patternFill>
    </fill>
    <fill>
      <patternFill patternType="solid">
        <fgColor rgb="FF7030A0"/>
        <bgColor theme="5"/>
      </patternFill>
    </fill>
    <fill>
      <patternFill patternType="solid">
        <fgColor rgb="FFFFFF00"/>
        <bgColor indexed="64"/>
      </patternFill>
    </fill>
    <fill>
      <patternFill patternType="solid">
        <fgColor theme="1"/>
        <bgColor theme="5"/>
      </patternFill>
    </fill>
    <fill>
      <patternFill patternType="solid">
        <fgColor rgb="FFE539E6"/>
        <bgColor indexed="64"/>
      </patternFill>
    </fill>
    <fill>
      <patternFill patternType="solid">
        <fgColor theme="3"/>
        <bgColor theme="5"/>
      </patternFill>
    </fill>
    <fill>
      <patternFill patternType="solid">
        <fgColor rgb="FFFFFF00"/>
        <bgColor theme="4" tint="0.79998168889431442"/>
      </patternFill>
    </fill>
    <fill>
      <patternFill patternType="solid">
        <fgColor rgb="FFFF838E"/>
        <bgColor indexed="64"/>
      </patternFill>
    </fill>
    <fill>
      <patternFill patternType="solid">
        <fgColor rgb="FFFF838E"/>
        <bgColor theme="4" tint="0.79998168889431442"/>
      </patternFill>
    </fill>
    <fill>
      <patternFill patternType="solid">
        <fgColor rgb="FF2C4C84"/>
        <bgColor theme="5"/>
      </patternFill>
    </fill>
  </fills>
  <borders count="24">
    <border>
      <left/>
      <right/>
      <top/>
      <bottom/>
      <diagonal/>
    </border>
    <border>
      <left style="thin">
        <color theme="5" tint="0.39994506668294322"/>
      </left>
      <right style="thin">
        <color theme="5" tint="0.39994506668294322"/>
      </right>
      <top style="thin">
        <color theme="5" tint="0.39994506668294322"/>
      </top>
      <bottom style="thin">
        <color theme="5" tint="0.39994506668294322"/>
      </bottom>
      <diagonal/>
    </border>
    <border>
      <left style="thin">
        <color theme="6"/>
      </left>
      <right style="thin">
        <color theme="6"/>
      </right>
      <top style="thin">
        <color theme="6"/>
      </top>
      <bottom style="thin">
        <color theme="6"/>
      </bottom>
      <diagonal/>
    </border>
    <border>
      <left/>
      <right/>
      <top style="thin">
        <color theme="4" tint="0.39997558519241921"/>
      </top>
      <bottom style="thin">
        <color theme="4" tint="0.39997558519241921"/>
      </bottom>
      <diagonal/>
    </border>
    <border>
      <left/>
      <right style="thin">
        <color indexed="64"/>
      </right>
      <top/>
      <bottom/>
      <diagonal/>
    </border>
    <border>
      <left/>
      <right style="thin">
        <color theme="6"/>
      </right>
      <top style="thin">
        <color theme="6"/>
      </top>
      <bottom style="thin">
        <color theme="6"/>
      </bottom>
      <diagonal/>
    </border>
    <border>
      <left style="thin">
        <color theme="5" tint="0.39994506668294322"/>
      </left>
      <right style="thin">
        <color indexed="64"/>
      </right>
      <top style="thin">
        <color theme="5" tint="0.39994506668294322"/>
      </top>
      <bottom style="thin">
        <color theme="5" tint="0.39994506668294322"/>
      </bottom>
      <diagonal/>
    </border>
    <border>
      <left style="thin">
        <color theme="6"/>
      </left>
      <right style="thin">
        <color indexed="64"/>
      </right>
      <top style="thin">
        <color theme="6"/>
      </top>
      <bottom style="thin">
        <color theme="6"/>
      </bottom>
      <diagonal/>
    </border>
    <border>
      <left style="thin">
        <color indexed="64"/>
      </left>
      <right style="thin">
        <color indexed="64"/>
      </right>
      <top/>
      <bottom/>
      <diagonal/>
    </border>
    <border>
      <left style="thin">
        <color indexed="64"/>
      </left>
      <right style="thin">
        <color indexed="64"/>
      </right>
      <top style="thin">
        <color theme="6"/>
      </top>
      <bottom style="thin">
        <color theme="6"/>
      </bottom>
      <diagonal/>
    </border>
    <border>
      <left/>
      <right style="thin">
        <color indexed="64"/>
      </right>
      <top style="thin">
        <color theme="6"/>
      </top>
      <bottom style="thin">
        <color theme="6"/>
      </bottom>
      <diagonal/>
    </border>
    <border>
      <left/>
      <right/>
      <top style="thin">
        <color theme="6"/>
      </top>
      <bottom style="thin">
        <color theme="6"/>
      </bottom>
      <diagonal/>
    </border>
    <border>
      <left style="thin">
        <color indexed="64"/>
      </left>
      <right style="thin">
        <color indexed="64"/>
      </right>
      <top style="thin">
        <color indexed="64"/>
      </top>
      <bottom/>
      <diagonal/>
    </border>
    <border>
      <left style="thin">
        <color indexed="64"/>
      </left>
      <right style="thin">
        <color indexed="64"/>
      </right>
      <top style="thin">
        <color theme="6"/>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theme="6"/>
      </right>
      <top style="thin">
        <color theme="6"/>
      </top>
      <bottom style="thin">
        <color theme="6"/>
      </bottom>
      <diagonal/>
    </border>
    <border>
      <left style="thin">
        <color indexed="64"/>
      </left>
      <right style="thin">
        <color theme="6"/>
      </right>
      <top style="thin">
        <color theme="6"/>
      </top>
      <bottom style="thin">
        <color indexed="64"/>
      </bottom>
      <diagonal/>
    </border>
    <border>
      <left/>
      <right style="thin">
        <color theme="6"/>
      </right>
      <top style="thin">
        <color theme="6"/>
      </top>
      <bottom style="thin">
        <color indexed="64"/>
      </bottom>
      <diagonal/>
    </border>
    <border>
      <left/>
      <right style="thin">
        <color indexed="64"/>
      </right>
      <top style="thin">
        <color theme="6"/>
      </top>
      <bottom style="thin">
        <color indexed="64"/>
      </bottom>
      <diagonal/>
    </border>
    <border>
      <left style="thin">
        <color theme="6"/>
      </left>
      <right style="thin">
        <color theme="6"/>
      </right>
      <top style="thin">
        <color theme="6"/>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2" fillId="0" borderId="0" applyFont="0" applyFill="0" applyBorder="0" applyAlignment="0" applyProtection="0"/>
  </cellStyleXfs>
  <cellXfs count="127">
    <xf numFmtId="0" fontId="0" fillId="0" borderId="0" xfId="0"/>
    <xf numFmtId="0" fontId="1" fillId="0" borderId="0" xfId="0" applyFont="1"/>
    <xf numFmtId="0" fontId="3" fillId="4" borderId="2" xfId="0" applyFont="1" applyFill="1" applyBorder="1" applyAlignment="1">
      <alignment vertical="center" wrapText="1"/>
    </xf>
    <xf numFmtId="0" fontId="5" fillId="0" borderId="0" xfId="0" applyFont="1"/>
    <xf numFmtId="0" fontId="0" fillId="5" borderId="3" xfId="0" applyFill="1" applyBorder="1"/>
    <xf numFmtId="2" fontId="0" fillId="5" borderId="3" xfId="0" applyNumberFormat="1" applyFill="1" applyBorder="1"/>
    <xf numFmtId="0" fontId="0" fillId="0" borderId="3" xfId="0" applyBorder="1"/>
    <xf numFmtId="2" fontId="0" fillId="0" borderId="3" xfId="0" applyNumberFormat="1" applyBorder="1"/>
    <xf numFmtId="164" fontId="0" fillId="0" borderId="2" xfId="0" applyNumberFormat="1" applyBorder="1"/>
    <xf numFmtId="0" fontId="3" fillId="7" borderId="2" xfId="0" applyFont="1" applyFill="1" applyBorder="1" applyAlignment="1">
      <alignment vertical="center" wrapText="1"/>
    </xf>
    <xf numFmtId="0" fontId="3" fillId="3" borderId="5" xfId="0" applyFont="1" applyFill="1" applyBorder="1" applyAlignment="1">
      <alignment vertical="center" wrapText="1"/>
    </xf>
    <xf numFmtId="164" fontId="0" fillId="0" borderId="5" xfId="0" applyNumberFormat="1" applyBorder="1"/>
    <xf numFmtId="0" fontId="3" fillId="3" borderId="7" xfId="0" applyFont="1" applyFill="1" applyBorder="1" applyAlignment="1">
      <alignment vertical="center" wrapText="1"/>
    </xf>
    <xf numFmtId="0" fontId="3" fillId="4" borderId="7" xfId="0" applyFont="1" applyFill="1" applyBorder="1" applyAlignment="1">
      <alignment vertical="center" wrapText="1"/>
    </xf>
    <xf numFmtId="0" fontId="1" fillId="0" borderId="8" xfId="0" applyFont="1" applyBorder="1"/>
    <xf numFmtId="0" fontId="3" fillId="6" borderId="9" xfId="0" applyFont="1" applyFill="1" applyBorder="1" applyAlignment="1">
      <alignment vertical="center" wrapText="1"/>
    </xf>
    <xf numFmtId="164" fontId="0" fillId="0" borderId="9" xfId="0" applyNumberFormat="1" applyBorder="1"/>
    <xf numFmtId="0" fontId="0" fillId="0" borderId="0" xfId="0" applyBorder="1"/>
    <xf numFmtId="0" fontId="0" fillId="8" borderId="0" xfId="0" applyFill="1" applyBorder="1"/>
    <xf numFmtId="0" fontId="1" fillId="8" borderId="0" xfId="0" applyFont="1" applyFill="1" applyBorder="1"/>
    <xf numFmtId="0" fontId="0" fillId="0" borderId="0" xfId="0" applyBorder="1" applyAlignment="1">
      <alignment wrapText="1"/>
    </xf>
    <xf numFmtId="0" fontId="3" fillId="9" borderId="9" xfId="0" applyFont="1" applyFill="1" applyBorder="1" applyAlignment="1">
      <alignment vertical="center" wrapText="1"/>
    </xf>
    <xf numFmtId="0" fontId="7" fillId="8" borderId="0" xfId="0" applyFont="1" applyFill="1" applyBorder="1"/>
    <xf numFmtId="0" fontId="7" fillId="0" borderId="0" xfId="0" applyFont="1" applyBorder="1"/>
    <xf numFmtId="0" fontId="5" fillId="0" borderId="4" xfId="0" applyFont="1" applyBorder="1"/>
    <xf numFmtId="0" fontId="8" fillId="2" borderId="1" xfId="0" applyFont="1" applyFill="1" applyBorder="1" applyAlignment="1">
      <alignment vertical="center" wrapText="1"/>
    </xf>
    <xf numFmtId="0" fontId="8" fillId="2" borderId="6" xfId="0" applyFont="1" applyFill="1" applyBorder="1" applyAlignment="1">
      <alignment vertical="center" wrapText="1"/>
    </xf>
    <xf numFmtId="0" fontId="9" fillId="0" borderId="1" xfId="0" applyFont="1" applyBorder="1" applyAlignment="1">
      <alignment vertical="center" wrapText="1"/>
    </xf>
    <xf numFmtId="0" fontId="9" fillId="0" borderId="6" xfId="0" applyFont="1" applyBorder="1" applyAlignment="1">
      <alignment vertical="center" wrapText="1"/>
    </xf>
    <xf numFmtId="0" fontId="2" fillId="10" borderId="0" xfId="0" applyFont="1" applyFill="1" applyBorder="1" applyAlignment="1">
      <alignment horizontal="center" vertical="center" wrapText="1"/>
    </xf>
    <xf numFmtId="0" fontId="3" fillId="11" borderId="9" xfId="0" applyFont="1" applyFill="1" applyBorder="1" applyAlignment="1">
      <alignment vertical="center" wrapText="1"/>
    </xf>
    <xf numFmtId="0" fontId="0" fillId="0" borderId="8" xfId="0" applyBorder="1" applyAlignment="1">
      <alignment wrapText="1"/>
    </xf>
    <xf numFmtId="0" fontId="0" fillId="0" borderId="4" xfId="0" applyFill="1" applyBorder="1" applyAlignment="1">
      <alignment wrapText="1"/>
    </xf>
    <xf numFmtId="0" fontId="2" fillId="10" borderId="4" xfId="0" applyFont="1" applyFill="1" applyBorder="1" applyAlignment="1">
      <alignment horizontal="center" vertical="center" wrapText="1"/>
    </xf>
    <xf numFmtId="164" fontId="10" fillId="0" borderId="9" xfId="0" applyNumberFormat="1" applyFont="1" applyBorder="1"/>
    <xf numFmtId="2" fontId="0" fillId="8" borderId="3" xfId="0" applyNumberFormat="1" applyFill="1" applyBorder="1"/>
    <xf numFmtId="164" fontId="10" fillId="0" borderId="10" xfId="0" applyNumberFormat="1" applyFont="1" applyBorder="1"/>
    <xf numFmtId="165" fontId="0" fillId="0" borderId="0" xfId="0" applyNumberFormat="1"/>
    <xf numFmtId="164" fontId="11" fillId="0" borderId="5" xfId="0" applyNumberFormat="1" applyFont="1" applyBorder="1"/>
    <xf numFmtId="165" fontId="0" fillId="5" borderId="3" xfId="0" applyNumberFormat="1" applyFill="1" applyBorder="1"/>
    <xf numFmtId="165" fontId="0" fillId="0" borderId="3" xfId="0" applyNumberFormat="1" applyBorder="1"/>
    <xf numFmtId="165" fontId="0" fillId="8" borderId="3" xfId="0" applyNumberFormat="1" applyFill="1" applyBorder="1"/>
    <xf numFmtId="0" fontId="0" fillId="8" borderId="0" xfId="0" applyFill="1"/>
    <xf numFmtId="0" fontId="1" fillId="8" borderId="0" xfId="0" applyFont="1" applyFill="1"/>
    <xf numFmtId="166" fontId="0" fillId="0" borderId="0" xfId="1" applyNumberFormat="1" applyFont="1"/>
    <xf numFmtId="166" fontId="0" fillId="0" borderId="0" xfId="0" applyNumberFormat="1"/>
    <xf numFmtId="0" fontId="0" fillId="0" borderId="0" xfId="0" applyFill="1"/>
    <xf numFmtId="9" fontId="0" fillId="0" borderId="0" xfId="1" applyFont="1"/>
    <xf numFmtId="164" fontId="11" fillId="0" borderId="2" xfId="0" applyNumberFormat="1" applyFont="1" applyBorder="1"/>
    <xf numFmtId="0" fontId="0" fillId="8" borderId="3" xfId="0" applyFill="1" applyBorder="1"/>
    <xf numFmtId="0" fontId="14" fillId="5" borderId="3" xfId="0" applyFont="1" applyFill="1" applyBorder="1"/>
    <xf numFmtId="2" fontId="14" fillId="5" borderId="3" xfId="0" applyNumberFormat="1" applyFont="1" applyFill="1" applyBorder="1"/>
    <xf numFmtId="0" fontId="14" fillId="5" borderId="3" xfId="0" applyFont="1" applyFill="1" applyBorder="1" applyAlignment="1">
      <alignment wrapText="1"/>
    </xf>
    <xf numFmtId="165" fontId="14" fillId="5" borderId="3" xfId="0" applyNumberFormat="1" applyFont="1" applyFill="1" applyBorder="1"/>
    <xf numFmtId="0" fontId="0" fillId="5" borderId="3" xfId="0" applyFill="1" applyBorder="1" applyAlignment="1">
      <alignment wrapText="1"/>
    </xf>
    <xf numFmtId="9" fontId="15" fillId="0" borderId="0" xfId="0" applyNumberFormat="1" applyFont="1"/>
    <xf numFmtId="0" fontId="13" fillId="5" borderId="3" xfId="0" applyFont="1" applyFill="1" applyBorder="1"/>
    <xf numFmtId="2" fontId="13" fillId="5" borderId="3" xfId="0" applyNumberFormat="1" applyFont="1" applyFill="1" applyBorder="1"/>
    <xf numFmtId="165" fontId="13" fillId="5" borderId="3" xfId="0" applyNumberFormat="1" applyFont="1" applyFill="1" applyBorder="1"/>
    <xf numFmtId="0" fontId="0" fillId="0" borderId="0" xfId="0" applyAlignment="1">
      <alignment horizontal="center"/>
    </xf>
    <xf numFmtId="0" fontId="5" fillId="0" borderId="0" xfId="0" applyFont="1" applyAlignment="1">
      <alignment horizontal="center"/>
    </xf>
    <xf numFmtId="0" fontId="1" fillId="0" borderId="12" xfId="0" applyFont="1" applyBorder="1"/>
    <xf numFmtId="164" fontId="0" fillId="0" borderId="13" xfId="0" applyNumberFormat="1" applyBorder="1"/>
    <xf numFmtId="0" fontId="1" fillId="0" borderId="14" xfId="0" applyFont="1" applyBorder="1"/>
    <xf numFmtId="0" fontId="1" fillId="0" borderId="15" xfId="0" applyFont="1" applyBorder="1"/>
    <xf numFmtId="0" fontId="1" fillId="0" borderId="16" xfId="0" applyFont="1" applyBorder="1"/>
    <xf numFmtId="0" fontId="3" fillId="3" borderId="17" xfId="0" applyFont="1" applyFill="1" applyBorder="1" applyAlignment="1">
      <alignment vertical="center" wrapText="1"/>
    </xf>
    <xf numFmtId="164" fontId="0" fillId="0" borderId="17" xfId="0" applyNumberFormat="1" applyBorder="1"/>
    <xf numFmtId="164" fontId="1" fillId="0" borderId="10" xfId="0" applyNumberFormat="1" applyFont="1" applyBorder="1"/>
    <xf numFmtId="164" fontId="0" fillId="0" borderId="18" xfId="0" applyNumberFormat="1" applyBorder="1"/>
    <xf numFmtId="164" fontId="0" fillId="0" borderId="19" xfId="0" applyNumberFormat="1" applyBorder="1"/>
    <xf numFmtId="164" fontId="1" fillId="0" borderId="20" xfId="0" applyNumberFormat="1" applyFont="1" applyBorder="1"/>
    <xf numFmtId="0" fontId="3" fillId="4" borderId="17" xfId="0" applyFont="1" applyFill="1" applyBorder="1" applyAlignment="1">
      <alignment vertical="center" wrapText="1"/>
    </xf>
    <xf numFmtId="0" fontId="3" fillId="7" borderId="17" xfId="0" applyFont="1" applyFill="1" applyBorder="1" applyAlignment="1">
      <alignment vertical="center" wrapText="1"/>
    </xf>
    <xf numFmtId="0" fontId="3" fillId="7" borderId="7" xfId="0" applyFont="1" applyFill="1" applyBorder="1" applyAlignment="1">
      <alignment vertical="center" wrapText="1"/>
    </xf>
    <xf numFmtId="164" fontId="11" fillId="0" borderId="17" xfId="0" applyNumberFormat="1" applyFont="1" applyBorder="1"/>
    <xf numFmtId="164" fontId="11" fillId="0" borderId="18" xfId="0" applyNumberFormat="1" applyFont="1" applyBorder="1"/>
    <xf numFmtId="164" fontId="11" fillId="0" borderId="19" xfId="0" applyNumberFormat="1" applyFont="1" applyBorder="1"/>
    <xf numFmtId="164" fontId="11" fillId="0" borderId="21" xfId="0" applyNumberFormat="1" applyFont="1" applyBorder="1"/>
    <xf numFmtId="164" fontId="0" fillId="0" borderId="21" xfId="0" applyNumberFormat="1" applyBorder="1"/>
    <xf numFmtId="164" fontId="10" fillId="0" borderId="13" xfId="0" applyNumberFormat="1" applyFont="1" applyBorder="1"/>
    <xf numFmtId="0" fontId="8" fillId="2" borderId="22" xfId="0" applyFont="1" applyFill="1" applyBorder="1" applyAlignment="1">
      <alignment vertical="center" wrapText="1"/>
    </xf>
    <xf numFmtId="0" fontId="9" fillId="0" borderId="22" xfId="0" applyFont="1" applyBorder="1" applyAlignment="1">
      <alignment vertical="center" wrapText="1"/>
    </xf>
    <xf numFmtId="0" fontId="0" fillId="0" borderId="22" xfId="0" applyBorder="1"/>
    <xf numFmtId="0" fontId="2" fillId="10" borderId="22" xfId="0" applyFont="1" applyFill="1" applyBorder="1" applyAlignment="1">
      <alignment horizontal="center" vertical="center" wrapText="1"/>
    </xf>
    <xf numFmtId="164" fontId="1" fillId="0" borderId="22" xfId="0" applyNumberFormat="1" applyFont="1" applyBorder="1"/>
    <xf numFmtId="0" fontId="16" fillId="0" borderId="0" xfId="0" applyFont="1"/>
    <xf numFmtId="165" fontId="0" fillId="5" borderId="3" xfId="0" applyNumberFormat="1" applyFill="1" applyBorder="1" applyAlignment="1">
      <alignment horizontal="center"/>
    </xf>
    <xf numFmtId="165" fontId="0" fillId="0" borderId="3" xfId="0" applyNumberFormat="1" applyBorder="1" applyAlignment="1">
      <alignment horizontal="center"/>
    </xf>
    <xf numFmtId="165" fontId="14" fillId="5" borderId="3" xfId="0" applyNumberFormat="1" applyFont="1" applyFill="1" applyBorder="1" applyAlignment="1">
      <alignment horizontal="center"/>
    </xf>
    <xf numFmtId="165" fontId="13" fillId="5" borderId="3" xfId="0" applyNumberFormat="1" applyFont="1" applyFill="1" applyBorder="1" applyAlignment="1">
      <alignment horizontal="center"/>
    </xf>
    <xf numFmtId="2" fontId="0" fillId="12" borderId="3" xfId="0" applyNumberFormat="1" applyFill="1" applyBorder="1"/>
    <xf numFmtId="0" fontId="0" fillId="13" borderId="3" xfId="0" applyFill="1" applyBorder="1"/>
    <xf numFmtId="0" fontId="0" fillId="14" borderId="3" xfId="0" applyFill="1" applyBorder="1"/>
    <xf numFmtId="165" fontId="0" fillId="8" borderId="3" xfId="0" applyNumberFormat="1" applyFill="1" applyBorder="1" applyAlignment="1">
      <alignment horizontal="center"/>
    </xf>
    <xf numFmtId="2" fontId="0" fillId="13" borderId="3" xfId="0" applyNumberFormat="1" applyFill="1" applyBorder="1"/>
    <xf numFmtId="165" fontId="0" fillId="13" borderId="3" xfId="0" applyNumberFormat="1" applyFill="1" applyBorder="1"/>
    <xf numFmtId="165" fontId="0" fillId="13" borderId="3" xfId="0" applyNumberFormat="1" applyFill="1" applyBorder="1" applyAlignment="1">
      <alignment horizontal="center"/>
    </xf>
    <xf numFmtId="2" fontId="0" fillId="14" borderId="3" xfId="0" applyNumberFormat="1" applyFill="1" applyBorder="1"/>
    <xf numFmtId="165" fontId="0" fillId="14" borderId="3" xfId="0" applyNumberFormat="1" applyFill="1" applyBorder="1"/>
    <xf numFmtId="165" fontId="0" fillId="14" borderId="3" xfId="0" applyNumberFormat="1" applyFill="1" applyBorder="1" applyAlignment="1">
      <alignment horizontal="center"/>
    </xf>
    <xf numFmtId="164" fontId="0" fillId="0" borderId="17" xfId="0" applyNumberFormat="1" applyFill="1" applyBorder="1"/>
    <xf numFmtId="164" fontId="0" fillId="0" borderId="5" xfId="0" applyNumberFormat="1" applyFill="1" applyBorder="1"/>
    <xf numFmtId="164" fontId="0" fillId="0" borderId="11" xfId="0" applyNumberFormat="1" applyFill="1" applyBorder="1"/>
    <xf numFmtId="164" fontId="0" fillId="0" borderId="18" xfId="0" applyNumberFormat="1" applyFill="1" applyBorder="1"/>
    <xf numFmtId="164" fontId="0" fillId="0" borderId="19" xfId="0" applyNumberFormat="1" applyFill="1" applyBorder="1"/>
    <xf numFmtId="164" fontId="0" fillId="0" borderId="21" xfId="0" applyNumberFormat="1" applyFill="1" applyBorder="1"/>
    <xf numFmtId="1" fontId="0" fillId="0" borderId="22" xfId="0" applyNumberFormat="1" applyFont="1" applyBorder="1"/>
    <xf numFmtId="166" fontId="0" fillId="8" borderId="0" xfId="1" applyNumberFormat="1" applyFont="1" applyFill="1"/>
    <xf numFmtId="0" fontId="0" fillId="14" borderId="3" xfId="0" applyFont="1" applyFill="1" applyBorder="1"/>
    <xf numFmtId="0" fontId="16" fillId="0" borderId="0" xfId="0" applyFont="1" applyAlignment="1">
      <alignment vertical="center"/>
    </xf>
    <xf numFmtId="0" fontId="0" fillId="0" borderId="0" xfId="0" applyFill="1" applyBorder="1" applyAlignment="1">
      <alignment wrapText="1"/>
    </xf>
    <xf numFmtId="0" fontId="0" fillId="0" borderId="0" xfId="0" applyFill="1" applyBorder="1" applyAlignment="1"/>
    <xf numFmtId="0" fontId="18" fillId="0" borderId="0" xfId="0" applyFont="1"/>
    <xf numFmtId="14" fontId="0" fillId="0" borderId="0" xfId="0" applyNumberFormat="1"/>
    <xf numFmtId="14" fontId="3" fillId="4" borderId="23" xfId="0" applyNumberFormat="1" applyFont="1" applyFill="1" applyBorder="1" applyAlignment="1">
      <alignment vertical="center" wrapText="1"/>
    </xf>
    <xf numFmtId="0" fontId="0" fillId="0" borderId="23" xfId="0" applyNumberFormat="1" applyFill="1" applyBorder="1"/>
    <xf numFmtId="0" fontId="8" fillId="2" borderId="23" xfId="0" applyFont="1" applyFill="1" applyBorder="1" applyAlignment="1">
      <alignment vertical="center" wrapText="1"/>
    </xf>
    <xf numFmtId="0" fontId="9" fillId="0" borderId="23" xfId="0" applyFont="1" applyBorder="1" applyAlignment="1">
      <alignment vertical="center" wrapText="1"/>
    </xf>
    <xf numFmtId="0" fontId="1" fillId="0" borderId="23" xfId="0" applyFont="1" applyBorder="1" applyAlignment="1">
      <alignment horizontal="right" vertical="center"/>
    </xf>
    <xf numFmtId="0" fontId="3" fillId="15" borderId="23" xfId="0" applyFont="1" applyFill="1" applyBorder="1" applyAlignment="1">
      <alignment vertical="center" wrapText="1"/>
    </xf>
    <xf numFmtId="0" fontId="0" fillId="0" borderId="0" xfId="0" quotePrefix="1" applyAlignment="1">
      <alignment horizontal="center"/>
    </xf>
    <xf numFmtId="0" fontId="3" fillId="3" borderId="22" xfId="0" applyFont="1" applyFill="1" applyBorder="1" applyAlignment="1">
      <alignment horizontal="center" vertical="center" wrapText="1"/>
    </xf>
    <xf numFmtId="0" fontId="3" fillId="4" borderId="22" xfId="0" applyFont="1" applyFill="1" applyBorder="1" applyAlignment="1">
      <alignment horizontal="center" vertical="center" wrapText="1"/>
    </xf>
    <xf numFmtId="0" fontId="3" fillId="7" borderId="22" xfId="0" applyFont="1" applyFill="1" applyBorder="1" applyAlignment="1">
      <alignment horizontal="center" vertical="center" wrapText="1"/>
    </xf>
    <xf numFmtId="0" fontId="3" fillId="6" borderId="22" xfId="0" applyFont="1" applyFill="1" applyBorder="1" applyAlignment="1">
      <alignment horizontal="center" vertical="center" wrapText="1"/>
    </xf>
    <xf numFmtId="0" fontId="3" fillId="9" borderId="22" xfId="0" applyFont="1" applyFill="1" applyBorder="1" applyAlignment="1">
      <alignment horizontal="center" vertical="center" wrapText="1"/>
    </xf>
  </cellXfs>
  <cellStyles count="2">
    <cellStyle name="Normal" xfId="0" builtinId="0"/>
    <cellStyle name="Percent" xfId="1" builtinId="5"/>
  </cellStyles>
  <dxfs count="60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fill>
        <patternFill patternType="solid">
          <fgColor indexed="64"/>
          <bgColor rgb="FFFFFF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165" formatCode="m/d/yy\ h:mm:ss"/>
    </dxf>
    <dxf>
      <numFmt numFmtId="0" formatCode="General"/>
    </dxf>
  </dxfs>
  <tableStyles count="0" defaultTableStyle="TableStyleMedium2" defaultPivotStyle="PivotStyleLight16"/>
  <colors>
    <mruColors>
      <color rgb="FF2C4C84"/>
      <color rgb="FF4F85E6"/>
      <color rgb="FF4C80DC"/>
      <color rgb="FFFF838E"/>
      <color rgb="FFE539E6"/>
      <color rgb="FFA443EB"/>
      <color rgb="FF8B3B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9B30CA-5007-144A-9D6C-4182705835BC}" name="Table1" displayName="Table1" ref="A2:AJ8" totalsRowShown="0">
  <autoFilter ref="A2:AJ8" xr:uid="{B89B30CA-5007-144A-9D6C-4182705835BC}"/>
  <tableColumns count="36">
    <tableColumn id="1" xr3:uid="{BF551537-BC97-3748-A5D6-7B9D4F35E147}" name="ID" dataDxfId="607"/>
    <tableColumn id="2" xr3:uid="{48D57EDA-902E-AE48-B68E-45DF26F2787C}" name="Start time" dataDxfId="606"/>
    <tableColumn id="3" xr3:uid="{00D8C9BB-77DB-FC4D-A6B6-4C822B96DA9F}" name="Completion time" dataDxfId="605"/>
    <tableColumn id="4" xr3:uid="{587EEB14-D314-EC47-8776-FFC42496AE98}" name="Email" dataDxfId="604"/>
    <tableColumn id="5" xr3:uid="{934FF2CA-E29E-5A44-A92B-A70F4BA55C2A}" name="Name" dataDxfId="603"/>
    <tableColumn id="6" xr3:uid="{F60A9228-A548-2D48-9106-7AF2AFB48E2D}" name="Número del equipo" dataDxfId="602"/>
    <tableColumn id="7" xr3:uid="{7F661053-D153-124C-9529-1CFF17E76ED4}" name="Nombre de los integrantes del equipo" dataDxfId="601"/>
    <tableColumn id="8" xr3:uid="{E7AFA01A-DB2C-AA4D-B48F-8BF0BC6FA755}" name="Vocabulario de conceptos" dataDxfId="600"/>
    <tableColumn id="9" xr3:uid="{8F275909-FDB2-E44C-9C2E-BAF8AF09DDAE}" name="Pregunta 1" dataDxfId="599"/>
    <tableColumn id="10" xr3:uid="{62062B98-9B28-4641-8339-14C33D1C55A2}" name="Pregunta 2" dataDxfId="598"/>
    <tableColumn id="11" xr3:uid="{F7E8F348-CD5E-834E-8E14-D2099DC371BE}" name="Pregunta 3" dataDxfId="597"/>
    <tableColumn id="12" xr3:uid="{BDD21087-0E99-5743-8C03-1DCF6F87B700}" name="Pregunta 4" dataDxfId="596"/>
    <tableColumn id="13" xr3:uid="{00680B6A-D8F5-384F-B1B2-B555421F0082}" name="Pregunta 5" dataDxfId="595"/>
    <tableColumn id="14" xr3:uid="{EF67CADE-07F6-3343-9F8E-4D6774B526F5}" name="Pregunta 6" dataDxfId="594"/>
    <tableColumn id="15" xr3:uid="{257CC246-6CEF-E147-9A3E-3A103D493977}" name="Pregunta 7" dataDxfId="593"/>
    <tableColumn id="16" xr3:uid="{D0AD9227-4A81-AF4F-954A-70C84B74AEDF}" name="Pregunta 8" dataDxfId="592"/>
    <tableColumn id="17" xr3:uid="{CA22E7C0-9EAD-8447-9836-5E77680D4405}" name="Pregunta 9" dataDxfId="591"/>
    <tableColumn id="18" xr3:uid="{D014A374-F7A7-3046-B79C-459519ACDEA1}" name="Pregunta 10" dataDxfId="590"/>
    <tableColumn id="19" xr3:uid="{65EC5FE4-7E01-8644-B250-1D827C551F3D}" name="Pregunta 11" dataDxfId="589"/>
    <tableColumn id="20" xr3:uid="{CAA90A7D-DB88-BA40-9EAB-986532E5B9BF}" name="Pregunta 12" dataDxfId="588"/>
    <tableColumn id="21" xr3:uid="{ADD86E70-16C2-B948-9B68-7D846C5F7826}" name="Pregunta 13" dataDxfId="587"/>
    <tableColumn id="22" xr3:uid="{708E3088-2026-6147-827A-D56AB29CCF75}" name="Pregunta 14" dataDxfId="586"/>
    <tableColumn id="23" xr3:uid="{A690F74E-6EFC-684B-8111-A53839445D5F}" name="Pregunta 15" dataDxfId="585"/>
    <tableColumn id="24" xr3:uid="{99FE2A0F-2B7B-4841-81D9-92502FB533BD}" name="Pregunta 16" dataDxfId="584"/>
    <tableColumn id="25" xr3:uid="{EE973F9C-4AEF-3D44-865A-47E58EDA6013}" name="Pregunta 17" dataDxfId="583"/>
    <tableColumn id="26" xr3:uid="{CC02D6BD-D161-1B4A-9608-7B90DFB2E690}" name="Pregunta 18" dataDxfId="582"/>
    <tableColumn id="27" xr3:uid="{A0896CA2-5B59-7247-A574-1C0DEF74D36D}" name="Pregunta 19" dataDxfId="581"/>
    <tableColumn id="28" xr3:uid="{EFEB634C-9BF2-6F41-88BE-01BB3613C969}" name="Pregunta 20" dataDxfId="580"/>
    <tableColumn id="29" xr3:uid="{FED23540-F552-984F-9F97-0EDA8A52522C}" name="Pregunta 21" dataDxfId="579"/>
    <tableColumn id="30" xr3:uid="{942F61BB-1928-B841-AFC0-8F5D42D9420D}" name="Pregunta 22" dataDxfId="578"/>
    <tableColumn id="31" xr3:uid="{7379B336-7C99-5F47-9A38-50D8EEE6AB93}" name="Pregunta 23" dataDxfId="577"/>
    <tableColumn id="32" xr3:uid="{6A3C98D8-2B47-D142-9294-674F711098A3}" name="Pregunta 24" dataDxfId="576"/>
    <tableColumn id="33" xr3:uid="{1130506B-8B31-6C4E-A773-7681A5C5D503}" name="Pregunta 25" dataDxfId="575"/>
    <tableColumn id="34" xr3:uid="{DD35DECF-12BC-A448-82F2-7AD7091E81A0}" name="Pregunta 26" dataDxfId="574"/>
    <tableColumn id="35" xr3:uid="{406DAAB7-E814-D24C-AF89-B22F84FD8040}" name="Pregunta 27" dataDxfId="573"/>
    <tableColumn id="36" xr3:uid="{5970657F-76E1-0B41-BABD-D0C91CDA7B7D}" name="Pregunta 28" dataDxfId="57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C8D810-BDBA-6247-8875-9AFC3B97D161}" name="Table14" displayName="Table14" ref="A12:CJ19" totalsRowShown="0">
  <autoFilter ref="A12:CJ19" xr:uid="{CBC8D810-BDBA-6247-8875-9AFC3B97D161}"/>
  <tableColumns count="88">
    <tableColumn id="1" xr3:uid="{32C3C0AF-6484-C84E-84D6-70E151B59E3B}" name="ID" dataDxfId="571"/>
    <tableColumn id="2" xr3:uid="{FFCAF18C-D1D5-F941-B10F-029CB59D5064}" name="Start time" dataDxfId="570"/>
    <tableColumn id="3" xr3:uid="{8036CCB3-C772-5044-8177-BB49C8955741}" name="Completion time" dataDxfId="569"/>
    <tableColumn id="4" xr3:uid="{7CF802C8-D3C9-7543-B3AB-AE297DDCEFCF}" name="Email" dataDxfId="568"/>
    <tableColumn id="5" xr3:uid="{C3675317-AE8F-574B-A8D9-9D12CA84B70D}" name="Name" dataDxfId="567"/>
    <tableColumn id="6" xr3:uid="{0C6B5BB5-EE5B-1A42-8379-8B019B9CD35E}" name="Total points" dataDxfId="566"/>
    <tableColumn id="7" xr3:uid="{D0A13F51-5073-744A-AADC-0F5469B56B6B}" name="Quiz feedback" dataDxfId="565"/>
    <tableColumn id="8" xr3:uid="{CB893B29-A9A4-9C41-B72E-7DBFA93D41F4}" name="Número del equipo" dataDxfId="564"/>
    <tableColumn id="9" xr3:uid="{73A86DF6-9631-FB4A-AF17-F92EDDCA33D7}" name="Points - Número del equipo" dataDxfId="563"/>
    <tableColumn id="10" xr3:uid="{1C330B31-307A-0647-8B92-A24E5946CD04}" name="Feedback - Número del equipo" dataDxfId="562"/>
    <tableColumn id="11" xr3:uid="{A19870A9-8157-4A42-85AF-34EC8B971CA6}" name="Nombre de los integrantes del equipo" dataDxfId="561"/>
    <tableColumn id="12" xr3:uid="{858AA65B-5BF2-B64C-949E-6EBD386AEF7C}" name="Points - Nombre de los integrantes del equipo" dataDxfId="560"/>
    <tableColumn id="13" xr3:uid="{6DF188B0-4E20-754B-86CF-0D35CD7768AD}" name="Feedback - Nombre de los integrantes del equipo" dataDxfId="559"/>
    <tableColumn id="14" xr3:uid="{40BC537B-DC19-5547-8EED-11C8932FE257}" name="Pregunta 1" dataDxfId="558"/>
    <tableColumn id="15" xr3:uid="{D0E49570-8731-FC42-9EB0-34B604909890}" name="Points - Pregunta 1" dataDxfId="557"/>
    <tableColumn id="16" xr3:uid="{F84B2210-FE1A-434F-9DBD-D6EA52C7D8DD}" name="Feedback - Pregunta 1" dataDxfId="556"/>
    <tableColumn id="17" xr3:uid="{DA5A18A8-0D56-014A-BA4F-19D78EFB7CB7}" name="Pregunta 2" dataDxfId="555"/>
    <tableColumn id="18" xr3:uid="{E4208951-9398-664C-A68D-864BA67D2F82}" name="Points - Pregunta 2" dataDxfId="554"/>
    <tableColumn id="19" xr3:uid="{14B9C271-F239-5E4E-BBD9-380AA7CA0943}" name="Feedback - Pregunta 2" dataDxfId="553"/>
    <tableColumn id="20" xr3:uid="{B15DB4A9-16FB-6047-B67A-429B33FCCF67}" name="Pregunta 3" dataDxfId="552"/>
    <tableColumn id="21" xr3:uid="{440AD6B7-F8D1-3041-B260-C3F07639EF74}" name="Points - Pregunta 3" dataDxfId="551"/>
    <tableColumn id="22" xr3:uid="{E308E320-58C3-EE4D-B51C-4916AF5BC53D}" name="Feedback - Pregunta 3" dataDxfId="550"/>
    <tableColumn id="23" xr3:uid="{24F9FA7E-FF1F-4042-9325-67EE6C0726D7}" name="Pregunta 4" dataDxfId="549"/>
    <tableColumn id="24" xr3:uid="{23CAEE48-12F4-1648-9F94-60B53AE8AC30}" name="Points - Pregunta 4" dataDxfId="548"/>
    <tableColumn id="25" xr3:uid="{C0D319EE-8210-174A-9446-811E2D8FAFFA}" name="Feedback - Pregunta 4" dataDxfId="547"/>
    <tableColumn id="26" xr3:uid="{E816D598-A60F-5B42-B2FE-34BDEE0AA55C}" name="Pregunta 5" dataDxfId="546"/>
    <tableColumn id="27" xr3:uid="{491A9D11-A15F-0A4C-A077-659F678A2AE5}" name="Points - Pregunta 5" dataDxfId="545"/>
    <tableColumn id="28" xr3:uid="{49433A59-A60E-F240-8C14-3E4B625C5E8E}" name="Feedback - Pregunta 5" dataDxfId="544"/>
    <tableColumn id="29" xr3:uid="{4A24752D-0227-A240-B93D-B04848097DD8}" name="Pregunta 6" dataDxfId="543"/>
    <tableColumn id="30" xr3:uid="{02767657-3CA1-9843-8EE2-0154D647DFA2}" name="Points - Pregunta 6" dataDxfId="542"/>
    <tableColumn id="31" xr3:uid="{3A1E04E3-4F03-8348-ACD6-B24289C4328F}" name="Feedback - Pregunta 6" dataDxfId="541"/>
    <tableColumn id="32" xr3:uid="{E990A0C6-405A-2542-B139-5EE472FAB16E}" name="Pregunta 7" dataDxfId="540"/>
    <tableColumn id="33" xr3:uid="{FF6A104C-603B-F24D-A48E-3245D39EEADF}" name="Points - Pregunta 7" dataDxfId="539"/>
    <tableColumn id="34" xr3:uid="{07709E52-09B9-6745-9C1B-F979381F491B}" name="Feedback - Pregunta 7" dataDxfId="538"/>
    <tableColumn id="35" xr3:uid="{6644D035-AC9B-874C-9E10-CE50E4A47911}" name="Pregunta 8" dataDxfId="537"/>
    <tableColumn id="36" xr3:uid="{C94E0659-5D9F-9948-BB9E-DDD562C317D4}" name="Points - Pregunta 8" dataDxfId="536"/>
    <tableColumn id="37" xr3:uid="{FACEE408-AA95-0542-95F6-84C1B8213B31}" name="Feedback - Pregunta 8" dataDxfId="535"/>
    <tableColumn id="38" xr3:uid="{3E3D491D-3E25-8A4E-A2F2-A8DF48E57D72}" name="Pregunta 9" dataDxfId="534"/>
    <tableColumn id="39" xr3:uid="{A8D6D0AC-E685-084A-A112-61627ADD48C1}" name="Points - Pregunta 9" dataDxfId="533"/>
    <tableColumn id="40" xr3:uid="{4CAECEC3-1EB7-D54D-AAC0-C1E0BDF93D2B}" name="Feedback - Pregunta 9" dataDxfId="532"/>
    <tableColumn id="41" xr3:uid="{3F63A342-DC57-8B4F-93D9-C5BEEA01F6D7}" name="Pregunta 10" dataDxfId="531"/>
    <tableColumn id="42" xr3:uid="{5AE98428-E728-534E-87E5-D1B2CC943B78}" name="Points - Pregunta 10" dataDxfId="530"/>
    <tableColumn id="43" xr3:uid="{DDE04B2C-7FA8-1D46-9F9F-31252FF53822}" name="Feedback - Pregunta 10" dataDxfId="529"/>
    <tableColumn id="44" xr3:uid="{C905CBCA-1940-1546-ABD4-30C90FDB19A0}" name="Pregunta 11" dataDxfId="528"/>
    <tableColumn id="45" xr3:uid="{1D19966D-C3AB-FC45-836F-34D8AA905957}" name="Points - Pregunta 11" dataDxfId="527"/>
    <tableColumn id="46" xr3:uid="{9C01643F-8A2D-5243-9986-337355790EFD}" name="Feedback - Pregunta 11" dataDxfId="526"/>
    <tableColumn id="47" xr3:uid="{840F2A2D-8790-FA4C-8B3F-40FA058682DD}" name="Pregunta 12" dataDxfId="525"/>
    <tableColumn id="48" xr3:uid="{925E53A1-1E38-504E-95F9-381213E0AC73}" name="Points - Pregunta 12" dataDxfId="524"/>
    <tableColumn id="49" xr3:uid="{08C13DEC-5199-9641-93D1-AE28A8CB92B4}" name="Feedback - Pregunta 12" dataDxfId="523"/>
    <tableColumn id="50" xr3:uid="{D106DD31-9FB4-7540-805A-8D741F16ADCB}" name="Pregunta 13" dataDxfId="522"/>
    <tableColumn id="51" xr3:uid="{07B11B59-A056-FF4D-8C64-0C74219B3E7C}" name="Points - Pregunta 13" dataDxfId="521"/>
    <tableColumn id="52" xr3:uid="{65EC9111-FC0C-724C-A67C-61BA002423A4}" name="Feedback - Pregunta 13" dataDxfId="520"/>
    <tableColumn id="53" xr3:uid="{2E4D3BF4-88B6-A341-8475-7CF1BACCE74E}" name="Pregunta 14" dataDxfId="519"/>
    <tableColumn id="54" xr3:uid="{60A06CE5-8010-0A44-8505-6DFABC8426A3}" name="Points - Pregunta 14" dataDxfId="518"/>
    <tableColumn id="55" xr3:uid="{E293BD85-890D-2E41-9C31-EEE4BF896CB5}" name="Feedback - Pregunta 14" dataDxfId="517"/>
    <tableColumn id="56" xr3:uid="{A6279239-05D3-E449-BD38-D346588F17BE}" name="Pregunta 15" dataDxfId="516"/>
    <tableColumn id="57" xr3:uid="{E61E289A-9690-3E46-8DFF-FA2ADA363429}" name="Points - Pregunta 15" dataDxfId="515"/>
    <tableColumn id="58" xr3:uid="{B2209721-A55F-BE44-AAAF-AA600D21FADE}" name="Feedback - Pregunta 15" dataDxfId="514"/>
    <tableColumn id="59" xr3:uid="{21A6C936-4964-0641-A288-FFCF845E3547}" name="Pregunta 16" dataDxfId="513"/>
    <tableColumn id="60" xr3:uid="{96789131-E4EA-4049-90AD-6C26BC842C42}" name="Points - Pregunta 16" dataDxfId="512"/>
    <tableColumn id="61" xr3:uid="{3F9D7894-C0E1-AE49-BF5C-BDC99DB8B510}" name="Feedback - Pregunta 16" dataDxfId="511"/>
    <tableColumn id="62" xr3:uid="{D039BE7B-A644-C043-86DD-9967EF3A7631}" name="Pregunta 17" dataDxfId="510"/>
    <tableColumn id="63" xr3:uid="{5CAAD4FB-2914-F94C-8A4D-C305C024AED9}" name="Points - Pregunta 17" dataDxfId="509"/>
    <tableColumn id="64" xr3:uid="{9DB54CC1-04FF-0B47-8717-7A21B732362C}" name="Feedback - Pregunta 17" dataDxfId="508"/>
    <tableColumn id="65" xr3:uid="{B933CC85-102D-B640-A985-9651EB97BFE6}" name="Pregunta 18" dataDxfId="507"/>
    <tableColumn id="66" xr3:uid="{7EAA3518-E3B8-D145-9F4C-99EAB3801A12}" name="Points - Pregunta 18" dataDxfId="506"/>
    <tableColumn id="67" xr3:uid="{811C5116-9A89-7E48-A08A-2BAEF3610C06}" name="Feedback - Pregunta 18" dataDxfId="505"/>
    <tableColumn id="68" xr3:uid="{9C2C94CE-997D-5942-92C6-63D24B59EA19}" name="Pregunta 19" dataDxfId="504"/>
    <tableColumn id="69" xr3:uid="{8DD30C7C-BE2D-A840-9685-FD32BC1D6672}" name="Points - Pregunta 19" dataDxfId="503"/>
    <tableColumn id="70" xr3:uid="{0DFCFE0F-BECE-2C46-934B-3D1FE162EE3A}" name="Feedback - Pregunta 19" dataDxfId="502"/>
    <tableColumn id="71" xr3:uid="{F56905E9-E3FC-F64E-83CE-32AE71078279}" name="Pregunta 20" dataDxfId="501"/>
    <tableColumn id="72" xr3:uid="{D8384850-B284-EC44-9650-D891CC6D0074}" name="Points - Pregunta 20" dataDxfId="500"/>
    <tableColumn id="73" xr3:uid="{D41E0FB2-3420-3E4C-9FF3-23EE236B97CD}" name="Feedback - Pregunta 20" dataDxfId="499"/>
    <tableColumn id="74" xr3:uid="{7833DD10-36BC-FB41-9E0F-B0CB0B76BBCB}" name="Pregunta 21" dataDxfId="498"/>
    <tableColumn id="75" xr3:uid="{78445676-217B-274D-A2FB-767498AA06C4}" name="Points - Pregunta 21" dataDxfId="497"/>
    <tableColumn id="76" xr3:uid="{69A7D26D-EEDE-FC47-B968-1C0FBCB2E920}" name="Feedback - Pregunta 21" dataDxfId="496"/>
    <tableColumn id="77" xr3:uid="{F57F79A0-96C7-B041-9912-530F63845046}" name="Pregunta 22" dataDxfId="495"/>
    <tableColumn id="78" xr3:uid="{3BB3B135-EF57-574A-BF4E-D50ABD1AE646}" name="Points - Pregunta 22" dataDxfId="494"/>
    <tableColumn id="79" xr3:uid="{FB01F680-D85D-7A41-8157-754AAB392442}" name="Feedback - Pregunta 22" dataDxfId="493"/>
    <tableColumn id="80" xr3:uid="{FB880804-1F5E-914D-945A-A2570D842FCE}" name="Pregunta 23" dataDxfId="492"/>
    <tableColumn id="81" xr3:uid="{07169ED6-0B54-504E-939F-2BE304005CD7}" name="Points - Pregunta 23" dataDxfId="491"/>
    <tableColumn id="82" xr3:uid="{0BF9AB5E-4C22-B941-ACC4-914486A5A411}" name="Feedback - Pregunta 23" dataDxfId="490"/>
    <tableColumn id="83" xr3:uid="{5D59D5B5-ECE7-B64F-8140-E2C762C0033F}" name="Pregunta 24" dataDxfId="489"/>
    <tableColumn id="84" xr3:uid="{779C127F-3C97-1A40-977F-7BD3FEAEE184}" name="Points - Pregunta 24" dataDxfId="488"/>
    <tableColumn id="85" xr3:uid="{3261FF8C-CF1B-9943-A66D-52AF3AD70662}" name="Feedback - Pregunta 24" dataDxfId="487"/>
    <tableColumn id="86" xr3:uid="{9B47DE9F-CD15-3A4D-885A-D082FEDFB931}" name="Pregunta 25" dataDxfId="486"/>
    <tableColumn id="87" xr3:uid="{CCC634E8-FBB4-0649-B37E-51BEC6CF6816}" name="Points - Pregunta 25" dataDxfId="485"/>
    <tableColumn id="88" xr3:uid="{34BC69BB-0B21-134D-90E7-F74EA63D12C3}" name="Feedback - Pregunta 25" dataDxfId="48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D37A6E4-4999-4E41-AC36-0C667140ED57}" name="Table13" displayName="Table13" ref="A23:CP28" totalsRowShown="0">
  <autoFilter ref="A23:CP28" xr:uid="{5D37A6E4-4999-4E41-AC36-0C667140ED57}"/>
  <tableColumns count="94">
    <tableColumn id="1" xr3:uid="{094D9F3D-F169-9042-8022-1C14D04AADEF}" name="ID" dataDxfId="483"/>
    <tableColumn id="2" xr3:uid="{73B2EEFD-F0C7-0945-9E71-65BA8C92A194}" name="Start time" dataDxfId="482"/>
    <tableColumn id="3" xr3:uid="{9E7AB0BB-1095-4E45-945A-9137567AE4E2}" name="Completion time" dataDxfId="481"/>
    <tableColumn id="4" xr3:uid="{CC4F3C99-E251-C84E-8083-BDE2A903C788}" name="Email" dataDxfId="480"/>
    <tableColumn id="5" xr3:uid="{5B3C83F0-9751-AD44-B0C2-B82D3C6ACBCF}" name="Name" dataDxfId="479"/>
    <tableColumn id="6" xr3:uid="{B060BBC6-0BE0-C94C-A123-A54ACD4034CA}" name="Total points" dataDxfId="478"/>
    <tableColumn id="7" xr3:uid="{EE02E515-1636-8A49-9BFD-85E3E2D7CE0E}" name="Quiz feedback" dataDxfId="477"/>
    <tableColumn id="8" xr3:uid="{24DF257E-E456-AB47-A632-2B2CF06B6BE9}" name="Número del equipo" dataDxfId="476"/>
    <tableColumn id="9" xr3:uid="{6E949783-B74B-134A-9432-FEA39FD48C0A}" name="Points - Número del equipo" dataDxfId="475"/>
    <tableColumn id="10" xr3:uid="{6DE9B6F0-FAB0-A74D-B874-14990F92BE39}" name="Feedback - Número del equipo" dataDxfId="474"/>
    <tableColumn id="11" xr3:uid="{86F5868E-BA37-8B41-BF11-9D4516EAC2B3}" name="Nombre de los integrantes del equipo" dataDxfId="473"/>
    <tableColumn id="12" xr3:uid="{9501792D-56CD-8C4A-89D1-3030916AABA9}" name="Points - Nombre de los integrantes del equipo" dataDxfId="472"/>
    <tableColumn id="13" xr3:uid="{C594FE2D-8F4C-9D40-95B7-33686E31B549}" name="Feedback - Nombre de los integrantes del equipo" dataDxfId="471"/>
    <tableColumn id="14" xr3:uid="{9B3BEC32-631D-304D-B848-D62C21912DF1}" name="Pregunta 1_x000a_An optimistic evaluation of the situation that overestimates positive results and shows excessive confidence" dataDxfId="470"/>
    <tableColumn id="15" xr3:uid="{D880CC60-ABA0-464C-B10B-9B9F7569560C}" name="Points - Pregunta 1_x000a_An optimistic evaluation of the situation that overestimates positive results and shows excessive confidence" dataDxfId="469"/>
    <tableColumn id="16" xr3:uid="{A2BAD5A4-A106-7144-9A4D-7CF0ED7A6F6E}" name="Feedback - Pregunta 1_x000a_An optimistic evaluation of the situation that overestimates positive results and shows excessive confidence" dataDxfId="468"/>
    <tableColumn id="17" xr3:uid="{6B91918F-DB64-7F4B-A000-FAFE700834BA}" name="Pregunta 2_x000a_A popular Six Sigma tool that is helpful in clarifying who has the authority to make decisions" dataDxfId="467"/>
    <tableColumn id="18" xr3:uid="{2FB02A57-5E29-164B-A322-A292E350A26B}" name="Points - Pregunta 2_x000a_A popular Six Sigma tool that is helpful in clarifying who has the authority to make decisions" dataDxfId="466"/>
    <tableColumn id="19" xr3:uid="{904260ED-7806-004D-A652-323A33EF92CD}" name="Feedback - Pregunta 2_x000a_A popular Six Sigma tool that is helpful in clarifying who has the authority to make decisions" dataDxfId="465"/>
    <tableColumn id="20" xr3:uid="{DE6858B6-2E8F-8747-8C60-0D3CC742F399}" name="Pregunta 3 _x000a_Pursues the decision agreed upon by the largest subset, even if a majority vote is not reached" dataDxfId="464"/>
    <tableColumn id="21" xr3:uid="{D49A77AA-1A38-024A-9FFA-CA832E52D3A9}" name="Points - Pregunta 3 _x000a_Pursues the decision agreed upon by the largest subset, even if a majority vote is not reached" dataDxfId="463"/>
    <tableColumn id="22" xr3:uid="{CBA44E63-5779-3149-861D-B36AFD3FECBB}" name="Feedback - Pregunta 3 _x000a_Pursues the decision agreed upon by the largest subset, even if a majority vote is not reached" dataDxfId="462"/>
    <tableColumn id="23" xr3:uid="{3EED3918-0534-F446-9F90-D5ECEC95FDD5}" name="Pregunta 4_x000a_A pattern of deviation in judgment that occurs in certain situations" dataDxfId="461"/>
    <tableColumn id="24" xr3:uid="{6DA3152F-D6FE-7F47-B8C7-14DD80F12B48}" name="Points - Pregunta 4_x000a_A pattern of deviation in judgment that occurs in certain situations" dataDxfId="460"/>
    <tableColumn id="25" xr3:uid="{7BC34A76-BEA8-C04D-85BA-4F5CF09A9643}" name="Feedback - Pregunta 4_x000a_A pattern of deviation in judgment that occurs in certain situations" dataDxfId="459"/>
    <tableColumn id="26" xr3:uid="{201D00F5-08A9-EC45-8A11-DB76CE4C32CE}" name="Pregunta 5_x000a_All key members must agree in order to pursue the decision" dataDxfId="458"/>
    <tableColumn id="27" xr3:uid="{BEDD7A45-010E-BF43-A30A-03BF031DB31E}" name="Points - Pregunta 5_x000a_All key members must agree in order to pursue the decision" dataDxfId="457"/>
    <tableColumn id="28" xr3:uid="{A8E644A6-543D-5E4C-A414-742342986069}" name="Feedback - Pregunta 5_x000a_All key members must agree in order to pursue the decision" dataDxfId="456"/>
    <tableColumn id="29" xr3:uid="{FEDBB371-5629-A248-AC5F-0BEA2F4494E9}" name="Pregunta 6_x000a_Seeking only evidence that supports an assumption and publishing that evidence as truth without seeking evidence that the assumption could be false" dataDxfId="455"/>
    <tableColumn id="30" xr3:uid="{49862E6F-605B-8D4B-A85C-301FF0A25837}" name="Points - Pregunta 6_x000a_Seeking only evidence that supports an assumption and publishing that evidence as truth without seeking evidence that the assumption could be false" dataDxfId="454"/>
    <tableColumn id="31" xr3:uid="{2AAFC64D-2D12-4145-A4BF-1DB24E365244}" name="Feedback - Pregunta 6_x000a_Seeking only evidence that supports an assumption and publishing that evidence as truth without seeking evidence that the assumption could be false" dataDxfId="453"/>
    <tableColumn id="32" xr3:uid="{F0F41F10-D0CA-1E44-B7DC-773034038C65}" name="Pregunta 7_x000a_Sees present risk-taking as a price worth paying for future pay-offs" dataDxfId="452"/>
    <tableColumn id="33" xr3:uid="{7984A9CE-BC67-324A-B3AE-215231D2EDFB}" name="Points - Pregunta 7_x000a_Sees present risk-taking as a price worth paying for future pay-offs" dataDxfId="451"/>
    <tableColumn id="34" xr3:uid="{4FD28E93-CEED-2342-822D-7435FEFCC1B9}" name="Feedback - Pregunta 7_x000a_Sees present risk-taking as a price worth paying for future pay-offs" dataDxfId="450"/>
    <tableColumn id="35" xr3:uid="{1F6E413A-BDEF-604F-A6BE-52D98852174D}" name="Pregunta 8_x000a_The person who performs the actions that make up the agreed-upon risk response" dataDxfId="449"/>
    <tableColumn id="36" xr3:uid="{E1D2DC68-A09C-E04F-AFBE-1D3F1C0CB80C}" name="Points - Pregunta 8_x000a_The person who performs the actions that make up the agreed-upon risk response" dataDxfId="448"/>
    <tableColumn id="37" xr3:uid="{85DB4B58-0560-884C-B62B-3C0D19D28A1A}" name="Feedback - Pregunta 8_x000a_The person who performs the actions that make up the agreed-upon risk response" dataDxfId="447"/>
    <tableColumn id="38" xr3:uid="{8BFF4D32-644A-4344-9869-0AEAF4BFBAA4}" name="Pregunta 9_x000a_Captures responses from a panel of experts through an anonymous survey mechanism, with the consolidated responses to be redistributed for further comment and agreement" dataDxfId="446"/>
    <tableColumn id="39" xr3:uid="{5C65B71A-1751-4942-B57C-47A199BF3B05}" name="Points - Pregunta 9_x000a_Captures responses from a panel of experts through an anonymous survey mechanism, with the consolidated responses to be redistributed for further comment and agreement" dataDxfId="445"/>
    <tableColumn id="40" xr3:uid="{FE8F2B10-AAFE-7B4B-83A7-90798EBDF3BF}" name="Feedback - Pregunta 9_x000a_Captures responses from a panel of experts through an anonymous survey mechanism, with the consolidated responses to be redistributed for further comment and agreement" dataDxfId="444"/>
    <tableColumn id="41" xr3:uid="{31BD5577-929D-FA45-9797-6385610CE7D6}" name="Pregunta 10_x000a_The action of misremembering predictions, exaggerating in hindsight what was known in foresight" dataDxfId="443"/>
    <tableColumn id="42" xr3:uid="{DB5B8688-3C53-BB4C-86EF-F1EEBB3C47D0}" name="Points - Pregunta 10_x000a_The action of misremembering predictions, exaggerating in hindsight what was known in foresight" dataDxfId="442"/>
    <tableColumn id="43" xr3:uid="{E423A055-1132-CC43-84E1-28B7E5FD1DC5}" name="Feedback - Pregunta 10_x000a_The action of misremembering predictions, exaggerating in hindsight what was known in foresight" dataDxfId="441"/>
    <tableColumn id="44" xr3:uid="{B954F76F-4466-1A43-8143-77FFA98F7FCC}" name="Pregunta 11_x000a_If a particular data item is easier to recall than others, then its relevance is assumed to be higher" dataDxfId="440"/>
    <tableColumn id="45" xr3:uid="{CAE0A44E-D29A-DB4A-893F-29FF25C5F046}" name="Points - Pregunta 11_x000a_If a particular data item is easier to recall than others, then its relevance is assumed to be higher" dataDxfId="439"/>
    <tableColumn id="46" xr3:uid="{0C976417-534C-9F47-954D-F3DADAF340D5}" name="Feedback - Pregunta 11_x000a_If a particular data item is easier to recall than others, then its relevance is assumed to be higher" dataDxfId="438"/>
    <tableColumn id="47" xr3:uid="{F2860EB7-FD43-FE4E-B53D-AEC3BBA45454}" name="Pregunta 12_x000a_Pursues the decision as long as more than half of the members agree When people prefer to avoid losses rather than acquire gains" dataDxfId="437"/>
    <tableColumn id="48" xr3:uid="{4D128EAB-D26E-A748-AAF4-2F4F7911A81A}" name="Points - Pregunta 12_x000a_Pursues the decision as long as more than half of the members agree When people prefer to avoid losses rather than acquire gains" dataDxfId="436"/>
    <tableColumn id="49" xr3:uid="{648C00C1-6BE0-C74A-9C37-47545A0E29C3}" name="Feedback - Pregunta 12_x000a_Pursues the decision as long as more than half of the members agree When people prefer to avoid losses rather than acquire gains" dataDxfId="435"/>
    <tableColumn id="50" xr3:uid="{622AA5A1-0F13-4A47-9DFC-08C96ADF8772}" name="Pregunta 13_x000a_When people prefer to avoid losses rather than acquire gains" dataDxfId="434"/>
    <tableColumn id="51" xr3:uid="{C09978DC-C919-094D-9E9E-0B73DD4DF69B}" name="Points - Pregunta 13_x000a_When people prefer to avoid losses rather than acquire gains" dataDxfId="433"/>
    <tableColumn id="52" xr3:uid="{2A18855A-4C64-5342-BFDB-23310549E3B0}" name="Feedback - Pregunta 13_x000a_When people prefer to avoid losses rather than acquire gains" dataDxfId="432"/>
    <tableColumn id="53" xr3:uid="{4293A2F3-8416-4747-9389-F3C8A50BF009}" name="Pregunta 14_x000a_Enhances brainstorming by adding a voting process" dataDxfId="431"/>
    <tableColumn id="54" xr3:uid="{BEBFB5CB-9498-1648-A5E3-E1322F6377B2}" name="Points - Pregunta 14_x000a_Enhances brainstorming by adding a voting process" dataDxfId="430"/>
    <tableColumn id="55" xr3:uid="{39C6A594-65CF-9046-AC20-0F6D47DDA4A7}" name="Feedback - Pregunta 14_x000a_Enhances brainstorming by adding a voting process" dataDxfId="429"/>
    <tableColumn id="56" xr3:uid="{38D25844-FCFF-AA44-9F73-5FA7E75371AA}" name="Pregunta 15_x000a_A stakeholder who is reasonably comfortable with most uncertainty, accepting that it is a normal feature of business" dataDxfId="428"/>
    <tableColumn id="57" xr3:uid="{AAEB7628-EAA9-C54A-925C-ABA07DF66E09}" name="Points - Pregunta 15_x000a_A stakeholder who is reasonably comfortable with most uncertainty, accepting that it is a normal feature of business" dataDxfId="427"/>
    <tableColumn id="58" xr3:uid="{76819CE5-D912-C642-B899-B5B4DB1663A4}" name="Feedback - Pregunta 15_x000a_A stakeholder who is reasonably comfortable with most uncertainty, accepting that it is a normal feature of business" dataDxfId="426"/>
    <tableColumn id="59" xr3:uid="{8A283207-87A1-BF46-87D7-B2B69C456C3E}" name="Pregunta 16_x000a_Organizes a large number of ideas by their natural or logical relationships" dataDxfId="425"/>
    <tableColumn id="60" xr3:uid="{69411729-474C-1D47-B0D7-926133B706F5}" name="Points - Pregunta 16_x000a_Organizes a large number of ideas by their natural or logical relationships" dataDxfId="424"/>
    <tableColumn id="61" xr3:uid="{AF90D14D-552A-794A-8ABE-ECB40E290F80}" name="Feedback - Pregunta 16_x000a_Organizes a large number of ideas by their natural or logical relationships" dataDxfId="423"/>
    <tableColumn id="62" xr3:uid="{01615BF2-DD8B-1C43-8243-D2A70E3AED5F}" name="Pregunta 17_x000a_A stakeholder who is uncomfortable with uncertainty and has a low tolerance for ambiguity" dataDxfId="422"/>
    <tableColumn id="63" xr3:uid="{44C65764-8D8D-084F-BC54-08D1ECD7E012}" name="Points - Pregunta 17_x000a_A stakeholder who is uncomfortable with uncertainty and has a low tolerance for ambiguity" dataDxfId="421"/>
    <tableColumn id="64" xr3:uid="{D6F1B922-04E4-BD4D-9B5B-549D91AEB316}" name="Feedback - Pregunta 17_x000a_A stakeholder who is uncomfortable with uncertainty and has a low tolerance for ambiguity" dataDxfId="420"/>
    <tableColumn id="65" xr3:uid="{62715DC9-7E06-1E4B-96F3-58D34B8DC566}" name="Pregunta 18_x000a_Seeing a situation or problem through a narrow lens based on individual experiences, beliefs, and assumptions" dataDxfId="419"/>
    <tableColumn id="66" xr3:uid="{44D3E755-0245-8145-8978-FB402281CD7C}" name="Points - Pregunta 18_x000a_Seeing a situation or problem through a narrow lens based on individual experiences, beliefs, and assumptions" dataDxfId="418"/>
    <tableColumn id="67" xr3:uid="{67416C6F-8209-3F44-AE1E-085FA49C7546}" name="Feedback - Pregunta 18_x000a_Seeing a situation or problem through a narrow lens based on individual experiences, beliefs, and assumptions" dataDxfId="417"/>
    <tableColumn id="68" xr3:uid="{DFABEC18-0769-A647-B4AD-08CD8087C76B}" name="Pregunta 19_x000a_The person who oversees and manages the risk management process on a day-to-day basis" dataDxfId="416"/>
    <tableColumn id="69" xr3:uid="{3B95C5BF-D64C-B246-9BC3-DD999A6217E6}" name="Points - Pregunta 19_x000a_The person who oversees and manages the risk management process on a day-to-day basis" dataDxfId="415"/>
    <tableColumn id="70" xr3:uid="{E1E7B505-89B2-7846-A526-1A6057E031A0}" name="Feedback - Pregunta 19_x000a_The person who oversees and manages the risk management process on a day-to-day basis" dataDxfId="414"/>
    <tableColumn id="71" xr3:uid="{61F30A55-66B5-7141-82EC-734071E5DCA7}" name="Pregunta 20_x000a_Providing an estimate by selecting a starting point and adjusting the estimate from there, despite not having hard data from which to determine the starting point" dataDxfId="413"/>
    <tableColumn id="72" xr3:uid="{B402818C-56A3-EB43-BBF9-03A0FCAEC869}" name="Points - Pregunta 20_x000a_Providing an estimate by selecting a starting point and adjusting the estimate from there, despite not having hard data from which to determine the starting point" dataDxfId="412"/>
    <tableColumn id="73" xr3:uid="{A5254E09-DBB4-6A4A-AD6C-249305BC13E3}" name="Feedback - Pregunta 20_x000a_Providing an estimate by selecting a starting point and adjusting the estimate from there, despite not having hard data from which to determine the starting point" dataDxfId="411"/>
    <tableColumn id="74" xr3:uid="{0A2E1056-B2AC-F54A-AB47-2806FC57F08A}" name="Pregunta 21_x000a_Implies that one person is making a decision" dataDxfId="410"/>
    <tableColumn id="75" xr3:uid="{9839826A-319B-9240-AC44-17C293F3C3FF}" name="Points - Pregunta 21_x000a_Implies that one person is making a decision" dataDxfId="409"/>
    <tableColumn id="76" xr3:uid="{E61AEECE-E35F-A848-BF2B-935F074A0ECA}" name="Feedback - Pregunta 21_x000a_Implies that one person is making a decision" dataDxfId="408"/>
    <tableColumn id="77" xr3:uid="{3954BFF0-499F-CC48-AC56-BE35ABCC7D9A}" name="Pregunta 22_x000a_The person within a project who is best placed to manage a particular risk" dataDxfId="407"/>
    <tableColumn id="78" xr3:uid="{20B393DC-6623-7E4E-A4EC-558BCB407B8B}" name="Points - Pregunta 22_x000a_The person within a project who is best placed to manage a particular risk" dataDxfId="406"/>
    <tableColumn id="79" xr3:uid="{B6EB9B3A-2847-774C-A76A-E2D11F7257D5}" name="Feedback - Pregunta 22_x000a_The person within a project who is best placed to manage a particular risk" dataDxfId="405"/>
    <tableColumn id="80" xr3:uid="{12CD64C1-59D9-274C-B254-A4138EF8E629}" name="Pregunta 23_x000a_Creativity technique that allows participants to think and contribute creatively with minimal structure or boundaries" dataDxfId="404"/>
    <tableColumn id="81" xr3:uid="{2CDBBC88-CD63-314C-BAFF-18BAAA5E0068}" name="Points - Pregunta 23_x000a_Creativity technique that allows participants to think and contribute creatively with minimal structure or boundaries" dataDxfId="403"/>
    <tableColumn id="82" xr3:uid="{0584B73A-7944-7F43-BF29-2C7899255683}" name="Feedback - Pregunta 23_x000a_Creativity technique that allows participants to think and contribute creatively with minimal structure or boundaries" dataDxfId="402"/>
    <tableColumn id="83" xr3:uid="{E643C588-FB47-684F-B657-CC2AD979FDFA}" name="Pregunta 24_x000a_A stakeholder with a casual approach toward threats who actively pursues overestimated opportunities" dataDxfId="401"/>
    <tableColumn id="84" xr3:uid="{D1BFDCC9-EC7E-0248-9C06-37245D44184A}" name="Points - Pregunta 24_x000a_A stakeholder with a casual approach toward threats who actively pursues overestimated opportunities" dataDxfId="400"/>
    <tableColumn id="85" xr3:uid="{A97526F1-0E57-DB4F-825E-359238FBF099}" name="Feedback - Pregunta 24_x000a_A stakeholder with a casual approach toward threats who actively pursues overestimated opportunities" dataDxfId="399"/>
    <tableColumn id="86" xr3:uid="{287B1652-7CA9-114C-9F76-05BBD81EDE03}" name="Pregunta 25_x000a_Allows the individual or group to think more creatively by mapping out ideas and sub-ideas" dataDxfId="398"/>
    <tableColumn id="87" xr3:uid="{5234B49A-749B-444A-BAEB-76E44DE92E9B}" name="Points - Pregunta 25_x000a_Allows the individual or group to think more creatively by mapping out ideas and sub-ideas" dataDxfId="397"/>
    <tableColumn id="88" xr3:uid="{25FE2D95-5CB0-BB40-889D-1C0613C45B38}" name="Feedback - Pregunta 25_x000a_Allows the individual or group to think more creatively by mapping out ideas and sub-ideas" dataDxfId="396"/>
    <tableColumn id="89" xr3:uid="{61CBEF4C-1661-5341-91FD-1E0E39D4F943}" name="Pregunta 26_x000a_Selects some data items over others as relevant reference points for assessing situations" dataDxfId="395"/>
    <tableColumn id="90" xr3:uid="{049E9A77-2B47-C84D-AF08-38EB7A7D6234}" name="Points - Pregunta 26_x000a_Selects some data items over others as relevant reference points for assessing situations" dataDxfId="394"/>
    <tableColumn id="91" xr3:uid="{292AC08D-D766-6540-BB5A-171DF18966BA}" name="Feedback - Pregunta 26_x000a_Selects some data items over others as relevant reference points for assessing situations" dataDxfId="393"/>
    <tableColumn id="92" xr3:uid="{ED6A7940-654B-5C49-899C-F51105DC83C4}" name="Pregunta 27_x000a_The planned, systematic distortion or misstatement of facts in response to incentives_x000a_" dataDxfId="392"/>
    <tableColumn id="93" xr3:uid="{5DC949F8-B40C-1B45-94C6-C02BE3FD0616}" name="Points - Pregunta 27_x000a_The planned, systematic distortion or misstatement of facts in response to incentives_x000a_" dataDxfId="391"/>
    <tableColumn id="94" xr3:uid="{E151430B-032D-074F-921F-AF223398A2C6}" name="Feedback - Pregunta 27_x000a_The planned, systematic distortion or misstatement of facts in response to incentives_x000a_" dataDxfId="39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CE389C-CB1A-F940-A761-66FF9EB49BAE}" name="Table15" displayName="Table15" ref="A32:AW38" totalsRowShown="0">
  <autoFilter ref="A32:AW38" xr:uid="{EBCE389C-CB1A-F940-A761-66FF9EB49BAE}"/>
  <tableColumns count="49">
    <tableColumn id="1" xr3:uid="{450F4B59-DDDA-034B-8C95-229DC6273FF8}" name="ID" dataDxfId="389"/>
    <tableColumn id="2" xr3:uid="{611541C5-B6D5-DD4A-8617-3E229DDE59E1}" name="Start time" dataDxfId="388"/>
    <tableColumn id="3" xr3:uid="{D8C47C6C-0FEA-9C4B-B012-DAA86386BB69}" name="Completion time" dataDxfId="387"/>
    <tableColumn id="4" xr3:uid="{A39B3325-A1BC-9243-8AC1-46F9AA075C04}" name="Email" dataDxfId="386"/>
    <tableColumn id="5" xr3:uid="{FABBD35B-9EBE-594D-9F07-368B866CD6B5}" name="Name" dataDxfId="385"/>
    <tableColumn id="6" xr3:uid="{33104AE2-920C-0C42-8A7F-83DFD0A7A16B}" name="Total points" dataDxfId="384"/>
    <tableColumn id="7" xr3:uid="{1316A5B9-7750-D14D-8EB5-5A29D9BF3EDD}" name="Quiz feedback" dataDxfId="383"/>
    <tableColumn id="8" xr3:uid="{569A004B-07AD-CC44-B6AA-2480C0F4AF30}" name="Número del equipo" dataDxfId="382"/>
    <tableColumn id="9" xr3:uid="{4559241B-00CE-7C48-95A3-9557E20F953B}" name="Points - Número del equipo" dataDxfId="381"/>
    <tableColumn id="10" xr3:uid="{DF20610C-9D91-6E4D-BB17-12ADEF59BFB9}" name="Feedback - Número del equipo" dataDxfId="380"/>
    <tableColumn id="11" xr3:uid="{7CAE53D8-86B6-DF4B-8546-64FA18934E8C}" name="Nombre de los integrantes del equipo" dataDxfId="379"/>
    <tableColumn id="12" xr3:uid="{95F985B0-6E93-744D-A430-59444501C03A}" name="Points - Nombre de los integrantes del equipo" dataDxfId="378"/>
    <tableColumn id="13" xr3:uid="{51130A21-6D0D-D142-A726-397D8ECB6784}" name="Feedback - Nombre de los integrantes del equipo" dataDxfId="377"/>
    <tableColumn id="14" xr3:uid="{5C586E8F-A3E1-214F-BF16-6DDBBDAAF0A8}" name="Pregunta 1_x000a_Detailed or summary document describing the project management approach for the project, including the project baselines and subsidiary plans" dataDxfId="376"/>
    <tableColumn id="15" xr3:uid="{109ED89D-EE39-5548-BACE-FA76AA6B6227}" name="Points - Pregunta 1_x000a_Detailed or summary document describing the project management approach for the project, including the project baselines and subsidiary plans" dataDxfId="375"/>
    <tableColumn id="16" xr3:uid="{C97B958B-E66D-FA4E-B3C5-D7B55366D8A1}" name="Feedback - Pregunta 1_x000a_Detailed or summary document describing the project management approach for the project, including the project baselines and subsidiary plans" dataDxfId="374"/>
    <tableColumn id="17" xr3:uid="{9B9AD11C-8A00-C545-A97B-7981AB5E2A7A}" name="Pregunta 2_x000a_A component of the project management plan that documents the planned approach to the project constraints of scope, time, and cost that will be measured against during monitoring and co..." dataDxfId="373"/>
    <tableColumn id="18" xr3:uid="{9E03163D-3D59-5445-BBBA-85E76E6371C3}" name="Points - Pregunta 2_x000a_A component of the project management plan that documents the planned approach to the project constraints of scope, time, and cost that will be measured against during monitoring and co..." dataDxfId="372"/>
    <tableColumn id="19" xr3:uid="{86084818-8D7D-0F49-A39B-572881F3771B}" name="Feedback - Pregunta 2_x000a_A component of the project management plan that documents the planned approach to the project constraints of scope, time, and cost that will be measured against during monitoring and co..." dataDxfId="371"/>
    <tableColumn id="20" xr3:uid="{7A5ED739-C7CE-884E-B21B-74F878A5454A}" name="Pregunta 3_x000a_A component of the project management plan that provides additional information and details on a particular project area" dataDxfId="370"/>
    <tableColumn id="21" xr3:uid="{A39DBF36-D4AF-C44C-A900-4CFDC20405E8}" name="Points - Pregunta 3_x000a_A component of the project management plan that provides additional information and details on a particular project area" dataDxfId="369"/>
    <tableColumn id="22" xr3:uid="{F9F8B45A-9266-0141-B9D2-2D13B53460C0}" name="Feedback - Pregunta 3_x000a_A component of the project management plan that provides additional information and details on a particular project area" dataDxfId="368"/>
    <tableColumn id="23" xr3:uid="{D8D7EC15-A23D-0E40-BFF3-326148D159A4}" name="Pregunta 4_x000a_Risk funding allocation for unknown-unknown risks controlled by the project sponsor" dataDxfId="367"/>
    <tableColumn id="24" xr3:uid="{0BDC1D36-202A-9548-BBAC-368EAEC94C51}" name="Points - Pregunta 4_x000a_Risk funding allocation for unknown-unknown risks controlled by the project sponsor" dataDxfId="366"/>
    <tableColumn id="25" xr3:uid="{970ED912-6075-D244-AADA-66D32A9CF083}" name="Feedback - Pregunta 4_x000a_Risk funding allocation for unknown-unknown risks controlled by the project sponsor" dataDxfId="365"/>
    <tableColumn id="26" xr3:uid="{5765D0CC-9CB3-3F4D-89DA-6DE1FB914119}" name="Pregunta 5_x000a_The document that authorizes the scope and funding of the project, signed by the project sponsor" dataDxfId="364"/>
    <tableColumn id="27" xr3:uid="{81945C44-693F-BF42-9013-037305FB0565}" name="Points - Pregunta 5_x000a_The document that authorizes the scope and funding of the project, signed by the project sponsor" dataDxfId="363"/>
    <tableColumn id="28" xr3:uid="{E73C90E6-F037-8B41-850A-B653944755B3}" name="Feedback - Pregunta 5_x000a_The document that authorizes the scope and funding of the project, signed by the project sponsor" dataDxfId="362"/>
    <tableColumn id="29" xr3:uid="{F7C3A19E-8224-8E49-9F7E-0AFC82F357C6}" name="Pregunta 6_x000a_A risk identified later in the project that could not have been identified earlier" dataDxfId="361"/>
    <tableColumn id="30" xr3:uid="{CBBC4ED6-7E97-D447-9833-8162E38AF1E4}" name="Points - Pregunta 6_x000a_A risk identified later in the project that could not have been identified earlier" dataDxfId="360"/>
    <tableColumn id="31" xr3:uid="{53733277-4E77-A644-9C13-71210F3A53C9}" name="Feedback - Pregunta 6_x000a_A risk identified later in the project that could not have been identified earlier" dataDxfId="359"/>
    <tableColumn id="32" xr3:uid="{837A6780-0390-6840-8A82-A9BB9F443781}" name="Pregunta 7_x000a_Internal and external factors that can influence a project's success" dataDxfId="358"/>
    <tableColumn id="33" xr3:uid="{DAC238B0-1018-A24F-BDB5-B68DEC3BF9B7}" name="Points - Pregunta 7_x000a_Internal and external factors that can influence a project's success" dataDxfId="357"/>
    <tableColumn id="34" xr3:uid="{F618362C-2134-D642-A309-66A1B74F5B2A}" name="Feedback - Pregunta 7_x000a_Internal and external factors that can influence a project's success" dataDxfId="356"/>
    <tableColumn id="35" xr3:uid="{005CC0CD-BC47-2741-A1E4-9CA79F00BBEA}" name="Pregunta 8_x000a_A subsidiary plan documenting the project's approach to risk management, including roles and responsibilities, definitions, methodology, communication, risk categorization, and risk scales" dataDxfId="355"/>
    <tableColumn id="36" xr3:uid="{01B5123C-1035-AD4B-AB25-2B84E451A421}" name="Points - Pregunta 8_x000a_A subsidiary plan documenting the project's approach to risk management, including roles and responsibilities, definitions, methodology, communication, risk categorization, and risk scales" dataDxfId="354"/>
    <tableColumn id="37" xr3:uid="{4D708625-3732-944A-984C-EA77679DF937}" name="Feedback - Pregunta 8_x000a_A subsidiary plan documenting the project's approach to risk management, including roles and responsibilities, definitions, methodology, communication, risk categorization, and risk scales" dataDxfId="353"/>
    <tableColumn id="38" xr3:uid="{B759B48F-81EF-DB45-9C01-DB6C505028D7}" name="Pregunta 9_x000a_Risk funding allocation for known-unknown risks controlled by the project manager" dataDxfId="352"/>
    <tableColumn id="39" xr3:uid="{3123F836-2F4D-884A-9753-19044083AB8E}" name="Points - Pregunta 9_x000a_Risk funding allocation for known-unknown risks controlled by the project manager" dataDxfId="351"/>
    <tableColumn id="40" xr3:uid="{8EEB8A6C-13B8-2B47-8751-841FBE69154A}" name="Feedback - Pregunta 9_x000a_Risk funding allocation for known-unknown risks controlled by the project manager" dataDxfId="350"/>
    <tableColumn id="41" xr3:uid="{80E5CCFE-65AC-5044-82D0-CB13B1F51C20}" name="Pregunta 10_x000a_A detailed list of the project stakeholders, including their roles, their functions, their organization, etc." dataDxfId="349"/>
    <tableColumn id="42" xr3:uid="{4A9371FC-7E13-A543-9123-58D493E13A56}" name="Points - Pregunta 10_x000a_A detailed list of the project stakeholders, including their roles, their functions, their organization, etc." dataDxfId="348"/>
    <tableColumn id="43" xr3:uid="{6C0B2B11-3E3C-C746-AD04-B0D23EF16841}" name="Feedback - Pregunta 10_x000a_A detailed list of the project stakeholders, including their roles, their functions, their organization, etc." dataDxfId="347"/>
    <tableColumn id="44" xr3:uid="{D2EA5CB1-FEF3-9C41-B9EB-38C6D40299FE}" name="Pregunta 11_x000a_A risk that is considered impossible to occur" dataDxfId="346"/>
    <tableColumn id="45" xr3:uid="{090D2962-7295-194F-BA5E-A811282C0D47}" name="Points - Pregunta 11_x000a_A risk that is considered impossible to occur" dataDxfId="345"/>
    <tableColumn id="46" xr3:uid="{C37CCD5E-8E7B-DA41-9FEB-CDA948E0C997}" name="Feedback - Pregunta 11_x000a_A risk that is considered impossible to occur" dataDxfId="344"/>
    <tableColumn id="47" xr3:uid="{BEF5EBE6-0D89-D946-BBDC-A5B6DABFC9C6}" name="Pregunta 12_x000a_Any of the organization's assets that may be used to enable project success, including procedures, guidelines, templates, and the corporate knowledge base_x000a_" dataDxfId="343"/>
    <tableColumn id="48" xr3:uid="{C46B3BA1-7070-6240-90DD-892B400F81D5}" name="Points - Pregunta 12_x000a_Any of the organization's assets that may be used to enable project success, including procedures, guidelines, templates, and the corporate knowledge base_x000a_" dataDxfId="342"/>
    <tableColumn id="49" xr3:uid="{DBF79BC7-D411-AA43-87E6-42408B0E5690}" name="Feedback - Pregunta 12_x000a_Any of the organization's assets that may be used to enable project success, including procedures, guidelines, templates, and the corporate knowledge base_x000a_" dataDxfId="34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63783B1-1AA3-794A-9D02-0A9771415F8A}" name="Table16" displayName="Table16" ref="A42:CP47" totalsRowShown="0">
  <autoFilter ref="A42:CP47" xr:uid="{163783B1-1AA3-794A-9D02-0A9771415F8A}"/>
  <tableColumns count="94">
    <tableColumn id="1" xr3:uid="{FFE6CF45-6AD8-AC4A-B314-D230CCEFFE70}" name="ID" dataDxfId="340"/>
    <tableColumn id="2" xr3:uid="{46EC4801-FBBE-1D48-A140-571B07E399EF}" name="Start time" dataDxfId="339"/>
    <tableColumn id="3" xr3:uid="{B256311F-10BD-434D-8A9E-B4A2CE467368}" name="Completion time" dataDxfId="338"/>
    <tableColumn id="4" xr3:uid="{EAD44BD1-B4D3-E54D-8278-DA217FD03A9B}" name="Email" dataDxfId="337"/>
    <tableColumn id="5" xr3:uid="{0489037E-353B-AF44-A997-7F64088C4CDF}" name="Name" dataDxfId="336"/>
    <tableColumn id="6" xr3:uid="{E1A24673-1359-224C-ABDC-3D65C81D7A1B}" name="Total points" dataDxfId="335"/>
    <tableColumn id="7" xr3:uid="{3A0FC768-D5A6-9048-AC4C-6B8D25EE931A}" name="Quiz feedback" dataDxfId="334"/>
    <tableColumn id="8" xr3:uid="{B28C988F-F9EB-7F46-910F-1622756BD1F4}" name="Número del equipo" dataDxfId="333"/>
    <tableColumn id="9" xr3:uid="{13BC72E5-FA69-D746-9461-10643B943871}" name="Points - Número del equipo" dataDxfId="332"/>
    <tableColumn id="10" xr3:uid="{427CAB6C-6A61-5346-8FC8-5ECCC9E78953}" name="Feedback - Número del equipo" dataDxfId="331"/>
    <tableColumn id="11" xr3:uid="{54081F31-1BA1-6844-B94F-F7409B0E4CB8}" name="Nombre de los integrantes del equipo" dataDxfId="330"/>
    <tableColumn id="12" xr3:uid="{48159860-8F6C-CF45-98C7-A57973813770}" name="Points - Nombre de los integrantes del equipo" dataDxfId="329"/>
    <tableColumn id="13" xr3:uid="{9DA60A7B-047D-4D47-9BA1-D0AC07A13800}" name="Feedback - Nombre de los integrantes del equipo" dataDxfId="328"/>
    <tableColumn id="14" xr3:uid="{81BC8120-E5F6-7241-B977-A9ECCD2FD66F}" name="Pregunta 1_x000a_An unmanaged change to the project" dataDxfId="327"/>
    <tableColumn id="15" xr3:uid="{25AB08D4-D70D-F941-98B4-B4A712BADACF}" name="Points - Pregunta 1_x000a_An unmanaged change to the project" dataDxfId="326"/>
    <tableColumn id="16" xr3:uid="{CF13BF07-9588-A243-9610-C208C73C7065}" name="Feedback - Pregunta 1_x000a_An unmanaged change to the project" dataDxfId="325"/>
    <tableColumn id="17" xr3:uid="{2F975462-A877-674B-B730-56E941D9F909}" name="Pregunta 2_x000a_The summing-up of all project costs at the activity or work package level" dataDxfId="324"/>
    <tableColumn id="18" xr3:uid="{DAEBEDA1-9B9E-3D4C-BD14-D03116DF30AE}" name="Points - Pregunta 2_x000a_The summing-up of all project costs at the activity or work package level" dataDxfId="323"/>
    <tableColumn id="19" xr3:uid="{5A738801-56E7-514B-97F1-192034435081}" name="Feedback - Pregunta 2_x000a_The summing-up of all project costs at the activity or work package level" dataDxfId="322"/>
    <tableColumn id="20" xr3:uid="{B0DF4986-7626-7140-9D4F-2BE877BEA1FB}" name="Pregunta 3_x000a_The document that details all identified risks" dataDxfId="321"/>
    <tableColumn id="21" xr3:uid="{6389B9AE-1B1C-B542-B369-A9FD69B47859}" name="Points - Pregunta 3_x000a_The document that details all identified risks" dataDxfId="320"/>
    <tableColumn id="22" xr3:uid="{72DB70B7-248E-644E-A145-301F8237A39B}" name="Feedback - Pregunta 3_x000a_The document that details all identified risks" dataDxfId="319"/>
    <tableColumn id="23" xr3:uid="{19303993-CE9F-1546-BF87-64E39A6AA991}" name="Pregunta 4_x000a_A graphical representation of situations showing causal influences, time ordering of events, and other relationships among variables and outcomes" dataDxfId="318"/>
    <tableColumn id="24" xr3:uid="{39293CEF-BB79-E947-AD54-8E4C71671AA0}" name="Points - Pregunta 4_x000a_A graphical representation of situations showing causal influences, time ordering of events, and other relationships among variables and outcomes" dataDxfId="317"/>
    <tableColumn id="25" xr3:uid="{2728AEA4-6048-D742-89AA-5F56D5393066}" name="Feedback - Pregunta 4_x000a_A graphical representation of situations showing causal influences, time ordering of events, and other relationships among variables and outcomes" dataDxfId="316"/>
    <tableColumn id="26" xr3:uid="{89086143-FE80-794C-9364-B686C4B6DA52}" name="Pregunta 5_x000a_A framework for identifying risks by evaluating strengths, weaknesses, opportunities, and threats" dataDxfId="315"/>
    <tableColumn id="27" xr3:uid="{D1628107-D30B-054B-922F-2148324408D6}" name="Points - Pregunta 5_x000a_A framework for identifying risks by evaluating strengths, weaknesses, opportunities, and threats" dataDxfId="314"/>
    <tableColumn id="28" xr3:uid="{F7782667-C1B6-104D-B8D2-475CF7060635}" name="Feedback - Pregunta 5_x000a_A framework for identifying risks by evaluating strengths, weaknesses, opportunities, and threats" dataDxfId="313"/>
    <tableColumn id="29" xr3:uid="{829F2DC5-B94B-3343-A0E5-B716BBBA884A}" name="Pregunta 6_x000a_An evaluation of previously identified and documented project risks" dataDxfId="312"/>
    <tableColumn id="30" xr3:uid="{F87DA967-25D8-914D-8A5D-320260C6558F}" name="Points - Pregunta 6_x000a_An evaluation of previously identified and documented project risks" dataDxfId="311"/>
    <tableColumn id="31" xr3:uid="{4763C9F5-E54C-7247-A798-5083CE2AFAB8}" name="Feedback - Pregunta 6_x000a_An evaluation of previously identified and documented project risks" dataDxfId="310"/>
    <tableColumn id="32" xr3:uid="{A0F48E47-19CC-3247-945C-A66F2DA6606B}" name="Pregunta 7_x000a_The analysis of potential errors or defects within a system" dataDxfId="309"/>
    <tableColumn id="33" xr3:uid="{F3D9B514-170C-3F40-A499-6440F189A6B2}" name="Points - Pregunta 7_x000a_The analysis of potential errors or defects within a system" dataDxfId="308"/>
    <tableColumn id="34" xr3:uid="{7727D1A2-A863-FB49-BEDB-B3E6FFF518AA}" name="Feedback - Pregunta 7_x000a_The analysis of potential errors or defects within a system" dataDxfId="307"/>
    <tableColumn id="35" xr3:uid="{1A9F0401-D1E2-6C47-90CB-8D3EE84163A4}" name="Pregunta 8_x000a_A list of common risk categories that can be used as a framework for additional risk identification techniques" dataDxfId="306"/>
    <tableColumn id="36" xr3:uid="{105A4DEC-7107-654B-84AD-F94A408E98A0}" name="Points - Pregunta 8_x000a_A list of common risk categories that can be used as a framework for additional risk identification techniques" dataDxfId="305"/>
    <tableColumn id="37" xr3:uid="{DB8560CE-B277-1C49-9D69-9ACC1E0591D4}" name="Feedback - Pregunta 8_x000a_A list of common risk categories that can be used as a framework for additional risk identification techniques" dataDxfId="304"/>
    <tableColumn id="38" xr3:uid="{159920A1-30C7-3B40-946F-E1DB0F09CDBE}" name="Pregunta 9_x000a_A specific uncertain event or condition which, if it occurs, has a positive or negative effect on at least one project objective" dataDxfId="303"/>
    <tableColumn id="39" xr3:uid="{35953077-06E9-6F4B-9697-2929342F037D}" name="Points - Pregunta 9_x000a_A specific uncertain event or condition which, if it occurs, has a positive or negative effect on at least one project objective" dataDxfId="302"/>
    <tableColumn id="40" xr3:uid="{70901F07-FCA0-6D43-BFD6-9D5AD814D7FC}" name="Feedback - Pregunta 9_x000a_A specific uncertain event or condition which, if it occurs, has a positive or negative effect on at least one project objective" dataDxfId="301"/>
    <tableColumn id="41" xr3:uid="{5A7C5524-2264-BE4E-87AB-861F5472A055}" name="Pregunta 10_x000a_A component of the project management plan that includes the project scope statement, the WBS, and the WBS dictionary" dataDxfId="300"/>
    <tableColumn id="42" xr3:uid="{94A995F9-773A-FD41-BC54-B49BDB030C61}" name="Points - Pregunta 10_x000a_A component of the project management plan that includes the project scope statement, the WBS, and the WBS dictionary" dataDxfId="299"/>
    <tableColumn id="43" xr3:uid="{7763E88A-B153-6A47-B753-AB2894BDFB6F}" name="Feedback - Pregunta 10_x000a_A component of the project management plan that includes the project scope statement, the WBS, and the WBS dictionary" dataDxfId="298"/>
    <tableColumn id="44" xr3:uid="{23A878A6-8C6C-4947-9AD7-46DBBF31E26C}" name="Pregunta 11_x000a_Using a past similar project as the basis to determine the cost or duration estimate for the current project (also known as top-down estimating)" dataDxfId="297"/>
    <tableColumn id="45" xr3:uid="{533A4CC7-7F4E-784B-B241-F5C034ACFA08}" name="Points - Pregunta 11_x000a_Using a past similar project as the basis to determine the cost or duration estimate for the current project (also known as top-down estimating)" dataDxfId="296"/>
    <tableColumn id="46" xr3:uid="{70F4C5F0-FA06-C648-B0D6-64349CC87C8A}" name="Feedback - Pregunta 11_x000a_Using a past similar project as the basis to determine the cost or duration estimate for the current project (also known as top-down estimating)" dataDxfId="295"/>
    <tableColumn id="47" xr3:uid="{C7681497-23F1-4044-AFBB-73237F038884}" name="Pregunta 12_x000a_A collection of best practices, lessons learned, and historical information for projects within a particular industry" dataDxfId="294"/>
    <tableColumn id="48" xr3:uid="{464FBECA-8007-A14A-AC8A-C5852044B007}" name="Points - Pregunta 12_x000a_A collection of best practices, lessons learned, and historical information for projects within a particular industry" dataDxfId="293"/>
    <tableColumn id="49" xr3:uid="{662CB541-AC3B-FC42-A808-9604AD27DBA1}" name="Feedback - Pregunta 12_x000a_A collection of best practices, lessons learned, and historical information for projects within a particular industry" dataDxfId="292"/>
    <tableColumn id="50" xr3:uid="{DBCCBB0A-1578-8C4B-A809-E5CAB3040370}" name="Pregunta 13_x000a_The effect of uncertainty on the project as a whole" dataDxfId="291"/>
    <tableColumn id="51" xr3:uid="{8BF2EC91-D552-AA4C-BC39-E4A7A0804A48}" name="Points - Pregunta 13_x000a_The effect of uncertainty on the project as a whole" dataDxfId="290"/>
    <tableColumn id="52" xr3:uid="{1D0A6191-F352-E34C-B5AF-900CDCB6E593}" name="Feedback - Pregunta 13_x000a_The effect of uncertainty on the project as a whole" dataDxfId="289"/>
    <tableColumn id="53" xr3:uid="{68479AF3-5171-914E-91CE-38BA941833F2}" name="Pregunta 14_x000a_An evaluation of the defined work of the project" dataDxfId="288"/>
    <tableColumn id="54" xr3:uid="{E326F130-41CF-2246-8DB8-0546C57C561D}" name="Points - Pregunta 14_x000a_An evaluation of the defined work of the project" dataDxfId="287"/>
    <tableColumn id="55" xr3:uid="{8379E362-F514-1A4F-9A1F-9C1D6E147A46}" name="Feedback - Pregunta 14_x000a_An evaluation of the defined work of the project" dataDxfId="286"/>
    <tableColumn id="56" xr3:uid="{5BC3FCFF-FBE8-3C46-B09D-514A0B179A84}" name="Pregunta 15_x000a_A particular application of influence diagrams used to identify risks within a project situation with feedback and feed-forward loops" dataDxfId="285"/>
    <tableColumn id="57" xr3:uid="{AB4E1FB4-F3FE-AC46-8F29-244A2ED1D53C}" name="Points - Pregunta 15_x000a_A particular application of influence diagrams used to identify risks within a project situation with feedback and feed-forward loops" dataDxfId="284"/>
    <tableColumn id="58" xr3:uid="{DED88E75-C132-B746-9662-03D4DF803A1E}" name="Feedback - Pregunta 15_x000a_A particular application of influence diagrams used to identify risks within a project situation with feedback and feed-forward loops" dataDxfId="283"/>
    <tableColumn id="59" xr3:uid="{6A202BB8-2048-F047-BF9D-73B989352665}" name="Pregunta 16_x000a_Using a statistical relationship between variables to calculate a unit cost or productivity rate" dataDxfId="282"/>
    <tableColumn id="60" xr3:uid="{0FC20FD8-3E55-B046-AA6B-3D6FE9F067CE}" name="Points - Pregunta 16_x000a_Using a statistical relationship between variables to calculate a unit cost or productivity rate" dataDxfId="281"/>
    <tableColumn id="61" xr3:uid="{C52770ED-A679-D146-82BF-E30DE7B6AD13}" name="Feedback - Pregunta 16_x000a_Using a statistical relationship between variables to calculate a unit cost or productivity rate" dataDxfId="280"/>
    <tableColumn id="62" xr3:uid="{F3C91AA0-4B93-4A44-B1AF-2C27BEEE5274}" name="Pregunta 17_x000a_Analysis of a single fault event done by identifying the combinations of conditions and component failures that would lead to that fault" dataDxfId="279"/>
    <tableColumn id="63" xr3:uid="{17371874-9D6B-2F4F-A445-AAC2263C731B}" name="Points - Pregunta 17_x000a_Analysis of a single fault event done by identifying the combinations of conditions and component failures that would lead to that fault" dataDxfId="278"/>
    <tableColumn id="64" xr3:uid="{760CB619-5FF0-0240-A226-E268CCD6D6C6}" name="Feedback - Pregunta 17_x000a_Analysis of a single fault event done by identifying the combinations of conditions and component failures that would lead to that fault" dataDxfId="277"/>
    <tableColumn id="65" xr3:uid="{8D40E8F3-2831-2C42-917F-7B3D265ACC9A}" name="Pregunta 18_x000a_An evaluation of the defined risk categories and subcategories done to ensure that all areas of risk are identified" dataDxfId="276"/>
    <tableColumn id="66" xr3:uid="{9A21CF3F-072C-C840-A3DA-C883A63AB639}" name="Points - Pregunta 18_x000a_An evaluation of the defined risk categories and subcategories done to ensure that all areas of risk are identified" dataDxfId="275"/>
    <tableColumn id="67" xr3:uid="{E87143B1-A4A1-5B4B-AA32-512F87C898D9}" name="Feedback - Pregunta 18_x000a_An evaluation of the defined risk categories and subcategories done to ensure that all areas of risk are identified" dataDxfId="274"/>
    <tableColumn id="68" xr3:uid="{AE303248-C8D8-B941-BD9E-3091A40B1BFD}" name="Pregunta 19_x000a_A structured review of project documentation, such as project plans, work performance reports, business cases, RFPs, etc." dataDxfId="273"/>
    <tableColumn id="69" xr3:uid="{85107977-85DA-0448-B71F-E9121F7E61C9}" name="Points - Pregunta 19_x000a_A structured review of project documentation, such as project plans, work performance reports, business cases, RFPs, etc." dataDxfId="272"/>
    <tableColumn id="70" xr3:uid="{8D7EA99D-2DB6-714B-8EA9-7A14100BABC3}" name="Feedback - Pregunta 19_x000a_A structured review of project documentation, such as project plans, work performance reports, business cases, RFPs, etc." dataDxfId="271"/>
    <tableColumn id="71" xr3:uid="{99AF7FFD-D1C2-A14D-A381-6E00C09B256C}" name="Pregunta 20_x000a_Evaluation of the initiating cause or causes that give rise to a causal chain that may result in risks" dataDxfId="270"/>
    <tableColumn id="72" xr3:uid="{732FFEB7-DEC6-2D4F-A201-12BF53862A9D}" name="Points - Pregunta 20_x000a_Evaluation of the initiating cause or causes that give rise to a causal chain that may result in risks" dataDxfId="269"/>
    <tableColumn id="73" xr3:uid="{0309D490-D2A6-5944-B033-AE3D557F980F}" name="Feedback - Pregunta 20_x000a_Evaluation of the initiating cause or causes that give rise to a causal chain that may result in risks" dataDxfId="268"/>
    <tableColumn id="74" xr3:uid="{097DCB52-5214-3A4D-A17C-B3A7A7AA7AF6}" name="Pregunta 21_x000a_Used to identify the driving and restraining forces that may affect the achievement of the project objectives" dataDxfId="267"/>
    <tableColumn id="75" xr3:uid="{8FF6AF76-7770-7D44-A3D5-E89C7605047C}" name="Points - Pregunta 21_x000a_Used to identify the driving and restraining forces that may affect the achievement of the project objectives" dataDxfId="266"/>
    <tableColumn id="76" xr3:uid="{D73FF453-2850-5D4B-9BC8-D12C3261DF86}" name="Feedback - Pregunta 21_x000a_Used to identify the driving and restraining forces that may affect the achievement of the project objectives" dataDxfId="265"/>
    <tableColumn id="77" xr3:uid="{98CA3249-FE3A-4E46-919A-A65B3A945CB2}" name="Pregunta 22_x000a_A risk identification tool in which possible risks are phrased as questions rather than as risk statements" dataDxfId="264"/>
    <tableColumn id="78" xr3:uid="{048DEE00-589D-3745-959B-F0D5D5116110}" name="Points - Pregunta 22_x000a_A risk identification tool in which possible risks are phrased as questions rather than as risk statements" dataDxfId="263"/>
    <tableColumn id="79" xr3:uid="{693AEE6E-6D8E-A247-A06E-2E771ECE0460}" name="Feedback - Pregunta 22_x000a_A risk identification tool in which possible risks are phrased as questions rather than as risk statements" dataDxfId="262"/>
    <tableColumn id="80" xr3:uid="{6C6C708A-FA53-5D41-AE11-9E2903A96CC1}" name="Pregunta 23_x000a_A legitimate requirement identified later in the project" dataDxfId="261"/>
    <tableColumn id="81" xr3:uid="{5DBF0285-955A-2D46-8A40-AC476C65BAC0}" name="Points - Pregunta 23_x000a_A legitimate requirement identified later in the project" dataDxfId="260"/>
    <tableColumn id="82" xr3:uid="{D76D865D-6DC6-A74D-95F5-D142FF4F6565}" name="Feedback - Pregunta 23_x000a_A legitimate requirement identified later in the project" dataDxfId="259"/>
    <tableColumn id="83" xr3:uid="{E51C83C8-1B28-0F42-9187-F73202FA65C9}" name="Pregunta 24_x000a_An evaluation of those things that are believed to be true or the limitations placed upon the project" dataDxfId="258"/>
    <tableColumn id="84" xr3:uid="{E53C4EB8-767A-1C4A-B63F-73846ED4AC20}" name="Points - Pregunta 24_x000a_An evaluation of those things that are believed to be true or the limitations placed upon the project" dataDxfId="257"/>
    <tableColumn id="85" xr3:uid="{CB49B5D6-3773-2F41-9841-1E5C3814169B}" name="Feedback - Pregunta 24_x000a_An evaluation of those things that are believed to be true or the limitations placed upon the project" dataDxfId="256"/>
    <tableColumn id="86" xr3:uid="{D6476FC0-501D-8348-9EB1-0BB327FE4515}" name="Pregunta 25_x000a_A component of the project management plan that provides additional details around a specific area of the project" dataDxfId="255"/>
    <tableColumn id="87" xr3:uid="{F659ED4B-0BD0-7F40-A617-D1130F27F40E}" name="Points - Pregunta 25_x000a_A component of the project management plan that provides additional details around a specific area of the project" dataDxfId="254"/>
    <tableColumn id="88" xr3:uid="{49CCDD45-5DFA-0643-9F4E-EAA6319C2642}" name="Feedback - Pregunta 25_x000a_A component of the project management plan that provides additional details around a specific area of the project" dataDxfId="253"/>
    <tableColumn id="89" xr3:uid="{91559A6C-E698-2C47-9288-682C825E6AB4}" name="Pregunta 26_x000a_A creativity technique that can be used with the team whereby they envision a desired end-state that could occur or exist in the future and identify the uncertainties involved in achie..." dataDxfId="252"/>
    <tableColumn id="90" xr3:uid="{14E1D143-5A27-7C45-9B49-F1EDBA43EEA3}" name="Points - Pregunta 26_x000a_A creativity technique that can be used with the team whereby they envision a desired end-state that could occur or exist in the future and identify the uncertainties involved in achie..." dataDxfId="251"/>
    <tableColumn id="91" xr3:uid="{E86488E4-2CBC-0F43-935A-51A8F4A56269}" name="Feedback - Pregunta 26_x000a_A creativity technique that can be used with the team whereby they envision a desired end-state that could occur or exist in the future and identify the uncertainties involved in achie..." dataDxfId="250"/>
    <tableColumn id="92" xr3:uid="{C62509D0-589F-1144-8764-AA8C896CA8CC}" name="Pregunta 27_x000a_Uses optimistic, most likely, and pessimistic duration or cost predictions to develop an estimate" dataDxfId="249"/>
    <tableColumn id="93" xr3:uid="{D6DE3318-94DB-D644-BF45-F8D467A0DC04}" name="Points - Pregunta 27_x000a_Uses optimistic, most likely, and pessimistic duration or cost predictions to develop an estimate" dataDxfId="248"/>
    <tableColumn id="94" xr3:uid="{C823E0D2-CC5F-184F-9306-A38DA91E4008}" name="Feedback - Pregunta 27_x000a_Uses optimistic, most likely, and pessimistic duration or cost predictions to develop an estimate" dataDxfId="24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07D54CC-AD28-4144-9C38-06D92DC9E960}" name="Table18" displayName="Table18" ref="A51:AT57" totalsRowShown="0">
  <autoFilter ref="A51:AT57" xr:uid="{507D54CC-AD28-4144-9C38-06D92DC9E960}"/>
  <tableColumns count="46">
    <tableColumn id="1" xr3:uid="{AE2CF1C4-CE6D-7647-98E1-9E791010EBB3}" name="ID" dataDxfId="246"/>
    <tableColumn id="2" xr3:uid="{18560412-2655-654A-A6EC-2DEB6B79A20C}" name="Start time" dataDxfId="245"/>
    <tableColumn id="3" xr3:uid="{FD7ABF53-FE08-B443-BFD3-7D694AE1F4E1}" name="Completion time" dataDxfId="244"/>
    <tableColumn id="4" xr3:uid="{2CC7BB7C-6014-5C45-8179-2C8E8BBFB8D2}" name="Email" dataDxfId="243"/>
    <tableColumn id="5" xr3:uid="{0DFCC9CF-F4C0-EC4A-9E0D-DF4FA80A721E}" name="Name" dataDxfId="242"/>
    <tableColumn id="6" xr3:uid="{958F9958-0EF1-2942-8A22-7D1F8DCE1442}" name="Total points" dataDxfId="241"/>
    <tableColumn id="7" xr3:uid="{CBA52D85-9840-E541-B282-B6246F36B3A0}" name="Quiz feedback" dataDxfId="240"/>
    <tableColumn id="8" xr3:uid="{72E203F5-72D1-DB4E-AAC3-659298DAAC83}" name="Número del equipo" dataDxfId="239"/>
    <tableColumn id="9" xr3:uid="{2D555498-B12F-364E-A467-90B9342D9208}" name="Points - Número del equipo" dataDxfId="238"/>
    <tableColumn id="10" xr3:uid="{2318F1B4-2B18-3A4E-B0F7-F9600568AC96}" name="Feedback - Número del equipo" dataDxfId="237"/>
    <tableColumn id="11" xr3:uid="{D406AD3A-B343-8C41-8243-FB585108FE80}" name="Nombre de los integrantes del equipo" dataDxfId="236"/>
    <tableColumn id="12" xr3:uid="{F97E02BE-2DE7-4D4C-B14D-C0D939339BAC}" name="Points - Nombre de los integrantes del equipo" dataDxfId="235"/>
    <tableColumn id="13" xr3:uid="{0F535881-9543-014A-9F17-1990ED5B1C94}" name="Feedback - Nombre de los integrantes del equipo" dataDxfId="234"/>
    <tableColumn id="14" xr3:uid="{EC67713B-A0D0-5C41-9322-DEA64CCB4B98}" name="Pregunta 1_x000a_The likelihood that a risk event will occur within the project timeline" dataDxfId="233"/>
    <tableColumn id="15" xr3:uid="{7928C110-5C5F-A044-AD4F-903A02421F90}" name="Points - Pregunta 1_x000a_The likelihood that a risk event will occur within the project timeline" dataDxfId="232"/>
    <tableColumn id="16" xr3:uid="{5E8DA72A-CEFF-4B41-AF3D-761369F28CB1}" name="Feedback - Pregunta 1_x000a_The likelihood that a risk event will occur within the project timeline" dataDxfId="231"/>
    <tableColumn id="17" xr3:uid="{AE715666-4556-5245-A455-DFF0A2602FE7}" name="Pregunta 2_x000a_A review of historical project information used to elicit data that can be helpful in assessing the probability and impact of the currently identified project risks" dataDxfId="230"/>
    <tableColumn id="18" xr3:uid="{E68C186B-BE44-CF42-B92E-2AFE7347D7E6}" name="Points - Pregunta 2_x000a_A review of historical project information used to elicit data that can be helpful in assessing the probability and impact of the currently identified project risks" dataDxfId="229"/>
    <tableColumn id="19" xr3:uid="{D3871687-38F2-164B-9D50-C003B89A5252}" name="Feedback - Pregunta 2_x000a_A review of historical project information used to elicit data that can be helpful in assessing the probability and impact of the currently identified project risks" dataDxfId="228"/>
    <tableColumn id="20" xr3:uid="{8813BEDC-F5A3-7749-9AA3-84A8C4E7DE2B}" name="Pregunta 3_x000a_The effect of a risk event on one or more of the project objectives" dataDxfId="227"/>
    <tableColumn id="21" xr3:uid="{2BB7AC69-5FC3-AF4E-BE19-96F21502AC04}" name="Points - Pregunta 3_x000a_The effect of a risk event on one or more of the project objectives" dataDxfId="226"/>
    <tableColumn id="22" xr3:uid="{FE6EC1F7-4A4F-3544-B0A8-BE33EDBCB704}" name="Feedback - Pregunta 3_x000a_The effect of a risk event on one or more of the project objectives" dataDxfId="225"/>
    <tableColumn id="23" xr3:uid="{7311577B-4B1A-6E40-8A1F-C9D0BDE02D96}" name="Pregunta 4_x000a_A special type of histogram that ranks the causes of poor quality or project risks by overall influence" dataDxfId="224"/>
    <tableColumn id="24" xr3:uid="{596FF4AA-C82A-6E48-B101-6338D67E083C}" name="Points - Pregunta 4_x000a_A special type of histogram that ranks the causes of poor quality or project risks by overall influence" dataDxfId="223"/>
    <tableColumn id="25" xr3:uid="{AF988137-4FE0-CD4D-B95F-74EFF62E7C7F}" name="Feedback - Pregunta 4_x000a_A special type of histogram that ranks the causes of poor quality or project risks by overall influence" dataDxfId="222"/>
    <tableColumn id="26" xr3:uid="{598C789F-05FC-A845-86FA-61F6534804A5}" name="Pregunta 5_x000a_Risks that are deemed low-probability and low-impact that require no action and will only be monitored" dataDxfId="221"/>
    <tableColumn id="27" xr3:uid="{28A05C31-F9DD-FD40-934C-B8312A27872A}" name="Points - Pregunta 5_x000a_Risks that are deemed low-probability and low-impact that require no action and will only be monitored" dataDxfId="220"/>
    <tableColumn id="28" xr3:uid="{762E927B-72FB-BF40-9329-E2EDD6C4ACAD}" name="Feedback - Pregunta 5_x000a_Risks that are deemed low-probability and low-impact that require no action and will only be monitored" dataDxfId="219"/>
    <tableColumn id="29" xr3:uid="{1079B24E-17B4-5A4A-BC41-8F451B244A0F}" name="Pregunta 6_x000a_An evaluation of those causes most likely to generate risks that impact the project" dataDxfId="218"/>
    <tableColumn id="30" xr3:uid="{B7B868F9-659D-804D-9244-04269F4C76C5}" name="Points - Pregunta 6_x000a_An evaluation of those causes most likely to generate risks that impact the project" dataDxfId="217"/>
    <tableColumn id="31" xr3:uid="{978D12BB-55A9-9B4B-A41F-4789289DCC68}" name="Feedback - Pregunta 6_x000a_An evaluation of those causes most likely to generate risks that impact the project" dataDxfId="216"/>
    <tableColumn id="32" xr3:uid="{9959287E-3055-3343-9536-E56FDA31703D}" name="Pregunta 7_x000a_An evaluation of the RBS to determine areas or categories of risks that will have an impact on the project" dataDxfId="215"/>
    <tableColumn id="33" xr3:uid="{DBECA481-1F83-E74A-BF47-6FE3F5032CD6}" name="Points - Pregunta 7_x000a_An evaluation of the RBS to determine areas or categories of risks that will have an impact on the project" dataDxfId="214"/>
    <tableColumn id="34" xr3:uid="{37C73733-036F-0749-9868-69E4EA885CF4}" name="Feedback - Pregunta 7_x000a_An evaluation of the RBS to determine areas or categories of risks that will have an impact on the project" dataDxfId="213"/>
    <tableColumn id="35" xr3:uid="{9E1019EF-F72E-F846-94E5-347650F3229C}" name="Pregunta 8_x000a_An evaluation of the root causes of the project risks done in order to assess the probability and impact of the identified project risks" dataDxfId="212"/>
    <tableColumn id="36" xr3:uid="{72D0C20A-9744-A040-BAB1-D406609DFA84}" name="Points - Pregunta 8_x000a_An evaluation of the root causes of the project risks done in order to assess the probability and impact of the identified project risks" dataDxfId="211"/>
    <tableColumn id="37" xr3:uid="{451A2802-6A47-A04E-B2E9-D8258F68F8E3}" name="Feedback - Pregunta 8_x000a_An evaluation of the root causes of the project risks done in order to assess the probability and impact of the identified project risks" dataDxfId="210"/>
    <tableColumn id="38" xr3:uid="{597C7332-D5D0-D34B-A938-3A77D8E9B954}" name="Pregunta 9_x000a_A decision-making tool used for evaluating risks based on their assessed probability and impact" dataDxfId="209"/>
    <tableColumn id="39" xr3:uid="{BD64D416-E076-DC42-A026-6357C217AA82}" name="Points - Pregunta 9_x000a_A decision-making tool used for evaluating risks based on their assessed probability and impact" dataDxfId="208"/>
    <tableColumn id="40" xr3:uid="{4D610CDF-750A-2442-9EDC-7CA12D884AE1}" name="Feedback - Pregunta 9_x000a_A decision-making tool used for evaluating risks based on their assessed probability and impact" dataDxfId="207"/>
    <tableColumn id="41" xr3:uid="{2285E143-6F73-6043-B500-EDB6A7E3EFDF}" name="Pregunta 10_x000a_A method used to calibrate preferences for achieving the different objectives of a project" dataDxfId="206"/>
    <tableColumn id="42" xr3:uid="{69248FD5-1FE4-7645-873D-080E70ACCF7F}" name="Points - Pregunta 10_x000a_A method used to calibrate preferences for achieving the different objectives of a project" dataDxfId="205"/>
    <tableColumn id="43" xr3:uid="{44F189AF-751A-DF48-9984-4DB85C6144EF}" name="Feedback - Pregunta 10_x000a_A method used to calibrate preferences for achieving the different objectives of a project" dataDxfId="204"/>
    <tableColumn id="44" xr3:uid="{FCE66E7F-D87D-304B-8E95-27F9067B94D3}" name="Pregunta 11_x000a_Techniques that establish parameters around different probability and impact ratings" dataDxfId="203"/>
    <tableColumn id="45" xr3:uid="{CF2F1516-6B07-0740-B700-C028F9650F8C}" name="Points - Pregunta 11_x000a_Techniques that establish parameters around different probability and impact ratings" dataDxfId="202"/>
    <tableColumn id="46" xr3:uid="{53BEBF86-8180-5142-A80D-592CEEA61453}" name="Feedback - Pregunta 11_x000a_Techniques that establish parameters around different probability and impact ratings" dataDxfId="201"/>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27CE4B4-B02A-AF42-B50E-4309C0988BC5}" name="Table19" displayName="Table19" ref="A61:CG66" totalsRowShown="0">
  <autoFilter ref="A61:CG66" xr:uid="{427CE4B4-B02A-AF42-B50E-4309C0988BC5}"/>
  <tableColumns count="85">
    <tableColumn id="1" xr3:uid="{89420522-3E08-F14F-AF5F-F20F273D350E}" name="ID" dataDxfId="200"/>
    <tableColumn id="2" xr3:uid="{B2C705D8-5BDE-314D-8603-0C2446B620B7}" name="Start time" dataDxfId="199"/>
    <tableColumn id="3" xr3:uid="{E000AEB1-721A-1344-849E-3F3B21D27BAF}" name="Completion time" dataDxfId="198"/>
    <tableColumn id="4" xr3:uid="{38C2AA43-2F4B-554A-97EF-6770F035064E}" name="Email" dataDxfId="197"/>
    <tableColumn id="5" xr3:uid="{FC10402E-B9FA-4F4C-8F5B-2EC834DFA358}" name="Name" dataDxfId="196"/>
    <tableColumn id="6" xr3:uid="{AA5C6127-15DE-0F46-9834-51C1210695EC}" name="Total points" dataDxfId="195"/>
    <tableColumn id="7" xr3:uid="{FE171C48-C949-5E47-ABCA-9CF8129F6B55}" name="Quiz feedback" dataDxfId="194"/>
    <tableColumn id="8" xr3:uid="{9BA456FA-2AAC-174F-8681-0BDBFB3EC4FE}" name="Número del equipo" dataDxfId="193"/>
    <tableColumn id="9" xr3:uid="{978B5F1E-0D9E-4C45-B194-2211AAAA14EA}" name="Points - Número del equipo" dataDxfId="192"/>
    <tableColumn id="10" xr3:uid="{A3A121C3-B7B1-684A-99B9-0125ED761364}" name="Feedback - Número del equipo" dataDxfId="191"/>
    <tableColumn id="11" xr3:uid="{C653F7C9-0802-9F4F-BD51-DB34952373FD}" name="Nombre de los integrantes del equipo" dataDxfId="190"/>
    <tableColumn id="12" xr3:uid="{39947CD0-555A-B246-8EA1-645D70C64F1C}" name="Points - Nombre de los integrantes del equipo" dataDxfId="189"/>
    <tableColumn id="13" xr3:uid="{0D984631-F2F9-B24B-9E1F-1D5ED8604F75}" name="Feedback - Nombre de los integrantes del equipo" dataDxfId="188"/>
    <tableColumn id="14" xr3:uid="{70F57E66-13E2-3F4E-A936-01DB338BCE0C}" name="Pregunta 1_x000a_The amount of work budgeted between the start date and the status date" dataDxfId="187"/>
    <tableColumn id="15" xr3:uid="{6A8A4D21-7E98-AD40-9887-CF1A2E0DF15E}" name="Points - Pregunta 1_x000a_The amount of work budgeted between the start date and the status date" dataDxfId="186"/>
    <tableColumn id="16" xr3:uid="{CB421E6D-AF6F-CD47-8908-901797F17AF3}" name="Feedback - Pregunta 1_x000a_The amount of work budgeted between the start date and the status date" dataDxfId="185"/>
    <tableColumn id="17" xr3:uid="{A391FFF8-0218-FB40-A555-5E9F08277792}" name="Pregunta 2_x000a_Detailed, computer-intensive simulation approach to determining the value and probability of possible outcomes of a project objective such as a project schedule or cost estimate" dataDxfId="184"/>
    <tableColumn id="18" xr3:uid="{0F868DCA-2DD6-1245-9669-AD87E3337F7C}" name="Points - Pregunta 2_x000a_Detailed, computer-intensive simulation approach to determining the value and probability of possible outcomes of a project objective such as a project schedule or cost estimate" dataDxfId="183"/>
    <tableColumn id="19" xr3:uid="{C6A52A94-23B1-B348-A4F6-55C3B50D363C}" name="Feedback - Pregunta 2_x000a_Detailed, computer-intensive simulation approach to determining the value and probability of possible outcomes of a project objective such as a project schedule or cost estimate" dataDxfId="182"/>
    <tableColumn id="20" xr3:uid="{D5A47C8F-6E3A-BD4B-A516-9C46A1F95F26}" name="Pregunta 3_x000a_A type of sensitivity chart in which the variable with the highest impact is placed at the top of the chart and followed by other variables in descending order of impact" dataDxfId="181"/>
    <tableColumn id="21" xr3:uid="{CC1D9930-72DB-BA41-96D5-6F9169C33C19}" name="Points - Pregunta 3_x000a_A type of sensitivity chart in which the variable with the highest impact is placed at the top of the chart and followed by other variables in descending order of impact" dataDxfId="180"/>
    <tableColumn id="22" xr3:uid="{A007A553-294A-7D42-9567-6C76823BF510}" name="Feedback - Pregunta 3_x000a_A type of sensitivity chart in which the variable with the highest impact is placed at the top of the chart and followed by other variables in descending order of impact" dataDxfId="179"/>
    <tableColumn id="23" xr3:uid="{C637A4D1-8AF3-1942-8995-2477BCB87DA4}" name="Pregunta 4_x000a_A ratio comparing value earned to actual costs" dataDxfId="178"/>
    <tableColumn id="24" xr3:uid="{2497B7C3-5B74-2044-99D7-ED6FB58012F7}" name="Points - Pregunta 4_x000a_A ratio comparing value earned to actual costs" dataDxfId="177"/>
    <tableColumn id="25" xr3:uid="{A444D7AF-AE85-304D-879F-5130BE2C6404}" name="Feedback - Pregunta 4_x000a_A ratio comparing value earned to actual costs" dataDxfId="176"/>
    <tableColumn id="26" xr3:uid="{3697921F-E94C-7E49-8F4B-BA0D2E3E1C5C}" name="Pregunta 5_x000a_A particular application of influence diagrams used to identify risks within a project situation" dataDxfId="175"/>
    <tableColumn id="27" xr3:uid="{013E5EC4-3537-3E4C-B5AA-CDC6409B1605}" name="Points - Pregunta 5_x000a_A particular application of influence diagrams used to identify risks within a project situation" dataDxfId="174"/>
    <tableColumn id="28" xr3:uid="{3DFC26EA-D277-2647-AC7D-63292CDB8137}" name="Feedback - Pregunta 5_x000a_A particular application of influence diagrams used to identify risks within a project situation" dataDxfId="173"/>
    <tableColumn id="29" xr3:uid="{C153A955-E975-9140-97F7-B30DEA85A79F}" name="Pregunta 6_x000a_A method of planning and scheduling that places the emphasis on the resources that are required to complete the activities" dataDxfId="172"/>
    <tableColumn id="30" xr3:uid="{49E267F0-FC7E-1842-A4F1-D0B841AC7247}" name="Points - Pregunta 6_x000a_A method of planning and scheduling that places the emphasis on the resources that are required to complete the activities" dataDxfId="171"/>
    <tableColumn id="31" xr3:uid="{2AD3BEC1-397E-254F-940C-C7C634BE1BEC}" name="Feedback - Pregunta 6_x000a_A method of planning and scheduling that places the emphasis on the resources that are required to complete the activities" dataDxfId="170"/>
    <tableColumn id="32" xr3:uid="{691E742D-88BD-1F42-AD2D-931B4A1DB4A2}" name="Pregunta 7_x000a_Analysis technique that evaluates the project risks against the project model to determine which risks will have the biggest impact on the project" dataDxfId="169"/>
    <tableColumn id="33" xr3:uid="{41A84F2A-FFB1-FE47-AA35-5EE29D3182C9}" name="Points - Pregunta 7_x000a_Analysis technique that evaluates the project risks against the project model to determine which risks will have the biggest impact on the project" dataDxfId="168"/>
    <tableColumn id="34" xr3:uid="{97D010EF-508A-7144-A2B2-55B071B97797}" name="Feedback - Pregunta 7_x000a_Analysis technique that evaluates the project risks against the project model to determine which risks will have the biggest impact on the project" dataDxfId="167"/>
    <tableColumn id="35" xr3:uid="{A902989A-69B5-6C47-B64D-F0F65C084A7B}" name="Pregunta 8_x000a_Metrics that are designed to provide current information about a system based on the latest available data" dataDxfId="166"/>
    <tableColumn id="36" xr3:uid="{1B77A481-9D0E-DD40-BEB8-33CEE5C917D9}" name="Points - Pregunta 8_x000a_Metrics that are designed to provide current information about a system based on the latest available data" dataDxfId="165"/>
    <tableColumn id="37" xr3:uid="{218B0215-AB2A-6B4A-86B7-C4278F3F8386}" name="Feedback - Pregunta 8_x000a_Metrics that are designed to provide current information about a system based on the latest available data" dataDxfId="164"/>
    <tableColumn id="38" xr3:uid="{F6A9F7DC-4FB0-204F-BB0A-D018487C0A20}" name="Pregunta 9_x000a_The amount of money spent to complete the work of the project through the status date" dataDxfId="163"/>
    <tableColumn id="39" xr3:uid="{F11C1E6A-FC10-0B4A-82C0-0AA8F98E5EEF}" name="Points - Pregunta 9_x000a_The amount of money spent to complete the work of the project through the status date" dataDxfId="162"/>
    <tableColumn id="40" xr3:uid="{2CAF2889-43EA-8E4B-8411-2135514C66A2}" name="Feedback - Pregunta 9_x000a_The amount of money spent to complete the work of the project through the status date" dataDxfId="161"/>
    <tableColumn id="41" xr3:uid="{BCF1B60D-116E-BB46-B40B-FDF537EC746C}" name="Pregunta 10_x000a_Value earned in the project based on the percentage of the budgeted work that is complete" dataDxfId="160"/>
    <tableColumn id="42" xr3:uid="{9474252B-098E-2A4A-87D2-01B979A5BB3A}" name="Points - Pregunta 10_x000a_Value earned in the project based on the percentage of the budgeted work that is complete" dataDxfId="159"/>
    <tableColumn id="43" xr3:uid="{1E29C18C-3A4A-AD43-9BE8-BABF2C9C6C68}" name="Feedback - Pregunta 10_x000a_Value earned in the project based on the percentage of the budgeted work that is complete" dataDxfId="158"/>
    <tableColumn id="44" xr3:uid="{D2D2B080-5032-E14C-8281-BBD493CCE8BD}" name="Pregunta 11_x000a_A ratio comparing value earned to value planned" dataDxfId="157"/>
    <tableColumn id="45" xr3:uid="{F68A00EE-4615-824B-8AEF-5E64828DF6E6}" name="Points - Pregunta 11_x000a_A ratio comparing value earned to value planned" dataDxfId="156"/>
    <tableColumn id="46" xr3:uid="{D42616BF-D053-F64E-88F8-D13D00E07C88}" name="Feedback - Pregunta 11_x000a_A ratio comparing value earned to value planned" dataDxfId="155"/>
    <tableColumn id="47" xr3:uid="{EFB1EF4B-0EA2-954C-8948-9A6657DD217A}" name="Pregunta 12_x000a_Calculation of a value such as weighted average or expected cost or benefit when the outcomes are uncertain" dataDxfId="154"/>
    <tableColumn id="48" xr3:uid="{3BC7F4A4-EC11-9A48-8D90-556D4C2E77A7}" name="Points - Pregunta 12_x000a_Calculation of a value such as weighted average or expected cost or benefit when the outcomes are uncertain" dataDxfId="153"/>
    <tableColumn id="49" xr3:uid="{B6EC4F21-2579-5B49-8A76-93E0BB055052}" name="Feedback - Pregunta 12_x000a_Calculation of a value such as weighted average or expected cost or benefit when the outcomes are uncertain" dataDxfId="152"/>
    <tableColumn id="50" xr3:uid="{5FBFBD2B-4B57-474F-8A6F-0CE01453D970}" name="Pregunta 13_x000a_A function that represents the distribution of many random variables as a symmetrical, bell-shaped graph" dataDxfId="151"/>
    <tableColumn id="51" xr3:uid="{C406D656-CBA6-0547-86BB-3A6A907784FE}" name="Points - Pregunta 13_x000a_A function that represents the distribution of many random variables as a symmetrical, bell-shaped graph" dataDxfId="150"/>
    <tableColumn id="52" xr3:uid="{CC5F6519-65A8-3048-818C-8D9A0369B252}" name="Feedback - Pregunta 13_x000a_A function that represents the distribution of many random variables as a symmetrical, bell-shaped graph" dataDxfId="149"/>
    <tableColumn id="53" xr3:uid="{CDE87D44-5B22-524D-A42E-06222374AC54}" name="Pregunta 14_x000a_A computerized simulation that applies a stratified approach, selecting a limited set of values from each strata or segment, rather than pulling all random variables" dataDxfId="148"/>
    <tableColumn id="54" xr3:uid="{4AB44DCD-FBCD-654D-95A7-4E209F8EC3FA}" name="Points - Pregunta 14_x000a_A computerized simulation that applies a stratified approach, selecting a limited set of values from each strata or segment, rather than pulling all random variables" dataDxfId="147"/>
    <tableColumn id="55" xr3:uid="{6E0E1A64-D430-F04B-93B4-6E34477EB30B}" name="Feedback - Pregunta 14_x000a_A computerized simulation that applies a stratified approach, selecting a limited set of values from each strata or segment, rather than pulling all random variables" dataDxfId="146"/>
    <tableColumn id="56" xr3:uid="{79D36EFE-CA4D-5E43-B981-38B62131BB5C}" name="Pregunta 15_x000a_The difference between the value earned and the actual costs" dataDxfId="145"/>
    <tableColumn id="57" xr3:uid="{DDC9A8DA-A433-D846-8371-92DDF29DB037}" name="Points - Pregunta 15_x000a_The difference between the value earned and the actual costs" dataDxfId="144"/>
    <tableColumn id="58" xr3:uid="{0E2B34C7-24BF-024E-AE82-5B3ADA9628F0}" name="Feedback - Pregunta 15_x000a_The difference between the value earned and the actual costs" dataDxfId="143"/>
    <tableColumn id="59" xr3:uid="{932EBB9A-CC58-684C-9069-479D955A89FD}" name="Pregunta 16_x000a_A continuous probability distribution of a random variable whose logarithm is normally distributed" dataDxfId="142"/>
    <tableColumn id="60" xr3:uid="{6C335262-C198-254D-AAAE-6C7601CA842D}" name="Points - Pregunta 16_x000a_A continuous probability distribution of a random variable whose logarithm is normally distributed" dataDxfId="141"/>
    <tableColumn id="61" xr3:uid="{71A28B0E-FD26-CB4B-AF59-87191C0AA8B7}" name="Feedback - Pregunta 16_x000a_A continuous probability distribution of a random variable whose logarithm is normally distributed" dataDxfId="140"/>
    <tableColumn id="62" xr3:uid="{E9B1048D-765B-9E48-B2A7-C3381CA347ED}" name="Pregunta 17_x000a_Metrics that report after the fact on how the process worked and the process's overall health" dataDxfId="139"/>
    <tableColumn id="63" xr3:uid="{F7BC5E7A-2E9B-5C40-8D06-DC8560FA0D70}" name="Points - Pregunta 17_x000a_Metrics that report after the fact on how the process worked and the process's overall health" dataDxfId="138"/>
    <tableColumn id="64" xr3:uid="{E2E92F53-7BC1-B245-9316-CC087295EB28}" name="Feedback - Pregunta 17_x000a_Metrics that report after the fact on how the process worked and the process's overall health" dataDxfId="137"/>
    <tableColumn id="65" xr3:uid="{48058FC4-22BC-0F41-904B-7BACC230B0DF}" name="Pregunta 18_x000a_A bell-curve probability distribution showing the range and concentration of probabilities of different values" dataDxfId="136"/>
    <tableColumn id="66" xr3:uid="{26AD1FC7-574C-AE4D-8A06-2AD8772076D2}" name="Points - Pregunta 18_x000a_A bell-curve probability distribution showing the range and concentration of probabilities of different values" dataDxfId="135"/>
    <tableColumn id="67" xr3:uid="{406C03B3-8D64-CB45-BE44-1E7DAA03871A}" name="Feedback - Pregunta 18_x000a_A bell-curve probability distribution showing the range and concentration of probabilities of different values" dataDxfId="134"/>
    <tableColumn id="68" xr3:uid="{7CD0167A-BA63-AE43-A6FB-930B6802D07C}" name="Pregunta 19_x000a_Also known as a rectangular distribution, this is a distribution with constant probability" dataDxfId="133"/>
    <tableColumn id="69" xr3:uid="{46093BFA-4FA3-334A-94A3-DC1DB1CDDF5A}" name="Points - Pregunta 19_x000a_Also known as a rectangular distribution, this is a distribution with constant probability" dataDxfId="132"/>
    <tableColumn id="70" xr3:uid="{4FDC3016-05AD-8E48-9B66-B74038DFA6CC}" name="Feedback - Pregunta 19_x000a_Also known as a rectangular distribution, this is a distribution with constant probability" dataDxfId="131"/>
    <tableColumn id="71" xr3:uid="{D71650C6-02DD-3143-81D8-DB22E85787EB}" name="Pregunta 20_x000a_Metrics that use current information to provide insight into future conditions" dataDxfId="130"/>
    <tableColumn id="72" xr3:uid="{56D30D07-F0F8-9A4C-A4AA-3F109E2978A5}" name="Points - Pregunta 20_x000a_Metrics that use current information to provide insight into future conditions" dataDxfId="129"/>
    <tableColumn id="73" xr3:uid="{99611FD0-0BA8-4D45-95D7-57F2B1C3AFEF}" name="Feedback - Pregunta 20_x000a_Metrics that use current information to provide insight into future conditions" dataDxfId="128"/>
    <tableColumn id="74" xr3:uid="{E46C47DD-ED1F-5343-A4A0-5F17AC012F52}" name="Pregunta 21_x000a_The difference between the value earned and the value planned" dataDxfId="127"/>
    <tableColumn id="75" xr3:uid="{141F05AF-33D2-FD49-82ED-DE7DA4E98588}" name="Points - Pregunta 21_x000a_The difference between the value earned and the value planned" dataDxfId="126"/>
    <tableColumn id="76" xr3:uid="{5EEF096A-7FA0-664F-8C46-1B479F2B18C1}" name="Feedback - Pregunta 21_x000a_The difference between the value earned and the value planned" dataDxfId="125"/>
    <tableColumn id="77" xr3:uid="{B669B54C-777F-8F49-93C3-2676723F486E}" name="Pregunta 22_x000a_Facilitates the discovery of predecessors to project problems by incorporating both what comes before and what comes after a specific risk event" dataDxfId="124"/>
    <tableColumn id="78" xr3:uid="{446516B1-A612-084A-9EAA-23C4B7C4C19F}" name="Points - Pregunta 22_x000a_Facilitates the discovery of predecessors to project problems by incorporating both what comes before and what comes after a specific risk event" dataDxfId="123"/>
    <tableColumn id="79" xr3:uid="{793EB9BC-8E53-0B44-BB26-3E9A297BB622}" name="Feedback - Pregunta 22_x000a_Facilitates the discovery of predecessors to project problems by incorporating both what comes before and what comes after a specific risk event" dataDxfId="122"/>
    <tableColumn id="80" xr3:uid="{486F067D-A3D7-0544-868D-12953FAF5F5A}" name="Pregunta 23_x000a_Used to evaluate alternatives before selecting one of them to execute" dataDxfId="121"/>
    <tableColumn id="81" xr3:uid="{43D87C04-BAD7-544F-ADFC-37B92789E24E}" name="Points - Pregunta 23_x000a_Used to evaluate alternatives before selecting one of them to execute" dataDxfId="120"/>
    <tableColumn id="82" xr3:uid="{4FCE8D94-585F-2C4F-B58D-838D88B3B3EE}" name="Feedback - Pregunta 23_x000a_Used to evaluate alternatives before selecting one of them to execute" dataDxfId="119"/>
    <tableColumn id="83" xr3:uid="{C4268661-0553-F548-8C6C-B4E03EB9C7E8}" name="Pregunta 24_x000a_A continuous probability distribution with a probability density function shaped like a triangle and defined by three values: the minimum value a, the maximum value b, and the peak value c" dataDxfId="118"/>
    <tableColumn id="84" xr3:uid="{FF5A8675-4CF7-A642-95E9-65B2BBA3FD10}" name="Points - Pregunta 24_x000a_A continuous probability distribution with a probability density function shaped like a triangle and defined by three values: the minimum value a, the maximum value b, and the peak value c" dataDxfId="117"/>
    <tableColumn id="85" xr3:uid="{A17C020A-9387-C944-94AC-120A6BD579A9}" name="Feedback - Pregunta 24_x000a_A continuous probability distribution with a probability density function shaped like a triangle and defined by three values: the minimum value a, the maximum value b, and the peak value c" dataDxfId="11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BFE8E52-B6B2-DC4A-A014-E68BBFCC70C7}" name="Table110" displayName="Table110" ref="A70:BL75" totalsRowShown="0">
  <autoFilter ref="A70:BL75" xr:uid="{DBFE8E52-B6B2-DC4A-A014-E68BBFCC70C7}"/>
  <tableColumns count="64">
    <tableColumn id="1" xr3:uid="{F8D483E3-4FD1-C741-9B27-76ACCF20DC72}" name="ID" dataDxfId="115"/>
    <tableColumn id="2" xr3:uid="{0C8456EF-8C63-E64C-AAA7-4244065DB6FC}" name="Start time" dataDxfId="114"/>
    <tableColumn id="3" xr3:uid="{70E0E393-F8E2-1E42-B72B-B6562DAD6CD3}" name="Completion time" dataDxfId="113"/>
    <tableColumn id="4" xr3:uid="{B82B01A3-8C19-FC4A-B6F1-A3C9E9D4C041}" name="Email" dataDxfId="112"/>
    <tableColumn id="5" xr3:uid="{14E85E1B-51C2-9846-85BC-C2286209579E}" name="Name" dataDxfId="111"/>
    <tableColumn id="6" xr3:uid="{BE25304E-9805-5242-9326-E1F42AFC28D7}" name="Total points" dataDxfId="110"/>
    <tableColumn id="7" xr3:uid="{9C60E573-F5F0-454D-A8EE-5792FD01747E}" name="Quiz feedback" dataDxfId="109"/>
    <tableColumn id="8" xr3:uid="{E93830B8-3BA0-7749-8CD3-D50D1D9D0C42}" name="Número del equipo" dataDxfId="108"/>
    <tableColumn id="9" xr3:uid="{69CFFEAE-504E-DA49-A87F-81AB502A0990}" name="Points - Número del equipo" dataDxfId="107"/>
    <tableColumn id="10" xr3:uid="{129C257B-C18E-2B42-9AE3-8A77792F6BF7}" name="Feedback - Número del equipo" dataDxfId="106"/>
    <tableColumn id="11" xr3:uid="{5C5518C0-6D54-E244-AAF3-36CE1D9E5CD7}" name="Nombre de los integrantes del equipo" dataDxfId="105"/>
    <tableColumn id="12" xr3:uid="{2C83BBA7-D256-1445-92A0-5C9A76045A72}" name="Points - Nombre de los integrantes del equipo" dataDxfId="104"/>
    <tableColumn id="13" xr3:uid="{5EF907F5-DE0A-5B4F-80D7-54C8B5309968}" name="Feedback - Nombre de los integrantes del equipo" dataDxfId="103"/>
    <tableColumn id="14" xr3:uid="{B8EF33BA-53F5-8B48-A9EC-16B2724DF2C6}" name="Pregunta 1_x000a_A risk that arises as an outcome of implementing a risk response" dataDxfId="102"/>
    <tableColumn id="15" xr3:uid="{588B7D21-14EE-BF48-AF48-169480A95DF7}" name="Points - Pregunta 1_x000a_A risk that arises as an outcome of implementing a risk response" dataDxfId="101"/>
    <tableColumn id="16" xr3:uid="{560E0C71-CD06-1D4D-A0F7-4816842DC733}" name="Feedback - Pregunta 1_x000a_A risk that arises as an outcome of implementing a risk response" dataDxfId="100"/>
    <tableColumn id="17" xr3:uid="{0BD0E436-ADA8-E64A-BA71-EA0D3D3D3976}" name="Pregunta 2_x000a_Changing the plan to ensure that a risk will be realized" dataDxfId="99"/>
    <tableColumn id="18" xr3:uid="{DDFF01FC-AA96-F44F-948C-A0D091DDDF58}" name="Points - Pregunta 2_x000a_Changing the plan to ensure that a risk will be realized" dataDxfId="98"/>
    <tableColumn id="19" xr3:uid="{E06F13E4-36F1-4B4D-9492-B8DBC02E1E11}" name="Feedback - Pregunta 2_x000a_Changing the plan to ensure that a risk will be realized" dataDxfId="97"/>
    <tableColumn id="20" xr3:uid="{1357A7F1-EBEE-114D-BA7A-1E878B26B7A8}" name="Pregunta 3_x000a_Actions planned in advance but only implemented when the primary response is not effective" dataDxfId="96"/>
    <tableColumn id="21" xr3:uid="{95B3736C-81F2-AA4D-965B-E3A96F9BDEF1}" name="Points - Pregunta 3_x000a_Actions planned in advance but only implemented when the primary response is not effective" dataDxfId="95"/>
    <tableColumn id="22" xr3:uid="{DCF3869C-E81D-BC40-9C63-AB9413A4F474}" name="Feedback - Pregunta 3_x000a_Actions planned in advance but only implemented when the primary response is not effective" dataDxfId="94"/>
    <tableColumn id="23" xr3:uid="{B62DF741-4C85-2748-A20B-D60D48511BE6}" name="Pregunta 4_x000a_Defining a contingent response strategy or allocating contingency time or money to a risk" dataDxfId="93"/>
    <tableColumn id="24" xr3:uid="{DB0E2431-ADAB-D448-BE9B-2D236C97A6E1}" name="Points - Pregunta 4_x000a_Defining a contingent response strategy or allocating contingency time or money to a risk" dataDxfId="92"/>
    <tableColumn id="25" xr3:uid="{B2B22096-CE15-114B-B0A1-222690919584}" name="Feedback - Pregunta 4_x000a_Defining a contingent response strategy or allocating contingency time or money to a risk" dataDxfId="91"/>
    <tableColumn id="26" xr3:uid="{4E62DB43-45B3-C64A-8378-874381418C0D}" name="Pregunta 5_x000a_Changing the plan to reduce the probability and/or impact of a risk" dataDxfId="90"/>
    <tableColumn id="27" xr3:uid="{C07BADAF-8660-6248-83AC-384186496406}" name="Points - Pregunta 5_x000a_Changing the plan to reduce the probability and/or impact of a risk" dataDxfId="89"/>
    <tableColumn id="28" xr3:uid="{8630B24C-D85D-AE49-95B4-9BF1C392C98B}" name="Feedback - Pregunta 5_x000a_Changing the plan to reduce the probability and/or impact of a risk" dataDxfId="88"/>
    <tableColumn id="29" xr3:uid="{0FA806C9-276B-DD46-8E7D-C037E602B6E8}" name="Pregunta 6_x000a_Defines several alternative scenarios, which are then evaluated for appropriate and cost-effective responses" dataDxfId="87"/>
    <tableColumn id="30" xr3:uid="{27F80F24-7BB7-1844-92E8-F0D4FAE76F2E}" name="Points - Pregunta 6_x000a_Defines several alternative scenarios, which are then evaluated for appropriate and cost-effective responses" dataDxfId="86"/>
    <tableColumn id="31" xr3:uid="{7CE96ED6-0AE2-294F-8E5C-A7E246FFCA11}" name="Feedback - Pregunta 6_x000a_Defines several alternative scenarios, which are then evaluated for appropriate and cost-effective responses" dataDxfId="85"/>
    <tableColumn id="32" xr3:uid="{2AD7CC80-6BF5-AC4E-8794-053077128507}" name="Pregunta 7_x000a_A financial allocation for known-unknown risks managed by the project manager" dataDxfId="84"/>
    <tableColumn id="33" xr3:uid="{4B30D1EE-4B75-554A-81D6-A6D3469AF9A8}" name="Points - Pregunta 7_x000a_A financial allocation for known-unknown risks managed by the project manager" dataDxfId="83"/>
    <tableColumn id="34" xr3:uid="{68757FB9-2AEC-C945-BCEB-1631911F8AA6}" name="Feedback - Pregunta 7_x000a_A financial allocation for known-unknown risks managed by the project manager" dataDxfId="82"/>
    <tableColumn id="35" xr3:uid="{B4BF96A3-2F0E-7D44-8523-4B096265C1EC}" name="Pregunta 8_x000a_Shifting the negative impact of the risk to a third party in exchange for a premium" dataDxfId="81"/>
    <tableColumn id="36" xr3:uid="{7FC97CF9-B6AC-3D4F-9800-B55C09D88241}" name="Points - Pregunta 8_x000a_Shifting the negative impact of the risk to a third party in exchange for a premium" dataDxfId="80"/>
    <tableColumn id="37" xr3:uid="{9D5DBCB5-D4BA-1B4D-ADD4-7391AE46308D}" name="Feedback - Pregunta 8_x000a_Shifting the negative impact of the risk to a third party in exchange for a premium" dataDxfId="79"/>
    <tableColumn id="38" xr3:uid="{8052A971-DDC5-DD43-9DCB-5BAE9B0CF808}" name="Pregunta 9_x000a_Changing the plan to increase the probability and/or impact of the risk" dataDxfId="78"/>
    <tableColumn id="39" xr3:uid="{4D80DC43-1C70-D642-BFAB-EAFEE86B5C0D}" name="Points - Pregunta 9_x000a_Changing the plan to increase the probability and/or impact of the risk" dataDxfId="77"/>
    <tableColumn id="40" xr3:uid="{5CA2D5D0-F1C3-154B-89EC-F29C4ED7609D}" name="Feedback - Pregunta 9_x000a_Changing the plan to increase the probability and/or impact of the risk" dataDxfId="76"/>
    <tableColumn id="41" xr3:uid="{3448CE48-490E-CE46-8960-1E03D5D76753}" name="Pregunta 10_x000a_A financial allocation for unknown-unknown risks managed by the project sponsor or owner" dataDxfId="75"/>
    <tableColumn id="42" xr3:uid="{E3374DC4-F20C-F94C-9372-64AC0B6DC60B}" name="Points - Pregunta 10_x000a_A financial allocation for unknown-unknown risks managed by the project sponsor or owner" dataDxfId="74"/>
    <tableColumn id="43" xr3:uid="{DF1BDC09-956D-524B-86DA-8BC1DC851DD2}" name="Feedback - Pregunta 10_x000a_A financial allocation for unknown-unknown risks managed by the project sponsor or owner" dataDxfId="73"/>
    <tableColumn id="44" xr3:uid="{5AC05122-ADFF-9E4E-A7C5-DCA85C9B447F}" name="Pregunta 11_x000a_Changing the plan to eliminate the threat" dataDxfId="72"/>
    <tableColumn id="45" xr3:uid="{852FDC68-45B2-AB4D-A594-1BF4B77E8708}" name="Points - Pregunta 11_x000a_Changing the plan to eliminate the threat" dataDxfId="71"/>
    <tableColumn id="46" xr3:uid="{A409FAB0-56EB-474D-BE5F-A1B34EE4CE87}" name="Feedback - Pregunta 11_x000a_Changing the plan to eliminate the threat" dataDxfId="70"/>
    <tableColumn id="47" xr3:uid="{65E24774-329E-0240-9115-B5E4EC4B3862}" name="Pregunta 12_x000a_Planned in advance but only intended for use if the risk event occurs" dataDxfId="69"/>
    <tableColumn id="48" xr3:uid="{F160652B-2081-584B-BD4C-197138B89F74}" name="Points - Pregunta 12_x000a_Planned in advance but only intended for use if the risk event occurs" dataDxfId="68"/>
    <tableColumn id="49" xr3:uid="{72EBC7AC-5406-8144-AE6E-A0BB7EF06A94}" name="Feedback - Pregunta 12_x000a_Planned in advance but only intended for use if the risk event occurs" dataDxfId="67"/>
    <tableColumn id="50" xr3:uid="{824AF388-AD0F-2747-BF16-BD948AE11066}" name="Pregunta 13_x000a_Various options available are evaluated against defined, weighted criteria in order to score the options" dataDxfId="66"/>
    <tableColumn id="51" xr3:uid="{4EDBD595-0C6B-7247-8617-193588254967}" name="Points - Pregunta 13_x000a_Various options available are evaluated against defined, weighted criteria in order to score the options" dataDxfId="65"/>
    <tableColumn id="52" xr3:uid="{7CBE131B-1A77-854E-B642-669814D78BF1}" name="Feedback - Pregunta 13_x000a_Various options available are evaluated against defined, weighted criteria in order to score the options" dataDxfId="64"/>
    <tableColumn id="53" xr3:uid="{4E4E3D32-1B0F-D64E-899B-E88E62BBA434}" name="Pregunta 14_x000a_Risk that remains after actions have been taken" dataDxfId="63"/>
    <tableColumn id="54" xr3:uid="{5656872E-D070-3A48-9008-FFEAC175DA5C}" name="Points - Pregunta 14_x000a_Risk that remains after actions have been taken" dataDxfId="62"/>
    <tableColumn id="55" xr3:uid="{8D5A71C4-BF4B-424C-881B-80F01D322B5B}" name="Feedback - Pregunta 14_x000a_Risk that remains after actions have been taken" dataDxfId="61"/>
    <tableColumn id="56" xr3:uid="{1E20A71C-9195-CC42-A699-D0E13020890C}" name="Pregunta 15_x000a_Shifting a portion of the ownership of the project to a third party that could best leverage the opportunity" dataDxfId="60"/>
    <tableColumn id="57" xr3:uid="{DBDA039E-A223-F44B-8288-F551AA4B8C76}" name="Points - Pregunta 15_x000a_Shifting a portion of the ownership of the project to a third party that could best leverage the opportunity" dataDxfId="59"/>
    <tableColumn id="58" xr3:uid="{3BD33393-6DA3-2E44-A28F-7163FEFB23FF}" name="Feedback - Pregunta 15_x000a_Shifting a portion of the ownership of the project to a third party that could best leverage the opportunity" dataDxfId="58"/>
    <tableColumn id="59" xr3:uid="{2B1327AE-36B5-7141-AAA5-361D6A5B77C9}" name="Pregunta 16_x000a_Acknowledging the risk without changing the plan" dataDxfId="57"/>
    <tableColumn id="60" xr3:uid="{6F6CC54F-6103-F640-A7A9-A548F75AB6BB}" name="Points - Pregunta 16_x000a_Acknowledging the risk without changing the plan" dataDxfId="56"/>
    <tableColumn id="61" xr3:uid="{80E88193-B177-5043-9ABA-10FC2CBC72CF}" name="Feedback - Pregunta 16_x000a_Acknowledging the risk without changing the plan" dataDxfId="55"/>
    <tableColumn id="62" xr3:uid="{384550DD-C6B1-8F4A-B807-FFE9AA8678E6}" name="Pregunta 17_x000a_A precursor event that indicates that a risk event has or is about to occur" dataDxfId="54"/>
    <tableColumn id="63" xr3:uid="{58B6CB62-9A69-EA4A-A9AD-7BF7D868B91B}" name="Points - Pregunta 17_x000a_A precursor event that indicates that a risk event has or is about to occur" dataDxfId="53"/>
    <tableColumn id="64" xr3:uid="{03E3F2F6-AD8A-3F44-88B5-BEFBC2DD36B0}" name="Feedback - Pregunta 17_x000a_A precursor event that indicates that a risk event has or is about to occur" dataDxfId="52"/>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864EE29-13C6-5249-B97E-00B8499319B7}" name="Table17" displayName="Table17" ref="A79:AZ87" totalsRowShown="0">
  <autoFilter ref="A79:AZ87" xr:uid="{5864EE29-13C6-5249-B97E-00B8499319B7}"/>
  <tableColumns count="52">
    <tableColumn id="1" xr3:uid="{059ADA9E-8B6A-244D-BACC-EE1B24A5A703}" name="ID" dataDxfId="51"/>
    <tableColumn id="2" xr3:uid="{3DB2E646-0879-B445-91DD-84A2AE1A6A15}" name="Start time" dataDxfId="50"/>
    <tableColumn id="3" xr3:uid="{0709C6DC-00BA-3343-A9D6-A1C06FAB6346}" name="Completion time" dataDxfId="49"/>
    <tableColumn id="4" xr3:uid="{1BDE9504-90CA-A84E-9A9B-FAFC8D632922}" name="Email" dataDxfId="48"/>
    <tableColumn id="5" xr3:uid="{EEA48471-342D-E84A-82AF-1429777981C6}" name="Name" dataDxfId="47"/>
    <tableColumn id="6" xr3:uid="{9AFD08C5-C421-F645-87E2-0034BABF4A38}" name="Total points" dataDxfId="46"/>
    <tableColumn id="7" xr3:uid="{3569503D-DD33-374A-B6D6-1007B8BDDB78}" name="Quiz feedback" dataDxfId="45"/>
    <tableColumn id="8" xr3:uid="{643059F7-2B1C-7947-9B21-9F1DB2E3ED03}" name="Número del equipo" dataDxfId="44"/>
    <tableColumn id="9" xr3:uid="{20D91586-5C11-4846-849E-986F8754D367}" name="Points - Número del equipo" dataDxfId="43"/>
    <tableColumn id="10" xr3:uid="{1CFB4921-74F2-0846-B13A-ADFF54DA5B90}" name="Feedback - Número del equipo" dataDxfId="42"/>
    <tableColumn id="11" xr3:uid="{4EB6CFA5-1692-BB4F-A54F-E62932ED283C}" name="Nombre de los integrantes del equipo" dataDxfId="41"/>
    <tableColumn id="12" xr3:uid="{5D6FABCA-283E-E44C-A417-830F9760FB35}" name="Points - Nombre de los integrantes del equipo" dataDxfId="40"/>
    <tableColumn id="13" xr3:uid="{DB0E05C1-E66A-9C44-876F-9EE95FED8619}" name="Feedback - Nombre de los integrantes del equipo" dataDxfId="39"/>
    <tableColumn id="14" xr3:uid="{F3D05B75-F000-2C4A-B2FB-6FCD40742E8E}" name="Pregunta 1_x000a_Analyzing work performance data and evaluating that data relative to the project baselines" dataDxfId="38"/>
    <tableColumn id="15" xr3:uid="{41DDBD8D-8412-A744-843D-F910BFF7C4D3}" name="Points - Pregunta 1_x000a_Analyzing work performance data and evaluating that data relative to the project baselines" dataDxfId="37"/>
    <tableColumn id="16" xr3:uid="{CDC60FA6-CE9A-3D48-9060-9AA2AFDEE159}" name="Feedback - Pregunta 1_x000a_Analyzing work performance data and evaluating that data relative to the project baselines" dataDxfId="36"/>
    <tableColumn id="17" xr3:uid="{A5292F49-4289-AE45-8D95-B9379A1F8638}" name="Pregunta 2_x000a_Evaluation of the amount of risk of the project and the corresponding amount of contingency reserve for increase or reduction" dataDxfId="35"/>
    <tableColumn id="18" xr3:uid="{E6DFC6EA-6ED3-5C4B-B2E4-95AA222A13A4}" name="Points - Pregunta 2_x000a_Evaluation of the amount of risk of the project and the corresponding amount of contingency reserve for increase or reduction" dataDxfId="34"/>
    <tableColumn id="19" xr3:uid="{544455E8-EB9C-2B48-9BF1-734D3313835A}" name="Feedback - Pregunta 2_x000a_Evaluation of the amount of risk of the project and the corresponding amount of contingency reserve for increase or reduction" dataDxfId="33"/>
    <tableColumn id="20" xr3:uid="{89A97B12-B11C-F641-81F3-AA819EFB7543}" name="Pregunta 3_x000a_Detailed review of the project risk management approach and the risk responses taken to evaluate impact and effectiveness" dataDxfId="32"/>
    <tableColumn id="21" xr3:uid="{74C83F7C-7B0C-6B41-B5A8-2B2177204734}" name="Points - Pregunta 3_x000a_Detailed review of the project risk management approach and the risk responses taken to evaluate impact and effectiveness" dataDxfId="31"/>
    <tableColumn id="22" xr3:uid="{14EEF6F3-CC81-D34C-98A4-580300D25671}" name="Feedback - Pregunta 3_x000a_Detailed review of the project risk management approach and the risk responses taken to evaluate impact and effectiveness" dataDxfId="30"/>
    <tableColumn id="23" xr3:uid="{0F1F35AE-6327-EA4B-8030-E45417C45852}" name="Pregunta 4_x000a_A change request to add to, remove from, or modify the work of the project" dataDxfId="29"/>
    <tableColumn id="24" xr3:uid="{9F2C649F-E3BB-5F4A-8B64-63D90DEA1D75}" name="Points - Pregunta 4_x000a_A change request to add to, remove from, or modify the work of the project" dataDxfId="28"/>
    <tableColumn id="25" xr3:uid="{D7BA5BBB-C256-3F44-824B-A60E6C0AC97E}" name="Feedback - Pregunta 4_x000a_A change request to add to, remove from, or modify the work of the project" dataDxfId="27"/>
    <tableColumn id="26" xr3:uid="{EF9E6ACF-97D8-7D48-ACCD-C3B203A0EC33}" name="Pregunta 5_x000a_Raw data being generated from the executing processes" dataDxfId="26"/>
    <tableColumn id="27" xr3:uid="{9AC98600-6EAF-1240-A40B-2FC68113BFA4}" name="Points - Pregunta 5_x000a_Raw data being generated from the executing processes" dataDxfId="25"/>
    <tableColumn id="28" xr3:uid="{0CC96089-B247-514C-8DF1-0AE6BD7A11B0}" name="Feedback - Pregunta 5_x000a_Raw data being generated from the executing processes" dataDxfId="24"/>
    <tableColumn id="29" xr3:uid="{CBB41D6F-76DC-FA41-9B03-37E757A6494B}" name="Pregunta 6_x000a_A change request intended to reverse a negative trend, typically related to the cost or the schedule" dataDxfId="23"/>
    <tableColumn id="30" xr3:uid="{C9A1E282-501C-7240-90BF-2FCA69EAFF93}" name="Points - Pregunta 6_x000a_A change request intended to reverse a negative trend, typically related to the cost or the schedule" dataDxfId="22"/>
    <tableColumn id="31" xr3:uid="{1B553D26-1C80-9748-BB21-1E315F9AD85C}" name="Feedback - Pregunta 6_x000a_A change request intended to reverse a negative trend, typically related to the cost or the schedule" dataDxfId="21"/>
    <tableColumn id="32" xr3:uid="{7FB03671-7D55-584B-988C-5DBE46C48944}" name="Pregunta 7_x000a_Comparison of actual technical accomplishments during project execution to the project management plan's schedule of technical achievement" dataDxfId="20"/>
    <tableColumn id="33" xr3:uid="{C6F6B38F-E79F-1E4E-B149-CE5F68131FF9}" name="Points - Pregunta 7_x000a_Comparison of actual technical accomplishments during project execution to the project management plan's schedule of technical achievement" dataDxfId="19"/>
    <tableColumn id="34" xr3:uid="{79ECCAA0-0637-1248-985B-B45F3A5D0003}" name="Feedback - Pregunta 7_x000a_Comparison of actual technical accomplishments during project execution to the project management plan's schedule of technical achievement" dataDxfId="18"/>
    <tableColumn id="35" xr3:uid="{CC6E8BCD-17E0-7148-97F8-82478D329704}" name="Pregunta 8_x000a_Analysis of the work performance information of the project, including variances from the project baselines and performance data over time, done to determine risk exposure" dataDxfId="17"/>
    <tableColumn id="36" xr3:uid="{55056738-D96E-1D4B-AD09-48309872CA43}" name="Points - Pregunta 8_x000a_Analysis of the work performance information of the project, including variances from the project baselines and performance data over time, done to determine risk exposure" dataDxfId="16"/>
    <tableColumn id="37" xr3:uid="{C813265F-9737-9E41-AAC3-444AD6ED965D}" name="Feedback - Pregunta 8_x000a_Analysis of the work performance information of the project, including variances from the project baselines and performance data over time, done to determine risk exposure" dataDxfId="15"/>
    <tableColumn id="38" xr3:uid="{B7F8AA01-5B7C-3B47-B23E-3EC434E96331}" name="Pregunta 9_x000a_A change request intended to bring the project's performance back into alignment with the project baselines" dataDxfId="14"/>
    <tableColumn id="39" xr3:uid="{CF8762A1-41AF-1440-8FB7-6FD630C83836}" name="Points - Pregunta 9_x000a_A change request intended to bring the project's performance back into alignment with the project baselines" dataDxfId="13"/>
    <tableColumn id="40" xr3:uid="{29C0B23A-D795-5949-8B71-BAD6E509C4FA}" name="Feedback - Pregunta 9_x000a_A change request intended to bring the project's performance back into alignment with the project baselines" dataDxfId="12"/>
    <tableColumn id="41" xr3:uid="{38213865-54B8-0D44-BA05-6DDBAE1FE5B5}" name="Pregunta 10_x000a_A change request to fix a quality issue" dataDxfId="11"/>
    <tableColumn id="42" xr3:uid="{1807E94D-8682-2A43-9D03-3714E06E297D}" name="Points - Pregunta 10_x000a_A change request to fix a quality issue" dataDxfId="10"/>
    <tableColumn id="43" xr3:uid="{542CC8CF-3F8F-EB4F-AAE8-02500829F75A}" name="Feedback - Pregunta 10_x000a_A change request to fix a quality issue" dataDxfId="9"/>
    <tableColumn id="44" xr3:uid="{ECBCF61E-D306-1B4E-B8EF-14926FB6C6F1}" name="Pregunta 11_x000a_Status reports detailing current project information" dataDxfId="8"/>
    <tableColumn id="45" xr3:uid="{57B0C7F8-74EA-E345-BCDD-53316021CA04}" name="Points - Pregunta 11_x000a_Status reports detailing current project information" dataDxfId="7"/>
    <tableColumn id="46" xr3:uid="{E9AE773A-1CF5-064D-B7CC-7C6F52181A0D}" name="Feedback - Pregunta 11_x000a_Status reports detailing current project information" dataDxfId="6"/>
    <tableColumn id="47" xr3:uid="{1813693F-CB39-5C49-825D-BA6BBE385198}" name="Pregunta 12_x000a_Ongoing evaluation of identified risks conducted to confirm earlier analyses and responses" dataDxfId="5"/>
    <tableColumn id="48" xr3:uid="{40B7036B-0F66-E748-AB31-10B0475855F0}" name="Points - Pregunta 12_x000a_Ongoing evaluation of identified risks conducted to confirm earlier analyses and responses" dataDxfId="4"/>
    <tableColumn id="49" xr3:uid="{D5705D8B-92AB-B34D-8804-1470D28F0886}" name="Feedback - Pregunta 12_x000a_Ongoing evaluation of identified risks conducted to confirm earlier analyses and responses" dataDxfId="3"/>
    <tableColumn id="50" xr3:uid="{809C4FAD-2341-B940-B1EA-FBAB646DA03F}" name="Pregunta 13_x000a_A response to a negative risk that has occurred but was not planned in advance" dataDxfId="2"/>
    <tableColumn id="51" xr3:uid="{8389AADF-08EA-6346-BE50-4BF8439F7163}" name="Points - Pregunta 13_x000a_A response to a negative risk that has occurred but was not planned in advance" dataDxfId="1"/>
    <tableColumn id="52" xr3:uid="{6DAEF523-6CF6-624F-934F-A9870C7E6C1D}" name="Feedback - Pregunta 13_x000a_A response to a negative risk that has occurred but was not planned in advanc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table" Target="../tables/table8.xml"/><Relationship Id="rId3" Type="http://schemas.openxmlformats.org/officeDocument/2006/relationships/table" Target="../tables/table3.xml"/><Relationship Id="rId7" Type="http://schemas.openxmlformats.org/officeDocument/2006/relationships/table" Target="../tables/table7.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 Id="rId9"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63C1-2D56-824F-A91B-8C2948E34CCA}">
  <sheetPr>
    <tabColor rgb="FFFFFF00"/>
  </sheetPr>
  <dimension ref="A1:I15"/>
  <sheetViews>
    <sheetView showGridLines="0" tabSelected="1" workbookViewId="0">
      <pane xSplit="2" topLeftCell="C1" activePane="topRight" state="frozen"/>
      <selection pane="topRight" activeCell="A4" sqref="A4"/>
    </sheetView>
  </sheetViews>
  <sheetFormatPr baseColWidth="10" defaultRowHeight="16" x14ac:dyDescent="0.2"/>
  <cols>
    <col min="1" max="1" width="14.5" style="23" customWidth="1"/>
    <col min="2" max="2" width="27" style="23" customWidth="1"/>
    <col min="3" max="8" width="16.5" style="17" customWidth="1"/>
    <col min="9" max="9" width="0" style="17" hidden="1" customWidth="1"/>
    <col min="10" max="16384" width="10.83203125" style="17"/>
  </cols>
  <sheetData>
    <row r="1" spans="1:9" s="18" customFormat="1" x14ac:dyDescent="0.2">
      <c r="A1" s="19" t="s">
        <v>62</v>
      </c>
      <c r="B1" s="22"/>
    </row>
    <row r="2" spans="1:9" x14ac:dyDescent="0.2">
      <c r="A2" s="23" t="str">
        <f>RESUMEN!A40</f>
        <v>Puntos acumulados al 2022-04-27</v>
      </c>
    </row>
    <row r="3" spans="1:9" x14ac:dyDescent="0.2">
      <c r="I3" s="86" t="str">
        <f>"|"&amp;A4&amp;"|"&amp;B4&amp;"|"&amp;C4&amp;"|"&amp;D4&amp;"|"&amp;E4&amp;"|"&amp;F4&amp;"|"&amp;G4&amp;"|__"&amp;H4&amp;"__|"</f>
        <v>|Id. estudiante|Nombre|EXPOSICIONES (30%)|QUIZES (CONTROLES DE LECTURA, 30%)|TAREAS (20%)|EXAMEN FINAL (20%)|PUNTOS EXTRAS|__CALIF. FINAL__|</v>
      </c>
    </row>
    <row r="4" spans="1:9" customFormat="1" ht="56" x14ac:dyDescent="0.2">
      <c r="A4" s="81" t="s">
        <v>0</v>
      </c>
      <c r="B4" s="81" t="s">
        <v>1</v>
      </c>
      <c r="C4" s="122" t="s">
        <v>14</v>
      </c>
      <c r="D4" s="123" t="s">
        <v>991</v>
      </c>
      <c r="E4" s="124" t="s">
        <v>15</v>
      </c>
      <c r="F4" s="125" t="s">
        <v>48</v>
      </c>
      <c r="G4" s="84" t="s">
        <v>51</v>
      </c>
      <c r="H4" s="126" t="s">
        <v>990</v>
      </c>
      <c r="I4" s="110" t="str">
        <f>"|---|---|---|---|---|---|---|---|"</f>
        <v>|---|---|---|---|---|---|---|---|</v>
      </c>
    </row>
    <row r="5" spans="1:9" customFormat="1" x14ac:dyDescent="0.2">
      <c r="A5" s="82">
        <v>220981245</v>
      </c>
      <c r="B5" s="82" t="s">
        <v>2</v>
      </c>
      <c r="C5" s="107">
        <f>RESUMEN!F5</f>
        <v>100</v>
      </c>
      <c r="D5" s="107">
        <f>RESUMEN!Q5</f>
        <v>100</v>
      </c>
      <c r="E5" s="107">
        <f>RESUMEN!AC5</f>
        <v>100</v>
      </c>
      <c r="F5" s="107">
        <f>RESUMEN!AD5</f>
        <v>0</v>
      </c>
      <c r="G5" s="107">
        <f>RESUMEN!C24</f>
        <v>10</v>
      </c>
      <c r="H5" s="85">
        <f t="shared" ref="H5:H14" si="0">C5*0.3+D5*0.3+E5*0.2+F5*0.2+G5</f>
        <v>90</v>
      </c>
      <c r="I5" s="86" t="str">
        <f>"|"&amp;A5&amp;"|"&amp;B5&amp;"|"&amp;ROUND(C5,1)&amp;"|"&amp;ROUND(D5,1)&amp;"|"&amp;ROUND(E5,1)&amp;"|"&amp;ROUND(F5,1)&amp;"|"&amp;ROUND(G5,1)&amp;"|__"&amp;ROUND(H5,1)&amp;"__|"</f>
        <v>|220981245|José Raúl Castro Esparza|100|100|100|0|10|__90__|</v>
      </c>
    </row>
    <row r="6" spans="1:9" customFormat="1" x14ac:dyDescent="0.2">
      <c r="A6" s="82">
        <v>399515449</v>
      </c>
      <c r="B6" s="82" t="s">
        <v>3</v>
      </c>
      <c r="C6" s="107">
        <f>RESUMEN!F6</f>
        <v>100</v>
      </c>
      <c r="D6" s="107">
        <f>RESUMEN!Q6</f>
        <v>100</v>
      </c>
      <c r="E6" s="107">
        <f>RESUMEN!AC6</f>
        <v>100</v>
      </c>
      <c r="F6" s="107">
        <f>RESUMEN!AD6</f>
        <v>0</v>
      </c>
      <c r="G6" s="107">
        <f>RESUMEN!C25</f>
        <v>0</v>
      </c>
      <c r="H6" s="85">
        <f t="shared" si="0"/>
        <v>80</v>
      </c>
      <c r="I6" s="86" t="str">
        <f t="shared" ref="I6:I14" si="1">"|"&amp;A6&amp;"|"&amp;B6&amp;"|"&amp;ROUND(C6,1)&amp;"|"&amp;ROUND(D6,1)&amp;"|"&amp;ROUND(E6,1)&amp;"|"&amp;ROUND(F6,1)&amp;"|"&amp;ROUND(G6,1)&amp;"|__"&amp;ROUND(H6,1)&amp;"__|"</f>
        <v>|399515449|Martha Olivia Ramos Lara|100|100|100|0|0|__80__|</v>
      </c>
    </row>
    <row r="7" spans="1:9" customFormat="1" x14ac:dyDescent="0.2">
      <c r="A7" s="82">
        <v>207595964</v>
      </c>
      <c r="B7" s="82" t="s">
        <v>4</v>
      </c>
      <c r="C7" s="107">
        <f>RESUMEN!F7</f>
        <v>100</v>
      </c>
      <c r="D7" s="107">
        <f>RESUMEN!Q7</f>
        <v>91.481481481481467</v>
      </c>
      <c r="E7" s="107">
        <f>RESUMEN!AC7</f>
        <v>88.609393939393939</v>
      </c>
      <c r="F7" s="107">
        <f>RESUMEN!AD7</f>
        <v>0</v>
      </c>
      <c r="G7" s="107">
        <f>RESUMEN!C26</f>
        <v>0</v>
      </c>
      <c r="H7" s="85">
        <f t="shared" si="0"/>
        <v>75.166323232323236</v>
      </c>
      <c r="I7" s="86" t="str">
        <f t="shared" si="1"/>
        <v>|207595964|Carol Desireé Ramírez Durán|100|91.5|88.6|0|0|__75.2__|</v>
      </c>
    </row>
    <row r="8" spans="1:9" customFormat="1" x14ac:dyDescent="0.2">
      <c r="A8" s="82">
        <v>211776124</v>
      </c>
      <c r="B8" s="82" t="s">
        <v>25</v>
      </c>
      <c r="C8" s="107">
        <f>RESUMEN!F8</f>
        <v>100</v>
      </c>
      <c r="D8" s="107">
        <f>RESUMEN!Q8</f>
        <v>84.815185185185172</v>
      </c>
      <c r="E8" s="107">
        <f>RESUMEN!AC8</f>
        <v>88.609393939393939</v>
      </c>
      <c r="F8" s="107">
        <f>RESUMEN!AD8</f>
        <v>0</v>
      </c>
      <c r="G8" s="107">
        <f>RESUMEN!C27</f>
        <v>0</v>
      </c>
      <c r="H8" s="85">
        <f t="shared" si="0"/>
        <v>73.166434343434346</v>
      </c>
      <c r="I8" s="86" t="str">
        <f t="shared" si="1"/>
        <v>|211776124|César Iván Vargas López|100|84.8|88.6|0|0|__73.2__|</v>
      </c>
    </row>
    <row r="9" spans="1:9" customFormat="1" x14ac:dyDescent="0.2">
      <c r="A9" s="82">
        <v>220981202</v>
      </c>
      <c r="B9" s="82" t="s">
        <v>6</v>
      </c>
      <c r="C9" s="107">
        <f>RESUMEN!F9</f>
        <v>100</v>
      </c>
      <c r="D9" s="107">
        <f>RESUMEN!Q9</f>
        <v>78.518333333333331</v>
      </c>
      <c r="E9" s="107">
        <f>RESUMEN!AC9</f>
        <v>100</v>
      </c>
      <c r="F9" s="107">
        <f>RESUMEN!AD9</f>
        <v>0</v>
      </c>
      <c r="G9" s="107">
        <f>RESUMEN!C28</f>
        <v>0</v>
      </c>
      <c r="H9" s="85">
        <f t="shared" si="0"/>
        <v>73.555499999999995</v>
      </c>
      <c r="I9" s="86" t="str">
        <f t="shared" si="1"/>
        <v>|220981202|Pedro Martínez Ayala|100|78.5|100|0|0|__73.6__|</v>
      </c>
    </row>
    <row r="10" spans="1:9" customFormat="1" x14ac:dyDescent="0.2">
      <c r="A10" s="82">
        <v>398813438</v>
      </c>
      <c r="B10" s="82" t="s">
        <v>7</v>
      </c>
      <c r="C10" s="107">
        <f>RESUMEN!F10</f>
        <v>100</v>
      </c>
      <c r="D10" s="107">
        <f>RESUMEN!Q10</f>
        <v>100.00000000000001</v>
      </c>
      <c r="E10" s="107">
        <f>RESUMEN!AC10</f>
        <v>100</v>
      </c>
      <c r="F10" s="107">
        <f>RESUMEN!AD10</f>
        <v>0</v>
      </c>
      <c r="G10" s="107">
        <f>RESUMEN!C29</f>
        <v>0</v>
      </c>
      <c r="H10" s="85">
        <f t="shared" si="0"/>
        <v>80</v>
      </c>
      <c r="I10" s="86" t="str">
        <f t="shared" si="1"/>
        <v>|398813438|Afra Julieta Lomelí Avila|100|100|100|0|0|__80__|</v>
      </c>
    </row>
    <row r="11" spans="1:9" customFormat="1" x14ac:dyDescent="0.2">
      <c r="A11" s="82">
        <v>220981261</v>
      </c>
      <c r="B11" s="82" t="s">
        <v>992</v>
      </c>
      <c r="C11" s="107">
        <f>RESUMEN!F11</f>
        <v>100</v>
      </c>
      <c r="D11" s="107">
        <f>RESUMEN!Q11</f>
        <v>52.223703703703706</v>
      </c>
      <c r="E11" s="107">
        <f>RESUMEN!AC11</f>
        <v>91.612834224598927</v>
      </c>
      <c r="F11" s="107">
        <f>RESUMEN!AD11</f>
        <v>0</v>
      </c>
      <c r="G11" s="107">
        <f>RESUMEN!C30</f>
        <v>0</v>
      </c>
      <c r="H11" s="85">
        <f t="shared" si="0"/>
        <v>63.989677956030903</v>
      </c>
      <c r="I11" s="86" t="str">
        <f t="shared" si="1"/>
        <v>|220981261|Mónica Alonso Soria|100|52.2|91.6|0|0|__64__|</v>
      </c>
    </row>
    <row r="12" spans="1:9" customFormat="1" x14ac:dyDescent="0.2">
      <c r="A12" s="82">
        <v>220981296</v>
      </c>
      <c r="B12" s="82" t="s">
        <v>993</v>
      </c>
      <c r="C12" s="107">
        <f>RESUMEN!F12</f>
        <v>100</v>
      </c>
      <c r="D12" s="107">
        <f>RESUMEN!Q12</f>
        <v>82.221851851851852</v>
      </c>
      <c r="E12" s="107">
        <f>RESUMEN!AC12</f>
        <v>91.612834224598927</v>
      </c>
      <c r="F12" s="107">
        <f>RESUMEN!AD12</f>
        <v>0</v>
      </c>
      <c r="G12" s="107">
        <f>RESUMEN!C31</f>
        <v>0</v>
      </c>
      <c r="H12" s="85">
        <f t="shared" si="0"/>
        <v>72.989122400475338</v>
      </c>
      <c r="I12" s="86" t="str">
        <f t="shared" si="1"/>
        <v>|220981296|Mario Palomino Hernández|100|82.2|91.6|0|0|__73__|</v>
      </c>
    </row>
    <row r="13" spans="1:9" customFormat="1" x14ac:dyDescent="0.2">
      <c r="A13" s="82">
        <v>220981229</v>
      </c>
      <c r="B13" s="82" t="s">
        <v>185</v>
      </c>
      <c r="C13" s="107">
        <f>RESUMEN!F13</f>
        <v>85</v>
      </c>
      <c r="D13" s="107">
        <f>RESUMEN!Q13</f>
        <v>64.258888888888876</v>
      </c>
      <c r="E13" s="107">
        <f>RESUMEN!AC13</f>
        <v>89.990909090909099</v>
      </c>
      <c r="F13" s="107">
        <f>RESUMEN!AD13</f>
        <v>0</v>
      </c>
      <c r="G13" s="107">
        <f>RESUMEN!C32</f>
        <v>0</v>
      </c>
      <c r="H13" s="85">
        <f t="shared" si="0"/>
        <v>62.775848484848481</v>
      </c>
      <c r="I13" s="86" t="str">
        <f t="shared" si="1"/>
        <v>|220981229|Luis Enrique Neri González|85|64.3|90|0|0|__62.8__|</v>
      </c>
    </row>
    <row r="14" spans="1:9" customFormat="1" x14ac:dyDescent="0.2">
      <c r="A14" s="82">
        <v>220981288</v>
      </c>
      <c r="B14" s="82" t="s">
        <v>11</v>
      </c>
      <c r="C14" s="107">
        <f>RESUMEN!F14</f>
        <v>100</v>
      </c>
      <c r="D14" s="107">
        <f>RESUMEN!Q14</f>
        <v>87.777777777777771</v>
      </c>
      <c r="E14" s="107">
        <f>RESUMEN!AC14</f>
        <v>89.990909090909099</v>
      </c>
      <c r="F14" s="107">
        <f>RESUMEN!AD14</f>
        <v>0</v>
      </c>
      <c r="G14" s="107">
        <f>RESUMEN!C33</f>
        <v>0</v>
      </c>
      <c r="H14" s="85">
        <f t="shared" si="0"/>
        <v>74.331515151515148</v>
      </c>
      <c r="I14" s="86" t="str">
        <f t="shared" si="1"/>
        <v>|220981288|Carlos Samuel Cruz Mariscal|100|87.8|90|0|0|__74.3__|</v>
      </c>
    </row>
    <row r="15" spans="1:9" x14ac:dyDescent="0.2">
      <c r="I15" s="8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8B30B-85E1-8742-88C2-F69873755D79}">
  <dimension ref="A1:AD52"/>
  <sheetViews>
    <sheetView showGridLines="0" workbookViewId="0">
      <pane xSplit="3" topLeftCell="D1" activePane="topRight" state="frozen"/>
      <selection pane="topRight" activeCell="B24" sqref="B24"/>
    </sheetView>
  </sheetViews>
  <sheetFormatPr baseColWidth="10" defaultRowHeight="16" x14ac:dyDescent="0.2"/>
  <cols>
    <col min="1" max="1" width="13.1640625" style="23" bestFit="1" customWidth="1"/>
    <col min="2" max="2" width="27" style="23" customWidth="1"/>
    <col min="3" max="4" width="10.83203125" style="17"/>
    <col min="5" max="5" width="9.33203125" style="17" customWidth="1"/>
    <col min="6" max="6" width="10.33203125" style="17" customWidth="1"/>
    <col min="7" max="8" width="9.33203125" style="17" customWidth="1"/>
    <col min="9" max="14" width="6.6640625" style="17" customWidth="1"/>
    <col min="15" max="16" width="8.5" style="17" customWidth="1"/>
    <col min="17" max="17" width="10.83203125" style="17" bestFit="1" customWidth="1"/>
    <col min="18" max="26" width="8.5" style="17" customWidth="1"/>
    <col min="27" max="29" width="10.83203125" style="17"/>
    <col min="30" max="30" width="19.33203125" style="17" bestFit="1" customWidth="1"/>
    <col min="31" max="16384" width="10.83203125" style="17"/>
  </cols>
  <sheetData>
    <row r="1" spans="1:30" s="18" customFormat="1" x14ac:dyDescent="0.2">
      <c r="A1" s="19" t="s">
        <v>50</v>
      </c>
      <c r="B1" s="22"/>
    </row>
    <row r="3" spans="1:30" s="1" customFormat="1" x14ac:dyDescent="0.2">
      <c r="A3" s="3"/>
      <c r="B3" s="24"/>
      <c r="C3" s="61" t="s">
        <v>52</v>
      </c>
      <c r="D3" s="63" t="s">
        <v>14</v>
      </c>
      <c r="E3" s="64"/>
      <c r="F3" s="65"/>
      <c r="G3" s="63" t="s">
        <v>991</v>
      </c>
      <c r="H3" s="64"/>
      <c r="I3" s="64"/>
      <c r="J3" s="64"/>
      <c r="K3" s="64"/>
      <c r="L3" s="64"/>
      <c r="M3" s="64"/>
      <c r="N3" s="64"/>
      <c r="O3" s="64"/>
      <c r="P3" s="64"/>
      <c r="Q3" s="65"/>
      <c r="R3" s="63" t="s">
        <v>15</v>
      </c>
      <c r="S3" s="64"/>
      <c r="T3" s="64"/>
      <c r="U3" s="64"/>
      <c r="V3" s="64"/>
      <c r="W3" s="64"/>
      <c r="X3" s="64"/>
      <c r="Y3" s="64"/>
      <c r="Z3" s="64"/>
      <c r="AA3" s="64"/>
      <c r="AB3" s="64"/>
      <c r="AC3" s="65"/>
      <c r="AD3" s="61" t="s">
        <v>48</v>
      </c>
    </row>
    <row r="4" spans="1:30" customFormat="1" ht="28" x14ac:dyDescent="0.2">
      <c r="A4" s="25" t="s">
        <v>0</v>
      </c>
      <c r="B4" s="26" t="s">
        <v>1</v>
      </c>
      <c r="C4" s="21" t="s">
        <v>53</v>
      </c>
      <c r="D4" s="66" t="s">
        <v>12</v>
      </c>
      <c r="E4" s="10" t="s">
        <v>13</v>
      </c>
      <c r="F4" s="12" t="s">
        <v>987</v>
      </c>
      <c r="G4" s="72" t="s">
        <v>16</v>
      </c>
      <c r="H4" s="2" t="s">
        <v>17</v>
      </c>
      <c r="I4" s="2" t="s">
        <v>18</v>
      </c>
      <c r="J4" s="2" t="s">
        <v>19</v>
      </c>
      <c r="K4" s="2" t="s">
        <v>20</v>
      </c>
      <c r="L4" s="2" t="s">
        <v>21</v>
      </c>
      <c r="M4" s="2" t="s">
        <v>22</v>
      </c>
      <c r="N4" s="2" t="s">
        <v>23</v>
      </c>
      <c r="O4" s="2" t="s">
        <v>24</v>
      </c>
      <c r="P4" s="2" t="s">
        <v>1082</v>
      </c>
      <c r="Q4" s="13" t="s">
        <v>987</v>
      </c>
      <c r="R4" s="73" t="s">
        <v>37</v>
      </c>
      <c r="S4" s="9" t="s">
        <v>38</v>
      </c>
      <c r="T4" s="9" t="s">
        <v>39</v>
      </c>
      <c r="U4" s="9" t="s">
        <v>40</v>
      </c>
      <c r="V4" s="9" t="s">
        <v>41</v>
      </c>
      <c r="W4" s="9" t="s">
        <v>42</v>
      </c>
      <c r="X4" s="9" t="s">
        <v>43</v>
      </c>
      <c r="Y4" s="9" t="s">
        <v>44</v>
      </c>
      <c r="Z4" s="9" t="s">
        <v>45</v>
      </c>
      <c r="AA4" s="9" t="s">
        <v>46</v>
      </c>
      <c r="AB4" s="9" t="s">
        <v>47</v>
      </c>
      <c r="AC4" s="74" t="s">
        <v>987</v>
      </c>
      <c r="AD4" s="15" t="s">
        <v>49</v>
      </c>
    </row>
    <row r="5" spans="1:30" customFormat="1" x14ac:dyDescent="0.2">
      <c r="A5" s="27">
        <v>220981245</v>
      </c>
      <c r="B5" s="28" t="s">
        <v>2</v>
      </c>
      <c r="C5" s="16">
        <f>F5*0.3+Q5*0.3+AC5*0.2+AD5*0.2</f>
        <v>80</v>
      </c>
      <c r="D5" s="67">
        <v>100</v>
      </c>
      <c r="E5" s="11">
        <v>100</v>
      </c>
      <c r="F5" s="68">
        <f>AVERAGE(D5:E5)</f>
        <v>100</v>
      </c>
      <c r="G5" s="101">
        <v>100</v>
      </c>
      <c r="H5" s="102">
        <v>100</v>
      </c>
      <c r="I5" s="102">
        <v>100</v>
      </c>
      <c r="J5" s="102">
        <v>100</v>
      </c>
      <c r="K5" s="102">
        <v>100</v>
      </c>
      <c r="L5" s="102">
        <v>100</v>
      </c>
      <c r="M5" s="102">
        <v>100</v>
      </c>
      <c r="N5" s="102">
        <v>100</v>
      </c>
      <c r="O5" s="103">
        <v>100</v>
      </c>
      <c r="P5" s="103">
        <v>90</v>
      </c>
      <c r="Q5" s="68">
        <f>(SUM(G5:P5)-MIN(G5:P5))/9</f>
        <v>100</v>
      </c>
      <c r="R5" s="75">
        <v>100</v>
      </c>
      <c r="S5" s="38">
        <v>100</v>
      </c>
      <c r="T5" s="38">
        <v>100</v>
      </c>
      <c r="U5" s="38">
        <v>100</v>
      </c>
      <c r="V5" s="48">
        <v>100</v>
      </c>
      <c r="W5" s="48">
        <v>100</v>
      </c>
      <c r="X5" s="48">
        <v>100</v>
      </c>
      <c r="Y5" s="48">
        <v>100</v>
      </c>
      <c r="Z5" s="48">
        <v>100</v>
      </c>
      <c r="AA5" s="8">
        <v>100</v>
      </c>
      <c r="AB5" s="8">
        <v>100</v>
      </c>
      <c r="AC5" s="68">
        <f>AVERAGE(R5:AB5)</f>
        <v>100</v>
      </c>
      <c r="AD5" s="34">
        <v>0</v>
      </c>
    </row>
    <row r="6" spans="1:30" customFormat="1" x14ac:dyDescent="0.2">
      <c r="A6" s="27">
        <v>399515449</v>
      </c>
      <c r="B6" s="28" t="s">
        <v>3</v>
      </c>
      <c r="C6" s="16">
        <f t="shared" ref="C6:C14" si="0">F6*0.3+Q6*0.3+AC6*0.2+AD6*0.2</f>
        <v>80</v>
      </c>
      <c r="D6" s="67">
        <v>100</v>
      </c>
      <c r="E6" s="11">
        <v>100</v>
      </c>
      <c r="F6" s="68">
        <f t="shared" ref="F6:F14" si="1">AVERAGE(D6:E6)</f>
        <v>100</v>
      </c>
      <c r="G6" s="101">
        <v>100</v>
      </c>
      <c r="H6" s="102">
        <v>100</v>
      </c>
      <c r="I6" s="102">
        <v>100</v>
      </c>
      <c r="J6" s="102">
        <v>100</v>
      </c>
      <c r="K6" s="102">
        <v>100</v>
      </c>
      <c r="L6" s="102">
        <v>100</v>
      </c>
      <c r="M6" s="102">
        <v>100</v>
      </c>
      <c r="N6" s="102">
        <v>100</v>
      </c>
      <c r="O6" s="103">
        <v>100</v>
      </c>
      <c r="P6" s="103">
        <v>0</v>
      </c>
      <c r="Q6" s="68">
        <f t="shared" ref="Q6:Q14" si="2">(SUM(G6:P6)-MIN(G6:P6))/9</f>
        <v>100</v>
      </c>
      <c r="R6" s="75">
        <v>100</v>
      </c>
      <c r="S6" s="38">
        <v>100</v>
      </c>
      <c r="T6" s="38">
        <v>100</v>
      </c>
      <c r="U6" s="38">
        <v>100</v>
      </c>
      <c r="V6" s="48">
        <v>100</v>
      </c>
      <c r="W6" s="48">
        <v>100</v>
      </c>
      <c r="X6" s="48">
        <v>100</v>
      </c>
      <c r="Y6" s="48">
        <v>100</v>
      </c>
      <c r="Z6" s="48">
        <v>100</v>
      </c>
      <c r="AA6" s="8">
        <v>100</v>
      </c>
      <c r="AB6" s="8">
        <v>100</v>
      </c>
      <c r="AC6" s="68">
        <f t="shared" ref="AC6:AC14" si="3">AVERAGE(R6:AB6)</f>
        <v>100</v>
      </c>
      <c r="AD6" s="34">
        <v>0</v>
      </c>
    </row>
    <row r="7" spans="1:30" customFormat="1" x14ac:dyDescent="0.2">
      <c r="A7" s="27">
        <v>207595964</v>
      </c>
      <c r="B7" s="28" t="s">
        <v>4</v>
      </c>
      <c r="C7" s="16">
        <f t="shared" si="0"/>
        <v>75.166323232323236</v>
      </c>
      <c r="D7" s="67">
        <v>100</v>
      </c>
      <c r="E7" s="11">
        <v>100</v>
      </c>
      <c r="F7" s="68">
        <f t="shared" si="1"/>
        <v>100</v>
      </c>
      <c r="G7" s="101">
        <v>93.33</v>
      </c>
      <c r="H7" s="102">
        <v>80</v>
      </c>
      <c r="I7" s="102">
        <v>86.67</v>
      </c>
      <c r="J7" s="102">
        <v>100</v>
      </c>
      <c r="K7" s="102">
        <v>93.33</v>
      </c>
      <c r="L7" s="102">
        <v>93.333333333333329</v>
      </c>
      <c r="M7" s="102">
        <v>86.67</v>
      </c>
      <c r="N7" s="102">
        <v>93.33</v>
      </c>
      <c r="O7" s="103">
        <v>86.67</v>
      </c>
      <c r="P7" s="103">
        <v>90</v>
      </c>
      <c r="Q7" s="68">
        <f t="shared" si="2"/>
        <v>91.481481481481467</v>
      </c>
      <c r="R7" s="75">
        <v>100</v>
      </c>
      <c r="S7" s="38">
        <v>100</v>
      </c>
      <c r="T7" s="38">
        <v>100</v>
      </c>
      <c r="U7" s="38">
        <v>83.3333333333333</v>
      </c>
      <c r="V7" s="48">
        <v>92.3</v>
      </c>
      <c r="W7" s="48">
        <v>81.8</v>
      </c>
      <c r="X7" s="48">
        <v>83.33</v>
      </c>
      <c r="Y7" s="48">
        <v>64.709999999999994</v>
      </c>
      <c r="Z7" s="48">
        <v>69.23</v>
      </c>
      <c r="AA7" s="8">
        <v>100</v>
      </c>
      <c r="AB7" s="8">
        <v>100</v>
      </c>
      <c r="AC7" s="68">
        <f t="shared" si="3"/>
        <v>88.609393939393939</v>
      </c>
      <c r="AD7" s="34">
        <v>0</v>
      </c>
    </row>
    <row r="8" spans="1:30" customFormat="1" x14ac:dyDescent="0.2">
      <c r="A8" s="27">
        <v>211776124</v>
      </c>
      <c r="B8" s="28" t="s">
        <v>25</v>
      </c>
      <c r="C8" s="16">
        <f t="shared" si="0"/>
        <v>73.166434343434346</v>
      </c>
      <c r="D8" s="67">
        <v>100</v>
      </c>
      <c r="E8" s="11">
        <v>100</v>
      </c>
      <c r="F8" s="68">
        <f t="shared" si="1"/>
        <v>100</v>
      </c>
      <c r="G8" s="101">
        <v>93.33</v>
      </c>
      <c r="H8" s="102">
        <v>73.33</v>
      </c>
      <c r="I8" s="102">
        <f>QUIZES!C35</f>
        <v>86.67</v>
      </c>
      <c r="J8" s="102">
        <v>100</v>
      </c>
      <c r="K8" s="102">
        <v>80</v>
      </c>
      <c r="L8" s="102">
        <v>86.666666666666671</v>
      </c>
      <c r="M8" s="102">
        <v>86.67</v>
      </c>
      <c r="N8" s="102">
        <v>66.67</v>
      </c>
      <c r="O8" s="103">
        <v>66.67</v>
      </c>
      <c r="P8" s="103">
        <v>90</v>
      </c>
      <c r="Q8" s="68">
        <f t="shared" si="2"/>
        <v>84.815185185185172</v>
      </c>
      <c r="R8" s="75">
        <v>100</v>
      </c>
      <c r="S8" s="38">
        <v>100</v>
      </c>
      <c r="T8" s="38">
        <v>100</v>
      </c>
      <c r="U8" s="38">
        <v>83.3333333333333</v>
      </c>
      <c r="V8" s="48">
        <v>92.3</v>
      </c>
      <c r="W8" s="48">
        <v>81.8</v>
      </c>
      <c r="X8" s="48">
        <v>83.33</v>
      </c>
      <c r="Y8" s="48">
        <v>64.709999999999994</v>
      </c>
      <c r="Z8" s="48">
        <v>69.23</v>
      </c>
      <c r="AA8" s="8">
        <v>100</v>
      </c>
      <c r="AB8" s="8">
        <v>100</v>
      </c>
      <c r="AC8" s="68">
        <f t="shared" si="3"/>
        <v>88.609393939393939</v>
      </c>
      <c r="AD8" s="34">
        <v>0</v>
      </c>
    </row>
    <row r="9" spans="1:30" customFormat="1" x14ac:dyDescent="0.2">
      <c r="A9" s="27">
        <v>220981202</v>
      </c>
      <c r="B9" s="28" t="s">
        <v>6</v>
      </c>
      <c r="C9" s="16">
        <f t="shared" si="0"/>
        <v>73.555499999999995</v>
      </c>
      <c r="D9" s="67">
        <v>100</v>
      </c>
      <c r="E9" s="11">
        <v>100</v>
      </c>
      <c r="F9" s="68">
        <f t="shared" si="1"/>
        <v>100</v>
      </c>
      <c r="G9" s="101">
        <v>36.664999999999999</v>
      </c>
      <c r="H9" s="102">
        <v>100</v>
      </c>
      <c r="I9" s="102">
        <v>100</v>
      </c>
      <c r="J9" s="102">
        <v>93.33</v>
      </c>
      <c r="K9" s="102">
        <v>100</v>
      </c>
      <c r="L9" s="102">
        <v>0</v>
      </c>
      <c r="M9" s="102">
        <v>0</v>
      </c>
      <c r="N9" s="102">
        <v>86.67</v>
      </c>
      <c r="O9" s="103">
        <v>100</v>
      </c>
      <c r="P9" s="103">
        <v>90</v>
      </c>
      <c r="Q9" s="68">
        <f t="shared" si="2"/>
        <v>78.518333333333331</v>
      </c>
      <c r="R9" s="75">
        <v>100</v>
      </c>
      <c r="S9" s="38">
        <v>100</v>
      </c>
      <c r="T9" s="38">
        <v>100</v>
      </c>
      <c r="U9" s="38">
        <v>100</v>
      </c>
      <c r="V9" s="48">
        <v>100</v>
      </c>
      <c r="W9" s="48">
        <v>100</v>
      </c>
      <c r="X9" s="48">
        <v>100</v>
      </c>
      <c r="Y9" s="48">
        <v>100</v>
      </c>
      <c r="Z9" s="48">
        <v>100</v>
      </c>
      <c r="AA9" s="8">
        <v>100</v>
      </c>
      <c r="AB9" s="8">
        <v>100</v>
      </c>
      <c r="AC9" s="68">
        <f t="shared" si="3"/>
        <v>100</v>
      </c>
      <c r="AD9" s="34">
        <v>0</v>
      </c>
    </row>
    <row r="10" spans="1:30" customFormat="1" x14ac:dyDescent="0.2">
      <c r="A10" s="27">
        <v>398813438</v>
      </c>
      <c r="B10" s="28" t="s">
        <v>7</v>
      </c>
      <c r="C10" s="16">
        <f t="shared" si="0"/>
        <v>80</v>
      </c>
      <c r="D10" s="67">
        <v>100</v>
      </c>
      <c r="E10" s="11">
        <v>100</v>
      </c>
      <c r="F10" s="68">
        <f t="shared" si="1"/>
        <v>100</v>
      </c>
      <c r="G10" s="101">
        <v>86.67</v>
      </c>
      <c r="H10" s="102">
        <v>100</v>
      </c>
      <c r="I10" s="102">
        <v>100</v>
      </c>
      <c r="J10" s="102">
        <v>100</v>
      </c>
      <c r="K10" s="102">
        <v>100</v>
      </c>
      <c r="L10" s="102">
        <v>100</v>
      </c>
      <c r="M10" s="102">
        <v>100</v>
      </c>
      <c r="N10" s="102">
        <v>100</v>
      </c>
      <c r="O10" s="103">
        <v>100</v>
      </c>
      <c r="P10" s="103">
        <v>100</v>
      </c>
      <c r="Q10" s="68">
        <f t="shared" si="2"/>
        <v>100.00000000000001</v>
      </c>
      <c r="R10" s="75">
        <v>100</v>
      </c>
      <c r="S10" s="38">
        <v>100</v>
      </c>
      <c r="T10" s="38">
        <v>100</v>
      </c>
      <c r="U10" s="38">
        <v>100</v>
      </c>
      <c r="V10" s="48">
        <v>100</v>
      </c>
      <c r="W10" s="48">
        <v>100</v>
      </c>
      <c r="X10" s="48">
        <v>100</v>
      </c>
      <c r="Y10" s="48">
        <v>100</v>
      </c>
      <c r="Z10" s="48">
        <v>100</v>
      </c>
      <c r="AA10" s="8">
        <v>100</v>
      </c>
      <c r="AB10" s="8">
        <v>100</v>
      </c>
      <c r="AC10" s="68">
        <f t="shared" si="3"/>
        <v>100</v>
      </c>
      <c r="AD10" s="34">
        <v>0</v>
      </c>
    </row>
    <row r="11" spans="1:30" customFormat="1" x14ac:dyDescent="0.2">
      <c r="A11" s="27">
        <v>220981261</v>
      </c>
      <c r="B11" s="28" t="s">
        <v>8</v>
      </c>
      <c r="C11" s="16">
        <f t="shared" si="0"/>
        <v>63.989677956030903</v>
      </c>
      <c r="D11" s="67">
        <v>100</v>
      </c>
      <c r="E11" s="11">
        <v>100</v>
      </c>
      <c r="F11" s="68">
        <f t="shared" si="1"/>
        <v>100</v>
      </c>
      <c r="G11" s="101">
        <v>80</v>
      </c>
      <c r="H11" s="102">
        <v>43.335000000000001</v>
      </c>
      <c r="I11" s="102">
        <v>80</v>
      </c>
      <c r="J11" s="102">
        <v>66.67</v>
      </c>
      <c r="K11" s="102">
        <v>33.335000000000001</v>
      </c>
      <c r="L11" s="102">
        <v>73.333333333333329</v>
      </c>
      <c r="M11" s="102">
        <v>46.67</v>
      </c>
      <c r="N11" s="102">
        <v>46.67</v>
      </c>
      <c r="O11" s="103">
        <v>0</v>
      </c>
      <c r="P11" s="103">
        <v>0</v>
      </c>
      <c r="Q11" s="68">
        <f t="shared" si="2"/>
        <v>52.223703703703706</v>
      </c>
      <c r="R11" s="75">
        <v>100</v>
      </c>
      <c r="S11" s="38">
        <v>100</v>
      </c>
      <c r="T11" s="38">
        <v>100</v>
      </c>
      <c r="U11" s="38">
        <v>100</v>
      </c>
      <c r="V11" s="48">
        <v>92.3</v>
      </c>
      <c r="W11" s="48">
        <v>100</v>
      </c>
      <c r="X11" s="48">
        <v>62.5</v>
      </c>
      <c r="Y11" s="48">
        <v>52.941176470588204</v>
      </c>
      <c r="Z11" s="48">
        <v>100</v>
      </c>
      <c r="AA11" s="8">
        <v>100</v>
      </c>
      <c r="AB11" s="8">
        <v>100</v>
      </c>
      <c r="AC11" s="68">
        <f t="shared" si="3"/>
        <v>91.612834224598927</v>
      </c>
      <c r="AD11" s="34">
        <v>0</v>
      </c>
    </row>
    <row r="12" spans="1:30" customFormat="1" x14ac:dyDescent="0.2">
      <c r="A12" s="27">
        <v>220981296</v>
      </c>
      <c r="B12" s="28" t="s">
        <v>9</v>
      </c>
      <c r="C12" s="16">
        <f t="shared" si="0"/>
        <v>72.989122400475338</v>
      </c>
      <c r="D12" s="67">
        <v>100</v>
      </c>
      <c r="E12" s="11">
        <v>100</v>
      </c>
      <c r="F12" s="68">
        <f t="shared" si="1"/>
        <v>100</v>
      </c>
      <c r="G12" s="101">
        <v>86.67</v>
      </c>
      <c r="H12" s="102">
        <v>93.33</v>
      </c>
      <c r="I12" s="102">
        <v>100</v>
      </c>
      <c r="J12" s="102">
        <v>73.33</v>
      </c>
      <c r="K12" s="102">
        <v>86.67</v>
      </c>
      <c r="L12" s="102">
        <v>66.666666666666657</v>
      </c>
      <c r="M12" s="102">
        <v>73.33</v>
      </c>
      <c r="N12" s="102">
        <v>80</v>
      </c>
      <c r="O12" s="103">
        <v>80</v>
      </c>
      <c r="P12" s="103">
        <v>0</v>
      </c>
      <c r="Q12" s="68">
        <f t="shared" si="2"/>
        <v>82.221851851851852</v>
      </c>
      <c r="R12" s="75">
        <v>100</v>
      </c>
      <c r="S12" s="38">
        <v>100</v>
      </c>
      <c r="T12" s="38">
        <v>100</v>
      </c>
      <c r="U12" s="38">
        <v>100</v>
      </c>
      <c r="V12" s="48">
        <v>92.3</v>
      </c>
      <c r="W12" s="48">
        <v>100</v>
      </c>
      <c r="X12" s="48">
        <v>62.5</v>
      </c>
      <c r="Y12" s="48">
        <v>52.941176470588204</v>
      </c>
      <c r="Z12" s="48">
        <v>100</v>
      </c>
      <c r="AA12" s="8">
        <v>100</v>
      </c>
      <c r="AB12" s="8">
        <v>100</v>
      </c>
      <c r="AC12" s="68">
        <f t="shared" si="3"/>
        <v>91.612834224598927</v>
      </c>
      <c r="AD12" s="34">
        <v>0</v>
      </c>
    </row>
    <row r="13" spans="1:30" customFormat="1" x14ac:dyDescent="0.2">
      <c r="A13" s="27">
        <v>220981229</v>
      </c>
      <c r="B13" s="28" t="s">
        <v>10</v>
      </c>
      <c r="C13" s="16">
        <f t="shared" si="0"/>
        <v>62.775848484848481</v>
      </c>
      <c r="D13" s="67">
        <v>85</v>
      </c>
      <c r="E13" s="11">
        <v>85</v>
      </c>
      <c r="F13" s="68">
        <f t="shared" si="1"/>
        <v>85</v>
      </c>
      <c r="G13" s="101">
        <v>93.33</v>
      </c>
      <c r="H13" s="102">
        <v>73.33</v>
      </c>
      <c r="I13" s="102">
        <v>86.67</v>
      </c>
      <c r="J13" s="102">
        <v>0</v>
      </c>
      <c r="K13" s="102">
        <v>86.67</v>
      </c>
      <c r="L13" s="102">
        <v>60</v>
      </c>
      <c r="M13" s="102">
        <v>93.33</v>
      </c>
      <c r="N13" s="102">
        <v>0</v>
      </c>
      <c r="O13" s="103">
        <v>0</v>
      </c>
      <c r="P13" s="103">
        <v>85</v>
      </c>
      <c r="Q13" s="68">
        <f t="shared" si="2"/>
        <v>64.258888888888876</v>
      </c>
      <c r="R13" s="75">
        <v>100</v>
      </c>
      <c r="S13" s="38">
        <v>100</v>
      </c>
      <c r="T13" s="38">
        <v>100</v>
      </c>
      <c r="U13" s="38">
        <v>75</v>
      </c>
      <c r="V13" s="48">
        <v>92.3</v>
      </c>
      <c r="W13" s="48">
        <v>81.8</v>
      </c>
      <c r="X13" s="48">
        <v>83.33</v>
      </c>
      <c r="Y13" s="48">
        <v>88.24</v>
      </c>
      <c r="Z13" s="48">
        <v>69.23</v>
      </c>
      <c r="AA13" s="8">
        <v>100</v>
      </c>
      <c r="AB13" s="8">
        <v>100</v>
      </c>
      <c r="AC13" s="68">
        <f t="shared" si="3"/>
        <v>89.990909090909099</v>
      </c>
      <c r="AD13" s="34">
        <v>0</v>
      </c>
    </row>
    <row r="14" spans="1:30" customFormat="1" x14ac:dyDescent="0.2">
      <c r="A14" s="27">
        <v>220981288</v>
      </c>
      <c r="B14" s="28" t="s">
        <v>11</v>
      </c>
      <c r="C14" s="62">
        <f t="shared" si="0"/>
        <v>74.331515151515148</v>
      </c>
      <c r="D14" s="69">
        <v>100</v>
      </c>
      <c r="E14" s="70">
        <v>100</v>
      </c>
      <c r="F14" s="71">
        <f t="shared" si="1"/>
        <v>100</v>
      </c>
      <c r="G14" s="104">
        <v>100</v>
      </c>
      <c r="H14" s="105">
        <v>100</v>
      </c>
      <c r="I14" s="105">
        <v>93.33</v>
      </c>
      <c r="J14" s="105">
        <v>100</v>
      </c>
      <c r="K14" s="105">
        <v>100</v>
      </c>
      <c r="L14" s="105">
        <v>80</v>
      </c>
      <c r="M14" s="105">
        <v>80</v>
      </c>
      <c r="N14" s="105">
        <v>46.67</v>
      </c>
      <c r="O14" s="106">
        <v>43.34</v>
      </c>
      <c r="P14" s="106">
        <v>90</v>
      </c>
      <c r="Q14" s="71">
        <f t="shared" si="2"/>
        <v>87.777777777777771</v>
      </c>
      <c r="R14" s="76">
        <v>100</v>
      </c>
      <c r="S14" s="77">
        <v>100</v>
      </c>
      <c r="T14" s="77">
        <v>100</v>
      </c>
      <c r="U14" s="77">
        <v>75</v>
      </c>
      <c r="V14" s="78">
        <v>92.3</v>
      </c>
      <c r="W14" s="78">
        <v>81.8</v>
      </c>
      <c r="X14" s="78">
        <v>83.33</v>
      </c>
      <c r="Y14" s="78">
        <v>88.24</v>
      </c>
      <c r="Z14" s="78">
        <v>69.23</v>
      </c>
      <c r="AA14" s="79">
        <v>100</v>
      </c>
      <c r="AB14" s="79">
        <v>100</v>
      </c>
      <c r="AC14" s="71">
        <f t="shared" si="3"/>
        <v>89.990909090909099</v>
      </c>
      <c r="AD14" s="80">
        <v>0</v>
      </c>
    </row>
    <row r="19" spans="1:10" s="18" customFormat="1" x14ac:dyDescent="0.2">
      <c r="A19" s="19" t="s">
        <v>51</v>
      </c>
      <c r="B19" s="22"/>
    </row>
    <row r="21" spans="1:10" x14ac:dyDescent="0.2">
      <c r="C21" s="17" t="s">
        <v>55</v>
      </c>
      <c r="E21" s="17" t="s">
        <v>61</v>
      </c>
    </row>
    <row r="22" spans="1:10" ht="54" x14ac:dyDescent="0.2">
      <c r="C22" s="14" t="s">
        <v>52</v>
      </c>
      <c r="D22" s="31" t="s">
        <v>1086</v>
      </c>
      <c r="E22" s="20" t="s">
        <v>57</v>
      </c>
      <c r="F22" s="20" t="s">
        <v>56</v>
      </c>
      <c r="G22" s="20" t="s">
        <v>58</v>
      </c>
      <c r="H22" s="32" t="s">
        <v>59</v>
      </c>
      <c r="J22" s="111"/>
    </row>
    <row r="23" spans="1:10" ht="34" x14ac:dyDescent="0.2">
      <c r="A23" s="25" t="s">
        <v>0</v>
      </c>
      <c r="B23" s="26" t="s">
        <v>1</v>
      </c>
      <c r="C23" s="21" t="s">
        <v>54</v>
      </c>
      <c r="D23" s="30" t="s">
        <v>60</v>
      </c>
      <c r="E23" s="29" t="s">
        <v>57</v>
      </c>
      <c r="F23" s="29" t="s">
        <v>56</v>
      </c>
      <c r="G23" s="29" t="s">
        <v>58</v>
      </c>
      <c r="H23" s="33" t="s">
        <v>59</v>
      </c>
    </row>
    <row r="24" spans="1:10" x14ac:dyDescent="0.2">
      <c r="A24" s="27">
        <v>220981245</v>
      </c>
      <c r="B24" s="28" t="s">
        <v>2</v>
      </c>
      <c r="C24" s="16">
        <f>MIN(SUM(E24:H24),4*D24*5)</f>
        <v>10</v>
      </c>
      <c r="D24" s="16">
        <f>IF(C5&gt;=70,1,0)</f>
        <v>1</v>
      </c>
      <c r="E24" s="36">
        <v>0</v>
      </c>
      <c r="F24" s="34">
        <v>10</v>
      </c>
      <c r="G24" s="34">
        <v>0</v>
      </c>
      <c r="H24" s="34">
        <v>0</v>
      </c>
    </row>
    <row r="25" spans="1:10" x14ac:dyDescent="0.2">
      <c r="A25" s="27">
        <v>399515449</v>
      </c>
      <c r="B25" s="28" t="s">
        <v>3</v>
      </c>
      <c r="C25" s="16">
        <f t="shared" ref="C25:C33" si="4">MIN(SUM(E25:H25),4)*D25*5</f>
        <v>0</v>
      </c>
      <c r="D25" s="16">
        <f t="shared" ref="D25:D33" si="5">IF(C6&gt;=70,1,0)</f>
        <v>1</v>
      </c>
      <c r="E25" s="36">
        <v>0</v>
      </c>
      <c r="F25" s="34">
        <v>0</v>
      </c>
      <c r="G25" s="34">
        <v>0</v>
      </c>
      <c r="H25" s="34">
        <v>0</v>
      </c>
    </row>
    <row r="26" spans="1:10" x14ac:dyDescent="0.2">
      <c r="A26" s="27">
        <v>207595964</v>
      </c>
      <c r="B26" s="28" t="s">
        <v>4</v>
      </c>
      <c r="C26" s="16">
        <f t="shared" si="4"/>
        <v>0</v>
      </c>
      <c r="D26" s="16">
        <f t="shared" si="5"/>
        <v>1</v>
      </c>
      <c r="E26" s="36">
        <v>0</v>
      </c>
      <c r="F26" s="34">
        <v>0</v>
      </c>
      <c r="G26" s="34">
        <v>0</v>
      </c>
      <c r="H26" s="34">
        <v>0</v>
      </c>
    </row>
    <row r="27" spans="1:10" x14ac:dyDescent="0.2">
      <c r="A27" s="27">
        <v>211776124</v>
      </c>
      <c r="B27" s="28" t="s">
        <v>25</v>
      </c>
      <c r="C27" s="16">
        <f t="shared" si="4"/>
        <v>0</v>
      </c>
      <c r="D27" s="16">
        <f t="shared" si="5"/>
        <v>1</v>
      </c>
      <c r="E27" s="36">
        <v>0</v>
      </c>
      <c r="F27" s="34">
        <v>0</v>
      </c>
      <c r="G27" s="34">
        <v>0</v>
      </c>
      <c r="H27" s="34">
        <v>0</v>
      </c>
    </row>
    <row r="28" spans="1:10" x14ac:dyDescent="0.2">
      <c r="A28" s="27">
        <v>220981202</v>
      </c>
      <c r="B28" s="28" t="s">
        <v>6</v>
      </c>
      <c r="C28" s="16">
        <f t="shared" si="4"/>
        <v>0</v>
      </c>
      <c r="D28" s="16">
        <f t="shared" si="5"/>
        <v>1</v>
      </c>
      <c r="E28" s="36">
        <v>0</v>
      </c>
      <c r="F28" s="34">
        <v>0</v>
      </c>
      <c r="G28" s="34">
        <v>0</v>
      </c>
      <c r="H28" s="34">
        <v>0</v>
      </c>
    </row>
    <row r="29" spans="1:10" x14ac:dyDescent="0.2">
      <c r="A29" s="27">
        <v>398813438</v>
      </c>
      <c r="B29" s="28" t="s">
        <v>7</v>
      </c>
      <c r="C29" s="16">
        <f t="shared" si="4"/>
        <v>0</v>
      </c>
      <c r="D29" s="16">
        <f t="shared" si="5"/>
        <v>1</v>
      </c>
      <c r="E29" s="36">
        <v>0</v>
      </c>
      <c r="F29" s="34">
        <v>0</v>
      </c>
      <c r="G29" s="34">
        <v>0</v>
      </c>
      <c r="H29" s="34">
        <v>0</v>
      </c>
    </row>
    <row r="30" spans="1:10" x14ac:dyDescent="0.2">
      <c r="A30" s="27">
        <v>220981261</v>
      </c>
      <c r="B30" s="28" t="s">
        <v>8</v>
      </c>
      <c r="C30" s="16">
        <f t="shared" si="4"/>
        <v>0</v>
      </c>
      <c r="D30" s="16">
        <f t="shared" si="5"/>
        <v>0</v>
      </c>
      <c r="E30" s="36">
        <v>0</v>
      </c>
      <c r="F30" s="34">
        <v>0</v>
      </c>
      <c r="G30" s="34">
        <v>0</v>
      </c>
      <c r="H30" s="34">
        <v>0</v>
      </c>
    </row>
    <row r="31" spans="1:10" x14ac:dyDescent="0.2">
      <c r="A31" s="27">
        <v>220981296</v>
      </c>
      <c r="B31" s="28" t="s">
        <v>9</v>
      </c>
      <c r="C31" s="16">
        <f t="shared" si="4"/>
        <v>0</v>
      </c>
      <c r="D31" s="16">
        <f t="shared" si="5"/>
        <v>1</v>
      </c>
      <c r="E31" s="36">
        <v>0</v>
      </c>
      <c r="F31" s="34">
        <v>0</v>
      </c>
      <c r="G31" s="34">
        <v>0</v>
      </c>
      <c r="H31" s="34">
        <v>0</v>
      </c>
    </row>
    <row r="32" spans="1:10" x14ac:dyDescent="0.2">
      <c r="A32" s="27">
        <v>220981229</v>
      </c>
      <c r="B32" s="28" t="s">
        <v>10</v>
      </c>
      <c r="C32" s="16">
        <f t="shared" si="4"/>
        <v>0</v>
      </c>
      <c r="D32" s="16">
        <f t="shared" si="5"/>
        <v>0</v>
      </c>
      <c r="E32" s="36">
        <v>0</v>
      </c>
      <c r="F32" s="34">
        <v>0</v>
      </c>
      <c r="G32" s="34">
        <v>0</v>
      </c>
      <c r="H32" s="34">
        <v>0</v>
      </c>
    </row>
    <row r="33" spans="1:8" x14ac:dyDescent="0.2">
      <c r="A33" s="27">
        <v>220981288</v>
      </c>
      <c r="B33" s="28" t="s">
        <v>11</v>
      </c>
      <c r="C33" s="16">
        <f t="shared" si="4"/>
        <v>0</v>
      </c>
      <c r="D33" s="16">
        <f t="shared" si="5"/>
        <v>1</v>
      </c>
      <c r="E33" s="36">
        <v>0</v>
      </c>
      <c r="F33" s="34">
        <v>0</v>
      </c>
      <c r="G33" s="34">
        <v>0</v>
      </c>
      <c r="H33" s="34">
        <v>0</v>
      </c>
    </row>
    <row r="35" spans="1:8" x14ac:dyDescent="0.2">
      <c r="A35" s="112" t="s">
        <v>1087</v>
      </c>
    </row>
    <row r="39" spans="1:8" s="18" customFormat="1" x14ac:dyDescent="0.2">
      <c r="A39" s="19" t="s">
        <v>62</v>
      </c>
      <c r="B39" s="22"/>
    </row>
    <row r="40" spans="1:8" x14ac:dyDescent="0.2">
      <c r="A40" s="23" t="s">
        <v>1101</v>
      </c>
    </row>
    <row r="41" spans="1:8" x14ac:dyDescent="0.2">
      <c r="C41" s="14" t="s">
        <v>52</v>
      </c>
    </row>
    <row r="42" spans="1:8" x14ac:dyDescent="0.2">
      <c r="A42" s="25" t="s">
        <v>0</v>
      </c>
      <c r="B42" s="26" t="s">
        <v>1</v>
      </c>
      <c r="C42" s="21" t="s">
        <v>52</v>
      </c>
    </row>
    <row r="43" spans="1:8" x14ac:dyDescent="0.2">
      <c r="A43" s="27">
        <v>220981245</v>
      </c>
      <c r="B43" s="28" t="s">
        <v>2</v>
      </c>
      <c r="C43" s="16">
        <f>MIN(100,C5+C24)</f>
        <v>90</v>
      </c>
    </row>
    <row r="44" spans="1:8" x14ac:dyDescent="0.2">
      <c r="A44" s="27">
        <v>399515449</v>
      </c>
      <c r="B44" s="28" t="s">
        <v>3</v>
      </c>
      <c r="C44" s="16">
        <f t="shared" ref="C44:C52" si="6">MIN(100,C6+C25)</f>
        <v>80</v>
      </c>
    </row>
    <row r="45" spans="1:8" x14ac:dyDescent="0.2">
      <c r="A45" s="27">
        <v>207595964</v>
      </c>
      <c r="B45" s="28" t="s">
        <v>4</v>
      </c>
      <c r="C45" s="16">
        <f t="shared" si="6"/>
        <v>75.166323232323236</v>
      </c>
    </row>
    <row r="46" spans="1:8" x14ac:dyDescent="0.2">
      <c r="A46" s="27">
        <v>211776124</v>
      </c>
      <c r="B46" s="28" t="s">
        <v>25</v>
      </c>
      <c r="C46" s="16">
        <f t="shared" si="6"/>
        <v>73.166434343434346</v>
      </c>
    </row>
    <row r="47" spans="1:8" x14ac:dyDescent="0.2">
      <c r="A47" s="27">
        <v>220981202</v>
      </c>
      <c r="B47" s="28" t="s">
        <v>6</v>
      </c>
      <c r="C47" s="16">
        <f t="shared" si="6"/>
        <v>73.555499999999995</v>
      </c>
    </row>
    <row r="48" spans="1:8" x14ac:dyDescent="0.2">
      <c r="A48" s="27">
        <v>398813438</v>
      </c>
      <c r="B48" s="28" t="s">
        <v>7</v>
      </c>
      <c r="C48" s="16">
        <f t="shared" si="6"/>
        <v>80</v>
      </c>
    </row>
    <row r="49" spans="1:3" x14ac:dyDescent="0.2">
      <c r="A49" s="27">
        <v>220981261</v>
      </c>
      <c r="B49" s="28" t="s">
        <v>8</v>
      </c>
      <c r="C49" s="16">
        <f t="shared" si="6"/>
        <v>63.989677956030903</v>
      </c>
    </row>
    <row r="50" spans="1:3" x14ac:dyDescent="0.2">
      <c r="A50" s="27">
        <v>220981296</v>
      </c>
      <c r="B50" s="28" t="s">
        <v>9</v>
      </c>
      <c r="C50" s="16">
        <f t="shared" si="6"/>
        <v>72.989122400475338</v>
      </c>
    </row>
    <row r="51" spans="1:3" x14ac:dyDescent="0.2">
      <c r="A51" s="27">
        <v>220981229</v>
      </c>
      <c r="B51" s="28" t="s">
        <v>10</v>
      </c>
      <c r="C51" s="16">
        <f t="shared" si="6"/>
        <v>62.775848484848481</v>
      </c>
    </row>
    <row r="52" spans="1:3" x14ac:dyDescent="0.2">
      <c r="A52" s="27">
        <v>220981288</v>
      </c>
      <c r="B52" s="28" t="s">
        <v>11</v>
      </c>
      <c r="C52" s="16">
        <f t="shared" si="6"/>
        <v>74.331515151515148</v>
      </c>
    </row>
  </sheetData>
  <phoneticPr fontId="4"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EFE55-3400-FF43-A7A0-732814B17A4A}">
  <dimension ref="A1:H142"/>
  <sheetViews>
    <sheetView showGridLines="0" workbookViewId="0">
      <selection activeCell="A2" sqref="A2"/>
    </sheetView>
  </sheetViews>
  <sheetFormatPr baseColWidth="10" defaultRowHeight="16" x14ac:dyDescent="0.2"/>
  <cols>
    <col min="1" max="1" width="29.6640625" bestFit="1" customWidth="1"/>
    <col min="3" max="3" width="12" bestFit="1" customWidth="1"/>
    <col min="4" max="4" width="20.33203125" customWidth="1"/>
    <col min="5" max="5" width="15" hidden="1" customWidth="1"/>
    <col min="6" max="6" width="15" bestFit="1" customWidth="1"/>
    <col min="7" max="7" width="15" hidden="1" customWidth="1"/>
    <col min="8" max="8" width="15" style="59" hidden="1" customWidth="1"/>
  </cols>
  <sheetData>
    <row r="1" spans="1:8" x14ac:dyDescent="0.2">
      <c r="A1" s="1" t="s">
        <v>26</v>
      </c>
    </row>
    <row r="2" spans="1:8" x14ac:dyDescent="0.2">
      <c r="A2" s="3" t="s">
        <v>27</v>
      </c>
      <c r="B2" s="3" t="s">
        <v>28</v>
      </c>
      <c r="C2" s="3" t="s">
        <v>29</v>
      </c>
      <c r="D2" s="3" t="s">
        <v>30</v>
      </c>
      <c r="E2" s="3" t="s">
        <v>67</v>
      </c>
      <c r="F2" s="3" t="s">
        <v>68</v>
      </c>
      <c r="G2" s="3" t="s">
        <v>1085</v>
      </c>
      <c r="H2" s="60" t="s">
        <v>989</v>
      </c>
    </row>
    <row r="3" spans="1:8" x14ac:dyDescent="0.2">
      <c r="A3" s="4" t="s">
        <v>31</v>
      </c>
      <c r="B3" s="4">
        <v>15</v>
      </c>
      <c r="C3" s="5">
        <f>ROUND(B3/15,4)*100</f>
        <v>100</v>
      </c>
      <c r="D3" s="4"/>
      <c r="E3" s="39">
        <v>44587.867245370398</v>
      </c>
      <c r="F3" s="39">
        <v>44587.868553240703</v>
      </c>
      <c r="G3" s="5">
        <f>(F3-E3)*24*60</f>
        <v>1.8833332392387092</v>
      </c>
      <c r="H3" s="87" t="str">
        <f>HOUR(F3)&amp;IF(MINUTE(F3)&gt;=10, ":"&amp;MINUTE(F3), ":0"&amp;MINUTE(F3))</f>
        <v>20:50</v>
      </c>
    </row>
    <row r="4" spans="1:8" x14ac:dyDescent="0.2">
      <c r="A4" s="6" t="s">
        <v>3</v>
      </c>
      <c r="B4" s="6">
        <v>15</v>
      </c>
      <c r="C4" s="7">
        <f t="shared" ref="C4:C11" si="0">ROUND(B4/15,4)*100</f>
        <v>100</v>
      </c>
      <c r="D4" s="6"/>
      <c r="E4" s="40">
        <v>44587.863368055601</v>
      </c>
      <c r="F4" s="40">
        <v>44587.868564814802</v>
      </c>
      <c r="G4" s="7">
        <f t="shared" ref="G4:G12" si="1">(F4-E4)*24*60</f>
        <v>7.4833332491107285</v>
      </c>
      <c r="H4" s="88" t="str">
        <f t="shared" ref="H4:H12" si="2">HOUR(F4)&amp;IF(MINUTE(F4)&gt;=10, ":"&amp;MINUTE(F4), ":0"&amp;MINUTE(F4))</f>
        <v>20:50</v>
      </c>
    </row>
    <row r="5" spans="1:8" x14ac:dyDescent="0.2">
      <c r="A5" s="4" t="s">
        <v>32</v>
      </c>
      <c r="B5" s="4">
        <v>13</v>
      </c>
      <c r="C5" s="5">
        <f t="shared" si="0"/>
        <v>86.67</v>
      </c>
      <c r="D5" s="4"/>
      <c r="E5" s="39">
        <v>44587.8360300926</v>
      </c>
      <c r="F5" s="39">
        <v>44587.878553240698</v>
      </c>
      <c r="G5" s="5">
        <f t="shared" si="1"/>
        <v>61.233333261916414</v>
      </c>
      <c r="H5" s="87" t="str">
        <f t="shared" si="2"/>
        <v>21:05</v>
      </c>
    </row>
    <row r="6" spans="1:8" x14ac:dyDescent="0.2">
      <c r="A6" s="6" t="s">
        <v>4</v>
      </c>
      <c r="B6" s="6">
        <v>14</v>
      </c>
      <c r="C6" s="7">
        <f t="shared" si="0"/>
        <v>93.33</v>
      </c>
      <c r="D6" s="6"/>
      <c r="E6" s="40">
        <v>44587.833391203698</v>
      </c>
      <c r="F6" s="40">
        <v>44587.880821759303</v>
      </c>
      <c r="G6" s="7">
        <f t="shared" si="1"/>
        <v>68.300000071758404</v>
      </c>
      <c r="H6" s="88" t="str">
        <f t="shared" si="2"/>
        <v>21:08</v>
      </c>
    </row>
    <row r="7" spans="1:8" x14ac:dyDescent="0.2">
      <c r="A7" s="4" t="s">
        <v>5</v>
      </c>
      <c r="B7" s="4">
        <v>14</v>
      </c>
      <c r="C7" s="5">
        <f t="shared" si="0"/>
        <v>93.33</v>
      </c>
      <c r="D7" s="4"/>
      <c r="E7" s="39">
        <v>44587.826990740701</v>
      </c>
      <c r="F7" s="39">
        <v>44587.881921296299</v>
      </c>
      <c r="G7" s="5">
        <f t="shared" si="1"/>
        <v>79.10000006086193</v>
      </c>
      <c r="H7" s="87" t="str">
        <f t="shared" si="2"/>
        <v>21:09</v>
      </c>
    </row>
    <row r="8" spans="1:8" x14ac:dyDescent="0.2">
      <c r="A8" s="6" t="s">
        <v>33</v>
      </c>
      <c r="B8" s="6">
        <v>15</v>
      </c>
      <c r="C8" s="7">
        <f t="shared" si="0"/>
        <v>100</v>
      </c>
      <c r="D8" s="6"/>
      <c r="E8" s="40">
        <v>44587.863657407397</v>
      </c>
      <c r="F8" s="40">
        <v>44587.887407407397</v>
      </c>
      <c r="G8" s="7">
        <f t="shared" si="1"/>
        <v>34.200000000419095</v>
      </c>
      <c r="H8" s="88" t="str">
        <f t="shared" si="2"/>
        <v>21:17</v>
      </c>
    </row>
    <row r="9" spans="1:8" x14ac:dyDescent="0.2">
      <c r="A9" s="4" t="s">
        <v>10</v>
      </c>
      <c r="B9" s="4">
        <v>14</v>
      </c>
      <c r="C9" s="5">
        <f t="shared" si="0"/>
        <v>93.33</v>
      </c>
      <c r="D9" s="4"/>
      <c r="E9" s="39">
        <v>44587.8914351852</v>
      </c>
      <c r="F9" s="39">
        <v>44587.904189814799</v>
      </c>
      <c r="G9" s="5">
        <f t="shared" si="1"/>
        <v>18.366666622459888</v>
      </c>
      <c r="H9" s="87" t="str">
        <f t="shared" si="2"/>
        <v>21:42</v>
      </c>
    </row>
    <row r="10" spans="1:8" x14ac:dyDescent="0.2">
      <c r="A10" s="6" t="s">
        <v>34</v>
      </c>
      <c r="B10" s="6">
        <v>12</v>
      </c>
      <c r="C10" s="7">
        <f t="shared" si="0"/>
        <v>80</v>
      </c>
      <c r="D10" s="6"/>
      <c r="E10" s="40">
        <v>44587.876006944403</v>
      </c>
      <c r="F10" s="40">
        <v>44587.915625000001</v>
      </c>
      <c r="G10" s="7">
        <f t="shared" si="1"/>
        <v>57.050000061281025</v>
      </c>
      <c r="H10" s="88" t="str">
        <f t="shared" si="2"/>
        <v>21:58</v>
      </c>
    </row>
    <row r="11" spans="1:8" x14ac:dyDescent="0.2">
      <c r="A11" s="4" t="s">
        <v>35</v>
      </c>
      <c r="B11" s="4">
        <v>13</v>
      </c>
      <c r="C11" s="5">
        <f t="shared" si="0"/>
        <v>86.67</v>
      </c>
      <c r="D11" s="4"/>
      <c r="E11" s="39">
        <v>44587.864409722199</v>
      </c>
      <c r="F11" s="39">
        <v>44587.923611111102</v>
      </c>
      <c r="G11" s="5">
        <f t="shared" si="1"/>
        <v>85.250000021187589</v>
      </c>
      <c r="H11" s="87" t="str">
        <f t="shared" si="2"/>
        <v>22:10</v>
      </c>
    </row>
    <row r="12" spans="1:8" x14ac:dyDescent="0.2">
      <c r="A12" s="49" t="s">
        <v>6</v>
      </c>
      <c r="B12" s="49">
        <v>11</v>
      </c>
      <c r="C12" s="35">
        <f>ROUND(B12/15,4)*100/2</f>
        <v>36.664999999999999</v>
      </c>
      <c r="D12" s="49" t="s">
        <v>36</v>
      </c>
      <c r="E12" s="41">
        <v>44588.970671296302</v>
      </c>
      <c r="F12" s="41">
        <v>44588.994594907403</v>
      </c>
      <c r="G12" s="35">
        <f t="shared" si="1"/>
        <v>34.449999985517934</v>
      </c>
      <c r="H12" s="94" t="str">
        <f t="shared" si="2"/>
        <v>23:52</v>
      </c>
    </row>
    <row r="15" spans="1:8" x14ac:dyDescent="0.2">
      <c r="A15" s="1" t="s">
        <v>65</v>
      </c>
    </row>
    <row r="16" spans="1:8" x14ac:dyDescent="0.2">
      <c r="A16" s="3" t="s">
        <v>63</v>
      </c>
      <c r="B16" s="3" t="s">
        <v>28</v>
      </c>
      <c r="C16" s="3" t="s">
        <v>29</v>
      </c>
      <c r="D16" s="3" t="s">
        <v>30</v>
      </c>
      <c r="E16" s="3" t="s">
        <v>67</v>
      </c>
      <c r="F16" s="3" t="s">
        <v>68</v>
      </c>
      <c r="G16" s="3" t="s">
        <v>1085</v>
      </c>
      <c r="H16" s="60" t="str">
        <f>$H$2</f>
        <v>HR ENVIO QUIZ</v>
      </c>
    </row>
    <row r="17" spans="1:8" x14ac:dyDescent="0.2">
      <c r="A17" s="4" t="s">
        <v>64</v>
      </c>
      <c r="B17" s="4">
        <v>15</v>
      </c>
      <c r="C17" s="5">
        <f>ROUND(B17/15,4)*100</f>
        <v>100</v>
      </c>
      <c r="D17" s="4"/>
      <c r="E17" s="39">
        <v>44594.8233680556</v>
      </c>
      <c r="F17" s="39">
        <v>44594.823622685202</v>
      </c>
      <c r="G17" s="5">
        <f>(F17-E17)*24*60</f>
        <v>0.36666662665084004</v>
      </c>
      <c r="H17" s="87" t="str">
        <f t="shared" ref="H17:H26" si="3">HOUR(F17)&amp;IF(MINUTE(F17)&gt;=10, ":"&amp;MINUTE(F17), ":0"&amp;MINUTE(F17))</f>
        <v>19:46</v>
      </c>
    </row>
    <row r="18" spans="1:8" x14ac:dyDescent="0.2">
      <c r="A18" s="6" t="s">
        <v>3</v>
      </c>
      <c r="B18" s="6">
        <v>15</v>
      </c>
      <c r="C18" s="7">
        <f t="shared" ref="C18:C25" si="4">ROUND(B18/15,4)*100</f>
        <v>100</v>
      </c>
      <c r="D18" s="6"/>
      <c r="E18" s="40">
        <v>44594.822395833296</v>
      </c>
      <c r="F18" s="40">
        <v>44594.829409722202</v>
      </c>
      <c r="G18" s="7">
        <f t="shared" ref="G18:G26" si="5">(F18-E18)*24*60</f>
        <v>10.10000002454035</v>
      </c>
      <c r="H18" s="88" t="str">
        <f t="shared" si="3"/>
        <v>19:54</v>
      </c>
    </row>
    <row r="19" spans="1:8" x14ac:dyDescent="0.2">
      <c r="A19" s="4" t="s">
        <v>35</v>
      </c>
      <c r="B19" s="4">
        <v>14</v>
      </c>
      <c r="C19" s="5">
        <f t="shared" si="4"/>
        <v>93.33</v>
      </c>
      <c r="D19" s="4"/>
      <c r="E19" s="39">
        <v>44594.839131944398</v>
      </c>
      <c r="F19" s="39">
        <v>44594.855590277803</v>
      </c>
      <c r="G19" s="5">
        <f t="shared" si="5"/>
        <v>23.700000102398917</v>
      </c>
      <c r="H19" s="87" t="str">
        <f t="shared" si="3"/>
        <v>20:32</v>
      </c>
    </row>
    <row r="20" spans="1:8" x14ac:dyDescent="0.2">
      <c r="A20" s="6" t="s">
        <v>7</v>
      </c>
      <c r="B20" s="6">
        <v>15</v>
      </c>
      <c r="C20" s="7">
        <f t="shared" si="4"/>
        <v>100</v>
      </c>
      <c r="D20" s="6"/>
      <c r="E20" s="40">
        <v>44594.819074074097</v>
      </c>
      <c r="F20" s="40">
        <v>44594.856423611098</v>
      </c>
      <c r="G20" s="7">
        <f t="shared" si="5"/>
        <v>53.783333280589432</v>
      </c>
      <c r="H20" s="88" t="str">
        <f t="shared" si="3"/>
        <v>20:33</v>
      </c>
    </row>
    <row r="21" spans="1:8" x14ac:dyDescent="0.2">
      <c r="A21" s="4" t="s">
        <v>5</v>
      </c>
      <c r="B21" s="4">
        <v>11</v>
      </c>
      <c r="C21" s="5">
        <f t="shared" si="4"/>
        <v>73.33</v>
      </c>
      <c r="D21" s="4"/>
      <c r="E21" s="39">
        <v>44594.839189814797</v>
      </c>
      <c r="F21" s="39">
        <v>44594.857141203698</v>
      </c>
      <c r="G21" s="5">
        <f t="shared" si="5"/>
        <v>25.850000018253922</v>
      </c>
      <c r="H21" s="87" t="str">
        <f t="shared" si="3"/>
        <v>20:34</v>
      </c>
    </row>
    <row r="22" spans="1:8" x14ac:dyDescent="0.2">
      <c r="A22" s="6" t="s">
        <v>10</v>
      </c>
      <c r="B22" s="6">
        <v>11</v>
      </c>
      <c r="C22" s="7">
        <f t="shared" si="4"/>
        <v>73.33</v>
      </c>
      <c r="D22" s="6"/>
      <c r="E22" s="40">
        <v>44594.842743055597</v>
      </c>
      <c r="F22" s="40">
        <v>44594.857164351903</v>
      </c>
      <c r="G22" s="7">
        <f t="shared" si="5"/>
        <v>20.766666680574417</v>
      </c>
      <c r="H22" s="88" t="str">
        <f t="shared" si="3"/>
        <v>20:34</v>
      </c>
    </row>
    <row r="23" spans="1:8" x14ac:dyDescent="0.2">
      <c r="A23" s="4" t="s">
        <v>4</v>
      </c>
      <c r="B23" s="4">
        <v>12</v>
      </c>
      <c r="C23" s="5">
        <f t="shared" si="4"/>
        <v>80</v>
      </c>
      <c r="D23" s="4"/>
      <c r="E23" s="39">
        <v>44594.839131944398</v>
      </c>
      <c r="F23" s="39">
        <v>44594.857476851903</v>
      </c>
      <c r="G23" s="5">
        <f t="shared" si="5"/>
        <v>26.416666806908324</v>
      </c>
      <c r="H23" s="87" t="str">
        <f t="shared" si="3"/>
        <v>20:34</v>
      </c>
    </row>
    <row r="24" spans="1:8" x14ac:dyDescent="0.2">
      <c r="A24" s="6" t="s">
        <v>33</v>
      </c>
      <c r="B24" s="6">
        <v>15</v>
      </c>
      <c r="C24" s="7">
        <f t="shared" si="4"/>
        <v>100</v>
      </c>
      <c r="D24" s="6"/>
      <c r="E24" s="40">
        <v>44594.865081018499</v>
      </c>
      <c r="F24" s="40">
        <v>44594.866724537002</v>
      </c>
      <c r="G24" s="7">
        <f t="shared" si="5"/>
        <v>2.366666643647477</v>
      </c>
      <c r="H24" s="88" t="str">
        <f t="shared" si="3"/>
        <v>20:48</v>
      </c>
    </row>
    <row r="25" spans="1:8" x14ac:dyDescent="0.2">
      <c r="A25" s="4" t="s">
        <v>6</v>
      </c>
      <c r="B25" s="4">
        <v>15</v>
      </c>
      <c r="C25" s="5">
        <f t="shared" si="4"/>
        <v>100</v>
      </c>
      <c r="D25" s="4"/>
      <c r="E25" s="39">
        <v>44594.821250000001</v>
      </c>
      <c r="F25" s="39">
        <v>44594.874756944402</v>
      </c>
      <c r="G25" s="5">
        <f t="shared" si="5"/>
        <v>77.049999937880784</v>
      </c>
      <c r="H25" s="87" t="str">
        <f t="shared" si="3"/>
        <v>20:59</v>
      </c>
    </row>
    <row r="26" spans="1:8" x14ac:dyDescent="0.2">
      <c r="A26" s="49" t="s">
        <v>8</v>
      </c>
      <c r="B26" s="49">
        <v>13</v>
      </c>
      <c r="C26" s="35">
        <f>ROUND(B26/15,4)*100/2</f>
        <v>43.335000000000001</v>
      </c>
      <c r="D26" s="49" t="s">
        <v>36</v>
      </c>
      <c r="E26" s="41">
        <v>44595.842604166697</v>
      </c>
      <c r="F26" s="41">
        <v>44595.885069444397</v>
      </c>
      <c r="G26" s="35">
        <f t="shared" si="5"/>
        <v>61.149999888148159</v>
      </c>
      <c r="H26" s="94" t="str">
        <f t="shared" si="3"/>
        <v>21:14</v>
      </c>
    </row>
    <row r="29" spans="1:8" x14ac:dyDescent="0.2">
      <c r="A29" s="1" t="s">
        <v>187</v>
      </c>
    </row>
    <row r="30" spans="1:8" x14ac:dyDescent="0.2">
      <c r="A30" s="3" t="s">
        <v>63</v>
      </c>
      <c r="B30" s="3" t="s">
        <v>28</v>
      </c>
      <c r="C30" s="3" t="s">
        <v>29</v>
      </c>
      <c r="D30" s="3" t="s">
        <v>30</v>
      </c>
      <c r="E30" s="3" t="s">
        <v>67</v>
      </c>
      <c r="F30" s="3" t="s">
        <v>68</v>
      </c>
      <c r="G30" s="3" t="s">
        <v>1085</v>
      </c>
      <c r="H30" s="60" t="str">
        <f>$H$2</f>
        <v>HR ENVIO QUIZ</v>
      </c>
    </row>
    <row r="31" spans="1:8" x14ac:dyDescent="0.2">
      <c r="A31" s="4" t="s">
        <v>3</v>
      </c>
      <c r="B31" s="4">
        <v>15</v>
      </c>
      <c r="C31" s="5">
        <f>ROUND(B31/15,4)*100</f>
        <v>100</v>
      </c>
      <c r="D31" s="4"/>
      <c r="E31" s="39">
        <v>44601.770057870403</v>
      </c>
      <c r="F31" s="39">
        <v>44601.777048611097</v>
      </c>
      <c r="G31" s="5">
        <f>(F31-E31)*24*60</f>
        <v>10.066666599595919</v>
      </c>
      <c r="H31" s="87" t="str">
        <f t="shared" ref="H31:H40" si="6">HOUR(F31)&amp;IF(MINUTE(F31)&gt;=10, ":"&amp;MINUTE(F31), ":0"&amp;MINUTE(F31))</f>
        <v>18:38</v>
      </c>
    </row>
    <row r="32" spans="1:8" x14ac:dyDescent="0.2">
      <c r="A32" s="6" t="s">
        <v>31</v>
      </c>
      <c r="B32" s="6">
        <v>15</v>
      </c>
      <c r="C32" s="7">
        <f t="shared" ref="C32:C40" si="7">ROUND(B32/15,4)*100</f>
        <v>100</v>
      </c>
      <c r="D32" s="6"/>
      <c r="E32" s="40">
        <v>44601.811342592599</v>
      </c>
      <c r="F32" s="40">
        <v>44601.8121875</v>
      </c>
      <c r="G32" s="7">
        <f t="shared" ref="G32:G40" si="8">(F32-E32)*24*60</f>
        <v>1.2166666577104479</v>
      </c>
      <c r="H32" s="88" t="str">
        <f t="shared" si="6"/>
        <v>19:29</v>
      </c>
    </row>
    <row r="33" spans="1:8" x14ac:dyDescent="0.2">
      <c r="A33" s="4" t="s">
        <v>6</v>
      </c>
      <c r="B33" s="4">
        <v>15</v>
      </c>
      <c r="C33" s="5">
        <f t="shared" si="7"/>
        <v>100</v>
      </c>
      <c r="D33" s="4"/>
      <c r="E33" s="39">
        <v>44601.838020833296</v>
      </c>
      <c r="F33" s="39">
        <v>44601.850196759297</v>
      </c>
      <c r="G33" s="5">
        <f t="shared" si="8"/>
        <v>17.533333440078422</v>
      </c>
      <c r="H33" s="87" t="str">
        <f t="shared" si="6"/>
        <v>20:24</v>
      </c>
    </row>
    <row r="34" spans="1:8" x14ac:dyDescent="0.2">
      <c r="A34" s="6" t="s">
        <v>34</v>
      </c>
      <c r="B34" s="6">
        <v>12</v>
      </c>
      <c r="C34" s="7">
        <f t="shared" si="7"/>
        <v>80</v>
      </c>
      <c r="D34" s="6"/>
      <c r="E34" s="40">
        <v>44601.837731481501</v>
      </c>
      <c r="F34" s="40">
        <v>44601.853587963</v>
      </c>
      <c r="G34" s="7">
        <f t="shared" si="8"/>
        <v>22.833333358867094</v>
      </c>
      <c r="H34" s="88" t="str">
        <f t="shared" si="6"/>
        <v>20:29</v>
      </c>
    </row>
    <row r="35" spans="1:8" x14ac:dyDescent="0.2">
      <c r="A35" s="4" t="s">
        <v>5</v>
      </c>
      <c r="B35" s="4">
        <v>13</v>
      </c>
      <c r="C35" s="5">
        <f t="shared" si="7"/>
        <v>86.67</v>
      </c>
      <c r="D35" s="4"/>
      <c r="E35" s="39">
        <v>44601.839178240698</v>
      </c>
      <c r="F35" s="39">
        <v>44601.858333333301</v>
      </c>
      <c r="G35" s="5">
        <f t="shared" si="8"/>
        <v>27.583333348156884</v>
      </c>
      <c r="H35" s="87" t="str">
        <f t="shared" si="6"/>
        <v>20:36</v>
      </c>
    </row>
    <row r="36" spans="1:8" x14ac:dyDescent="0.2">
      <c r="A36" s="6" t="s">
        <v>35</v>
      </c>
      <c r="B36" s="6">
        <v>15</v>
      </c>
      <c r="C36" s="7">
        <f t="shared" si="7"/>
        <v>100</v>
      </c>
      <c r="D36" s="6"/>
      <c r="E36" s="40">
        <v>44601.837222222202</v>
      </c>
      <c r="F36" s="40">
        <v>44601.861412036997</v>
      </c>
      <c r="G36" s="7">
        <f t="shared" si="8"/>
        <v>34.833333303686231</v>
      </c>
      <c r="H36" s="88" t="str">
        <f t="shared" si="6"/>
        <v>20:40</v>
      </c>
    </row>
    <row r="37" spans="1:8" x14ac:dyDescent="0.2">
      <c r="A37" s="4" t="s">
        <v>183</v>
      </c>
      <c r="B37" s="4">
        <v>14</v>
      </c>
      <c r="C37" s="5">
        <f t="shared" si="7"/>
        <v>93.33</v>
      </c>
      <c r="D37" s="4"/>
      <c r="E37" s="39">
        <v>44601.838518518503</v>
      </c>
      <c r="F37" s="39">
        <v>44601.862164351798</v>
      </c>
      <c r="G37" s="5">
        <f t="shared" si="8"/>
        <v>34.049999944400042</v>
      </c>
      <c r="H37" s="87" t="str">
        <f t="shared" si="6"/>
        <v>20:41</v>
      </c>
    </row>
    <row r="38" spans="1:8" x14ac:dyDescent="0.2">
      <c r="A38" s="6" t="s">
        <v>184</v>
      </c>
      <c r="B38" s="6">
        <v>15</v>
      </c>
      <c r="C38" s="7">
        <f t="shared" si="7"/>
        <v>100</v>
      </c>
      <c r="D38" s="6"/>
      <c r="E38" s="40">
        <v>44601.8468055556</v>
      </c>
      <c r="F38" s="40">
        <v>44601.863090277802</v>
      </c>
      <c r="G38" s="7">
        <f t="shared" si="8"/>
        <v>23.449999970616773</v>
      </c>
      <c r="H38" s="88" t="str">
        <f t="shared" si="6"/>
        <v>20:42</v>
      </c>
    </row>
    <row r="39" spans="1:8" x14ac:dyDescent="0.2">
      <c r="A39" s="4" t="s">
        <v>4</v>
      </c>
      <c r="B39" s="4">
        <v>13</v>
      </c>
      <c r="C39" s="5">
        <f t="shared" si="7"/>
        <v>86.67</v>
      </c>
      <c r="D39" s="4"/>
      <c r="E39" s="39">
        <v>44601.847303240698</v>
      </c>
      <c r="F39" s="39">
        <v>44601.864189814798</v>
      </c>
      <c r="G39" s="5">
        <f t="shared" si="8"/>
        <v>24.316666703671217</v>
      </c>
      <c r="H39" s="87" t="str">
        <f t="shared" si="6"/>
        <v>20:44</v>
      </c>
    </row>
    <row r="40" spans="1:8" x14ac:dyDescent="0.2">
      <c r="A40" s="6" t="s">
        <v>185</v>
      </c>
      <c r="B40" s="6">
        <v>13</v>
      </c>
      <c r="C40" s="7">
        <f t="shared" si="7"/>
        <v>86.67</v>
      </c>
      <c r="D40" s="6"/>
      <c r="E40" s="40">
        <v>44601.872361111098</v>
      </c>
      <c r="F40" s="40">
        <v>44601.873495370397</v>
      </c>
      <c r="G40" s="7">
        <f t="shared" si="8"/>
        <v>1.6333333903457969</v>
      </c>
      <c r="H40" s="88" t="str">
        <f t="shared" si="6"/>
        <v>20:57</v>
      </c>
    </row>
    <row r="43" spans="1:8" x14ac:dyDescent="0.2">
      <c r="A43" s="1" t="s">
        <v>330</v>
      </c>
    </row>
    <row r="44" spans="1:8" x14ac:dyDescent="0.2">
      <c r="A44" s="3" t="s">
        <v>63</v>
      </c>
      <c r="B44" s="3" t="s">
        <v>28</v>
      </c>
      <c r="C44" s="3" t="s">
        <v>29</v>
      </c>
      <c r="D44" s="3" t="s">
        <v>30</v>
      </c>
      <c r="E44" s="3" t="s">
        <v>67</v>
      </c>
      <c r="F44" s="3" t="s">
        <v>68</v>
      </c>
      <c r="G44" s="3" t="s">
        <v>1085</v>
      </c>
      <c r="H44" s="60" t="str">
        <f>$H$2</f>
        <v>HR ENVIO QUIZ</v>
      </c>
    </row>
    <row r="45" spans="1:8" x14ac:dyDescent="0.2">
      <c r="A45" s="4" t="s">
        <v>2</v>
      </c>
      <c r="B45" s="4">
        <v>15</v>
      </c>
      <c r="C45" s="5">
        <f>ROUND(B45/15,4)*100</f>
        <v>100</v>
      </c>
      <c r="D45" s="4"/>
      <c r="E45" s="39">
        <v>44608.790567129603</v>
      </c>
      <c r="F45" s="39">
        <v>44608.792581018497</v>
      </c>
      <c r="G45" s="5">
        <f>(F45-E45)*24*60</f>
        <v>2.9000000073574483</v>
      </c>
      <c r="H45" s="87" t="str">
        <f t="shared" ref="H45:H53" si="9">HOUR(F45)&amp;IF(MINUTE(F45)&gt;=10, ":"&amp;MINUTE(F45), ":0"&amp;MINUTE(F45))</f>
        <v>19:01</v>
      </c>
    </row>
    <row r="46" spans="1:8" x14ac:dyDescent="0.2">
      <c r="A46" s="6" t="s">
        <v>3</v>
      </c>
      <c r="B46" s="6">
        <v>15</v>
      </c>
      <c r="C46" s="7">
        <f t="shared" ref="C46:C54" si="10">ROUND(B46/15,4)*100</f>
        <v>100</v>
      </c>
      <c r="D46" s="6"/>
      <c r="E46" s="40">
        <v>44608.814537036997</v>
      </c>
      <c r="F46" s="40">
        <v>44608.816932870403</v>
      </c>
      <c r="G46" s="7">
        <f t="shared" ref="G46:G53" si="11">(F46-E46)*24*60</f>
        <v>3.4500001044943929</v>
      </c>
      <c r="H46" s="88" t="str">
        <f t="shared" si="9"/>
        <v>19:36</v>
      </c>
    </row>
    <row r="47" spans="1:8" x14ac:dyDescent="0.2">
      <c r="A47" s="4" t="s">
        <v>34</v>
      </c>
      <c r="B47" s="4">
        <v>10</v>
      </c>
      <c r="C47" s="5">
        <f t="shared" si="10"/>
        <v>66.67</v>
      </c>
      <c r="D47" s="4"/>
      <c r="E47" s="39">
        <v>44608.842800925901</v>
      </c>
      <c r="F47" s="39">
        <v>44608.851342592599</v>
      </c>
      <c r="G47" s="5">
        <f t="shared" si="11"/>
        <v>12.300000046379864</v>
      </c>
      <c r="H47" s="87" t="str">
        <f t="shared" si="9"/>
        <v>20:25</v>
      </c>
    </row>
    <row r="48" spans="1:8" x14ac:dyDescent="0.2">
      <c r="A48" s="6" t="s">
        <v>183</v>
      </c>
      <c r="B48" s="6">
        <v>15</v>
      </c>
      <c r="C48" s="7">
        <f t="shared" si="10"/>
        <v>100</v>
      </c>
      <c r="D48" s="6"/>
      <c r="E48" s="40">
        <v>44608.8440162037</v>
      </c>
      <c r="F48" s="40">
        <v>44608.853842592602</v>
      </c>
      <c r="G48" s="7">
        <f t="shared" si="11"/>
        <v>14.150000017834827</v>
      </c>
      <c r="H48" s="88" t="str">
        <f t="shared" si="9"/>
        <v>20:29</v>
      </c>
    </row>
    <row r="49" spans="1:8" x14ac:dyDescent="0.2">
      <c r="A49" s="4" t="s">
        <v>7</v>
      </c>
      <c r="B49" s="4">
        <v>15</v>
      </c>
      <c r="C49" s="5">
        <f t="shared" si="10"/>
        <v>100</v>
      </c>
      <c r="D49" s="4"/>
      <c r="E49" s="39">
        <v>44608.790775463</v>
      </c>
      <c r="F49" s="39">
        <v>44608.859143518501</v>
      </c>
      <c r="G49" s="5">
        <f t="shared" si="11"/>
        <v>98.449999921722338</v>
      </c>
      <c r="H49" s="87" t="str">
        <f t="shared" si="9"/>
        <v>20:37</v>
      </c>
    </row>
    <row r="50" spans="1:8" x14ac:dyDescent="0.2">
      <c r="A50" s="6" t="s">
        <v>6</v>
      </c>
      <c r="B50" s="6">
        <v>14</v>
      </c>
      <c r="C50" s="7">
        <f t="shared" si="10"/>
        <v>93.33</v>
      </c>
      <c r="D50" s="6"/>
      <c r="E50" s="40">
        <v>44608.860520833303</v>
      </c>
      <c r="F50" s="40">
        <v>44608.861956018503</v>
      </c>
      <c r="G50" s="7">
        <f t="shared" si="11"/>
        <v>2.0666666887700558</v>
      </c>
      <c r="H50" s="88" t="str">
        <f t="shared" si="9"/>
        <v>20:41</v>
      </c>
    </row>
    <row r="51" spans="1:8" x14ac:dyDescent="0.2">
      <c r="A51" s="4" t="s">
        <v>331</v>
      </c>
      <c r="B51" s="4">
        <v>15</v>
      </c>
      <c r="C51" s="5">
        <f t="shared" si="10"/>
        <v>100</v>
      </c>
      <c r="D51" s="4"/>
      <c r="E51" s="39">
        <v>44608.814178240696</v>
      </c>
      <c r="F51" s="39">
        <v>44608.862418981502</v>
      </c>
      <c r="G51" s="5">
        <f t="shared" si="11"/>
        <v>69.46666675969027</v>
      </c>
      <c r="H51" s="87" t="str">
        <f t="shared" si="9"/>
        <v>20:41</v>
      </c>
    </row>
    <row r="52" spans="1:8" x14ac:dyDescent="0.2">
      <c r="A52" s="6" t="s">
        <v>35</v>
      </c>
      <c r="B52" s="6">
        <v>11</v>
      </c>
      <c r="C52" s="7">
        <f t="shared" si="10"/>
        <v>73.33</v>
      </c>
      <c r="D52" s="6"/>
      <c r="E52" s="40">
        <v>44608.842743055597</v>
      </c>
      <c r="F52" s="40">
        <v>44608.862789351901</v>
      </c>
      <c r="G52" s="7">
        <f t="shared" si="11"/>
        <v>28.866666677640751</v>
      </c>
      <c r="H52" s="88" t="str">
        <f t="shared" si="9"/>
        <v>20:42</v>
      </c>
    </row>
    <row r="53" spans="1:8" x14ac:dyDescent="0.2">
      <c r="A53" s="4" t="s">
        <v>332</v>
      </c>
      <c r="B53" s="4">
        <v>15</v>
      </c>
      <c r="C53" s="5">
        <f t="shared" si="10"/>
        <v>100</v>
      </c>
      <c r="D53" s="4"/>
      <c r="E53" s="39">
        <v>44608.877893518496</v>
      </c>
      <c r="F53" s="39">
        <v>44608.880590277797</v>
      </c>
      <c r="G53" s="5">
        <f t="shared" si="11"/>
        <v>3.8833333924412727</v>
      </c>
      <c r="H53" s="87" t="str">
        <f t="shared" si="9"/>
        <v>21:08</v>
      </c>
    </row>
    <row r="54" spans="1:8" x14ac:dyDescent="0.2">
      <c r="A54" s="92" t="s">
        <v>696</v>
      </c>
      <c r="B54" s="92">
        <v>0</v>
      </c>
      <c r="C54" s="95">
        <f t="shared" si="10"/>
        <v>0</v>
      </c>
      <c r="D54" s="92" t="s">
        <v>540</v>
      </c>
      <c r="E54" s="96"/>
      <c r="F54" s="96"/>
      <c r="G54" s="96"/>
      <c r="H54" s="97"/>
    </row>
    <row r="57" spans="1:8" x14ac:dyDescent="0.2">
      <c r="A57" s="1" t="s">
        <v>464</v>
      </c>
    </row>
    <row r="58" spans="1:8" x14ac:dyDescent="0.2">
      <c r="A58" s="3" t="s">
        <v>63</v>
      </c>
      <c r="B58" s="3" t="s">
        <v>28</v>
      </c>
      <c r="C58" s="3" t="s">
        <v>29</v>
      </c>
      <c r="D58" s="3" t="s">
        <v>30</v>
      </c>
      <c r="E58" s="3" t="s">
        <v>67</v>
      </c>
      <c r="F58" s="3" t="s">
        <v>68</v>
      </c>
      <c r="G58" s="3" t="s">
        <v>1085</v>
      </c>
      <c r="H58" s="60" t="str">
        <f>$H$2</f>
        <v>HR ENVIO QUIZ</v>
      </c>
    </row>
    <row r="59" spans="1:8" x14ac:dyDescent="0.2">
      <c r="A59" s="4" t="s">
        <v>2</v>
      </c>
      <c r="B59" s="4">
        <v>15</v>
      </c>
      <c r="C59" s="5">
        <f>ROUND(B59/15,4)*100</f>
        <v>100</v>
      </c>
      <c r="D59" s="4"/>
      <c r="E59" s="39">
        <v>44615.804699074099</v>
      </c>
      <c r="F59" s="39">
        <v>44615.805636574099</v>
      </c>
      <c r="G59" s="5">
        <f>(F59-E59)*24*60</f>
        <v>1.3500000012572855</v>
      </c>
      <c r="H59" s="87" t="str">
        <f t="shared" ref="H59:H68" si="12">HOUR(F59)&amp;IF(MINUTE(F59)&gt;=10, ":"&amp;MINUTE(F59), ":0"&amp;MINUTE(F59))</f>
        <v>19:20</v>
      </c>
    </row>
    <row r="60" spans="1:8" x14ac:dyDescent="0.2">
      <c r="A60" s="6" t="s">
        <v>3</v>
      </c>
      <c r="B60" s="6">
        <v>15</v>
      </c>
      <c r="C60" s="7">
        <f t="shared" ref="C60:C67" si="13">ROUND(B60/15,4)*100</f>
        <v>100</v>
      </c>
      <c r="D60" s="6"/>
      <c r="E60" s="40">
        <v>44615.810173611098</v>
      </c>
      <c r="F60" s="40">
        <v>44615.811041666697</v>
      </c>
      <c r="G60" s="7">
        <f t="shared" ref="G60:G68" si="14">(F60-E60)*24*60</f>
        <v>1.2500000617001206</v>
      </c>
      <c r="H60" s="88" t="str">
        <f t="shared" si="12"/>
        <v>19:27</v>
      </c>
    </row>
    <row r="61" spans="1:8" x14ac:dyDescent="0.2">
      <c r="A61" s="4" t="s">
        <v>7</v>
      </c>
      <c r="B61" s="4">
        <v>15</v>
      </c>
      <c r="C61" s="5">
        <f t="shared" si="13"/>
        <v>100</v>
      </c>
      <c r="D61" s="4"/>
      <c r="E61" s="39">
        <v>44615.833680555603</v>
      </c>
      <c r="F61" s="39">
        <v>44615.846678240698</v>
      </c>
      <c r="G61" s="5">
        <f t="shared" si="14"/>
        <v>18.716666536638513</v>
      </c>
      <c r="H61" s="87" t="str">
        <f t="shared" si="12"/>
        <v>20:19</v>
      </c>
    </row>
    <row r="62" spans="1:8" x14ac:dyDescent="0.2">
      <c r="A62" s="6" t="s">
        <v>6</v>
      </c>
      <c r="B62" s="6">
        <v>15</v>
      </c>
      <c r="C62" s="7">
        <f t="shared" si="13"/>
        <v>100</v>
      </c>
      <c r="D62" s="6"/>
      <c r="E62" s="40">
        <v>44615.834594907399</v>
      </c>
      <c r="F62" s="40">
        <v>44615.853564814803</v>
      </c>
      <c r="G62" s="7">
        <f t="shared" si="14"/>
        <v>27.316666661063209</v>
      </c>
      <c r="H62" s="88" t="str">
        <f t="shared" si="12"/>
        <v>20:29</v>
      </c>
    </row>
    <row r="63" spans="1:8" x14ac:dyDescent="0.2">
      <c r="A63" s="4" t="s">
        <v>5</v>
      </c>
      <c r="B63" s="4">
        <v>12</v>
      </c>
      <c r="C63" s="5">
        <f t="shared" si="13"/>
        <v>80</v>
      </c>
      <c r="D63" s="4"/>
      <c r="E63" s="39">
        <v>44615.812847222202</v>
      </c>
      <c r="F63" s="39">
        <v>44615.855671296304</v>
      </c>
      <c r="G63" s="5">
        <f t="shared" si="14"/>
        <v>61.666666707023978</v>
      </c>
      <c r="H63" s="87" t="str">
        <f t="shared" si="12"/>
        <v>20:32</v>
      </c>
    </row>
    <row r="64" spans="1:8" x14ac:dyDescent="0.2">
      <c r="A64" s="6" t="s">
        <v>10</v>
      </c>
      <c r="B64" s="6">
        <v>13</v>
      </c>
      <c r="C64" s="7">
        <f t="shared" si="13"/>
        <v>86.67</v>
      </c>
      <c r="D64" s="6"/>
      <c r="E64" s="40">
        <v>44615.836504629602</v>
      </c>
      <c r="F64" s="40">
        <v>44615.856666666703</v>
      </c>
      <c r="G64" s="7">
        <f t="shared" si="14"/>
        <v>29.033333425177261</v>
      </c>
      <c r="H64" s="88" t="str">
        <f t="shared" si="12"/>
        <v>20:33</v>
      </c>
    </row>
    <row r="65" spans="1:8" x14ac:dyDescent="0.2">
      <c r="A65" s="4" t="s">
        <v>35</v>
      </c>
      <c r="B65" s="4">
        <v>13</v>
      </c>
      <c r="C65" s="5">
        <f t="shared" si="13"/>
        <v>86.67</v>
      </c>
      <c r="D65" s="4"/>
      <c r="E65" s="39">
        <v>44615.834166666697</v>
      </c>
      <c r="F65" s="39">
        <v>44615.858692129601</v>
      </c>
      <c r="G65" s="5">
        <f t="shared" si="14"/>
        <v>35.316666582366452</v>
      </c>
      <c r="H65" s="87" t="str">
        <f t="shared" si="12"/>
        <v>20:36</v>
      </c>
    </row>
    <row r="66" spans="1:8" x14ac:dyDescent="0.2">
      <c r="A66" s="6" t="s">
        <v>538</v>
      </c>
      <c r="B66" s="6">
        <v>14</v>
      </c>
      <c r="C66" s="7">
        <f t="shared" si="13"/>
        <v>93.33</v>
      </c>
      <c r="D66" s="6"/>
      <c r="E66" s="40">
        <v>44615.856134259302</v>
      </c>
      <c r="F66" s="40">
        <v>44615.859120370398</v>
      </c>
      <c r="G66" s="7">
        <f t="shared" si="14"/>
        <v>4.2999999783933163</v>
      </c>
      <c r="H66" s="88" t="str">
        <f t="shared" si="12"/>
        <v>20:37</v>
      </c>
    </row>
    <row r="67" spans="1:8" x14ac:dyDescent="0.2">
      <c r="A67" s="4" t="s">
        <v>11</v>
      </c>
      <c r="B67" s="4">
        <v>15</v>
      </c>
      <c r="C67" s="5">
        <f t="shared" si="13"/>
        <v>100</v>
      </c>
      <c r="D67" s="4"/>
      <c r="E67" s="39">
        <v>44615.816064814797</v>
      </c>
      <c r="F67" s="39">
        <v>44615.859525462998</v>
      </c>
      <c r="G67" s="5">
        <f t="shared" si="14"/>
        <v>62.583333409857005</v>
      </c>
      <c r="H67" s="87" t="str">
        <f t="shared" si="12"/>
        <v>20:37</v>
      </c>
    </row>
    <row r="68" spans="1:8" x14ac:dyDescent="0.2">
      <c r="A68" s="49" t="s">
        <v>539</v>
      </c>
      <c r="B68" s="49">
        <v>10</v>
      </c>
      <c r="C68" s="35">
        <f>ROUND(B68/15,4)*100/2</f>
        <v>33.335000000000001</v>
      </c>
      <c r="D68" s="49" t="s">
        <v>36</v>
      </c>
      <c r="E68" s="41">
        <v>44619.569282407399</v>
      </c>
      <c r="F68" s="41">
        <v>44619.626990740697</v>
      </c>
      <c r="G68" s="91">
        <f t="shared" si="14"/>
        <v>83.099999948171899</v>
      </c>
      <c r="H68" s="94" t="str">
        <f t="shared" si="12"/>
        <v>15:02</v>
      </c>
    </row>
    <row r="71" spans="1:8" x14ac:dyDescent="0.2">
      <c r="A71" s="1" t="s">
        <v>684</v>
      </c>
    </row>
    <row r="72" spans="1:8" x14ac:dyDescent="0.2">
      <c r="A72" s="3" t="s">
        <v>63</v>
      </c>
      <c r="B72" s="3" t="s">
        <v>28</v>
      </c>
      <c r="C72" s="3" t="s">
        <v>29</v>
      </c>
      <c r="D72" s="3" t="s">
        <v>30</v>
      </c>
      <c r="E72" s="3" t="s">
        <v>67</v>
      </c>
      <c r="F72" s="3" t="s">
        <v>68</v>
      </c>
      <c r="G72" s="3" t="s">
        <v>1085</v>
      </c>
      <c r="H72" s="60" t="str">
        <f>$H$2</f>
        <v>HR ENVIO QUIZ</v>
      </c>
    </row>
    <row r="73" spans="1:8" ht="32" x14ac:dyDescent="0.2">
      <c r="A73" s="50" t="s">
        <v>8</v>
      </c>
      <c r="B73" s="50">
        <v>9</v>
      </c>
      <c r="C73" s="51">
        <f>ROUND(B73/15,4)*100</f>
        <v>60</v>
      </c>
      <c r="D73" s="52" t="s">
        <v>685</v>
      </c>
      <c r="E73" s="53">
        <v>44622.901550925897</v>
      </c>
      <c r="F73" s="53">
        <v>44622.904745370397</v>
      </c>
      <c r="G73" s="57">
        <f>(F73-E73)*24*60</f>
        <v>4.600000079954043</v>
      </c>
      <c r="H73" s="89" t="str">
        <f t="shared" ref="H73:H82" si="15">HOUR(F73)&amp;IF(MINUTE(F73)&gt;=10, ":"&amp;MINUTE(F73), ":0"&amp;MINUTE(F73))</f>
        <v>21:42</v>
      </c>
    </row>
    <row r="74" spans="1:8" x14ac:dyDescent="0.2">
      <c r="A74" s="6" t="s">
        <v>2</v>
      </c>
      <c r="B74" s="6">
        <v>15</v>
      </c>
      <c r="C74" s="7">
        <f t="shared" ref="C74:C83" si="16">ROUND(B74/15,4)*100</f>
        <v>100</v>
      </c>
      <c r="D74" s="6"/>
      <c r="E74" s="40">
        <v>44629.796180555597</v>
      </c>
      <c r="F74" s="40">
        <v>44629.798020833303</v>
      </c>
      <c r="G74" s="7">
        <f t="shared" ref="G74:G82" si="17">(F74-E74)*24*60</f>
        <v>2.649999896530062</v>
      </c>
      <c r="H74" s="88" t="str">
        <f t="shared" si="15"/>
        <v>19:09</v>
      </c>
    </row>
    <row r="75" spans="1:8" x14ac:dyDescent="0.2">
      <c r="A75" s="4" t="s">
        <v>3</v>
      </c>
      <c r="B75" s="4">
        <v>15</v>
      </c>
      <c r="C75" s="5">
        <f t="shared" si="16"/>
        <v>100</v>
      </c>
      <c r="D75" s="4"/>
      <c r="E75" s="39">
        <v>44629.803726851896</v>
      </c>
      <c r="F75" s="39">
        <v>44629.805914351797</v>
      </c>
      <c r="G75" s="5">
        <f t="shared" si="17"/>
        <v>3.1499998562503606</v>
      </c>
      <c r="H75" s="87" t="str">
        <f t="shared" si="15"/>
        <v>19:20</v>
      </c>
    </row>
    <row r="76" spans="1:8" x14ac:dyDescent="0.2">
      <c r="A76" s="6" t="s">
        <v>34</v>
      </c>
      <c r="B76" s="6">
        <v>11</v>
      </c>
      <c r="C76" s="7">
        <f t="shared" si="16"/>
        <v>73.33</v>
      </c>
      <c r="D76" s="6"/>
      <c r="E76" s="40">
        <v>44629.832453703697</v>
      </c>
      <c r="F76" s="40">
        <v>44629.8383217593</v>
      </c>
      <c r="G76" s="7">
        <f t="shared" si="17"/>
        <v>8.4500000684056431</v>
      </c>
      <c r="H76" s="88" t="str">
        <f t="shared" si="15"/>
        <v>20:07</v>
      </c>
    </row>
    <row r="77" spans="1:8" x14ac:dyDescent="0.2">
      <c r="A77" s="4" t="s">
        <v>184</v>
      </c>
      <c r="B77" s="4">
        <v>15</v>
      </c>
      <c r="C77" s="5">
        <f t="shared" si="16"/>
        <v>100</v>
      </c>
      <c r="D77" s="4"/>
      <c r="E77" s="39">
        <v>44629.830833333297</v>
      </c>
      <c r="F77" s="39">
        <v>44629.842962962997</v>
      </c>
      <c r="G77" s="5">
        <f t="shared" si="17"/>
        <v>17.466666768305004</v>
      </c>
      <c r="H77" s="87" t="str">
        <f t="shared" si="15"/>
        <v>20:13</v>
      </c>
    </row>
    <row r="78" spans="1:8" x14ac:dyDescent="0.2">
      <c r="A78" s="6" t="s">
        <v>35</v>
      </c>
      <c r="B78" s="6">
        <v>10</v>
      </c>
      <c r="C78" s="7">
        <f t="shared" si="16"/>
        <v>66.67</v>
      </c>
      <c r="D78" s="6"/>
      <c r="E78" s="40">
        <v>44629.831574074102</v>
      </c>
      <c r="F78" s="40">
        <v>44629.851412037002</v>
      </c>
      <c r="G78" s="7">
        <f t="shared" si="17"/>
        <v>28.566666576080024</v>
      </c>
      <c r="H78" s="88" t="str">
        <f t="shared" si="15"/>
        <v>20:26</v>
      </c>
    </row>
    <row r="79" spans="1:8" x14ac:dyDescent="0.2">
      <c r="A79" s="4" t="s">
        <v>10</v>
      </c>
      <c r="B79" s="4">
        <v>9</v>
      </c>
      <c r="C79" s="5">
        <f t="shared" si="16"/>
        <v>60</v>
      </c>
      <c r="D79" s="4"/>
      <c r="E79" s="39">
        <v>44629.833252314798</v>
      </c>
      <c r="F79" s="39">
        <v>44629.858275462997</v>
      </c>
      <c r="G79" s="5">
        <f t="shared" si="17"/>
        <v>36.033333406085148</v>
      </c>
      <c r="H79" s="87" t="str">
        <f t="shared" si="15"/>
        <v>20:35</v>
      </c>
    </row>
    <row r="80" spans="1:8" x14ac:dyDescent="0.2">
      <c r="A80" s="6" t="s">
        <v>11</v>
      </c>
      <c r="B80" s="6">
        <v>12</v>
      </c>
      <c r="C80" s="7">
        <f t="shared" si="16"/>
        <v>80</v>
      </c>
      <c r="D80" s="6"/>
      <c r="E80" s="40">
        <v>44629.832858796297</v>
      </c>
      <c r="F80" s="40">
        <v>44629.861331018503</v>
      </c>
      <c r="G80" s="7">
        <f t="shared" si="17"/>
        <v>40.999999976484105</v>
      </c>
      <c r="H80" s="88" t="str">
        <f t="shared" si="15"/>
        <v>20:40</v>
      </c>
    </row>
    <row r="81" spans="1:8" x14ac:dyDescent="0.2">
      <c r="A81" s="4" t="s">
        <v>5</v>
      </c>
      <c r="B81" s="4">
        <v>13</v>
      </c>
      <c r="C81" s="5">
        <f t="shared" si="16"/>
        <v>86.67</v>
      </c>
      <c r="D81" s="4"/>
      <c r="E81" s="39">
        <v>44629.856284722198</v>
      </c>
      <c r="F81" s="39">
        <v>44629.887453703697</v>
      </c>
      <c r="G81" s="5">
        <f t="shared" si="17"/>
        <v>44.883333358447999</v>
      </c>
      <c r="H81" s="87" t="str">
        <f t="shared" si="15"/>
        <v>21:17</v>
      </c>
    </row>
    <row r="82" spans="1:8" x14ac:dyDescent="0.2">
      <c r="A82" s="6" t="s">
        <v>686</v>
      </c>
      <c r="B82" s="6">
        <v>14</v>
      </c>
      <c r="C82" s="7">
        <f t="shared" si="16"/>
        <v>93.33</v>
      </c>
      <c r="D82" s="6"/>
      <c r="E82" s="40">
        <v>44629.868171296301</v>
      </c>
      <c r="F82" s="40">
        <v>44629.893391203703</v>
      </c>
      <c r="G82" s="7">
        <f t="shared" si="17"/>
        <v>36.316666658967733</v>
      </c>
      <c r="H82" s="88" t="str">
        <f t="shared" si="15"/>
        <v>21:26</v>
      </c>
    </row>
    <row r="83" spans="1:8" x14ac:dyDescent="0.2">
      <c r="A83" s="93" t="s">
        <v>687</v>
      </c>
      <c r="B83" s="93">
        <v>0</v>
      </c>
      <c r="C83" s="98">
        <f t="shared" si="16"/>
        <v>0</v>
      </c>
      <c r="D83" s="92" t="s">
        <v>540</v>
      </c>
      <c r="E83" s="99"/>
      <c r="F83" s="99"/>
      <c r="G83" s="99"/>
      <c r="H83" s="100"/>
    </row>
    <row r="86" spans="1:8" x14ac:dyDescent="0.2">
      <c r="A86" s="1" t="s">
        <v>692</v>
      </c>
    </row>
    <row r="87" spans="1:8" x14ac:dyDescent="0.2">
      <c r="A87" s="3" t="s">
        <v>63</v>
      </c>
      <c r="B87" s="3" t="s">
        <v>28</v>
      </c>
      <c r="C87" s="3" t="s">
        <v>29</v>
      </c>
      <c r="D87" s="3" t="s">
        <v>30</v>
      </c>
      <c r="E87" s="3" t="s">
        <v>67</v>
      </c>
      <c r="F87" s="3" t="s">
        <v>68</v>
      </c>
      <c r="G87" s="3" t="s">
        <v>1085</v>
      </c>
      <c r="H87" s="60" t="str">
        <f>$H$2</f>
        <v>HR ENVIO QUIZ</v>
      </c>
    </row>
    <row r="88" spans="1:8" x14ac:dyDescent="0.2">
      <c r="A88" s="4" t="s">
        <v>2</v>
      </c>
      <c r="B88" s="4">
        <v>15</v>
      </c>
      <c r="C88" s="5">
        <f>ROUND(B88/15,4)*100</f>
        <v>100</v>
      </c>
      <c r="D88" s="54"/>
      <c r="E88" s="39">
        <v>44636.834143518499</v>
      </c>
      <c r="F88" s="39">
        <v>44636.834872685198</v>
      </c>
      <c r="G88" s="5">
        <f>(F88-E88)*24*60</f>
        <v>1.0500000463798642</v>
      </c>
      <c r="H88" s="87" t="str">
        <f t="shared" ref="H88:H97" si="18">HOUR(F88)&amp;IF(MINUTE(F88)&gt;=10, ":"&amp;MINUTE(F88), ":0"&amp;MINUTE(F88))</f>
        <v>20:02</v>
      </c>
    </row>
    <row r="89" spans="1:8" x14ac:dyDescent="0.2">
      <c r="A89" s="6" t="s">
        <v>539</v>
      </c>
      <c r="B89" s="6">
        <v>7</v>
      </c>
      <c r="C89" s="7">
        <f t="shared" ref="C89:C98" si="19">ROUND(B89/15,4)*100</f>
        <v>46.67</v>
      </c>
      <c r="D89" s="6"/>
      <c r="E89" s="40">
        <v>44636.8338194444</v>
      </c>
      <c r="F89" s="40">
        <v>44636.843518518501</v>
      </c>
      <c r="G89" s="7">
        <f t="shared" ref="G89:G97" si="20">(F89-E89)*24*60</f>
        <v>13.966666704509407</v>
      </c>
      <c r="H89" s="88" t="str">
        <f t="shared" si="18"/>
        <v>20:14</v>
      </c>
    </row>
    <row r="90" spans="1:8" x14ac:dyDescent="0.2">
      <c r="A90" s="4" t="s">
        <v>35</v>
      </c>
      <c r="B90" s="4">
        <v>11</v>
      </c>
      <c r="C90" s="5">
        <f t="shared" si="19"/>
        <v>73.33</v>
      </c>
      <c r="D90" s="4"/>
      <c r="E90" s="39">
        <v>44636.833379629599</v>
      </c>
      <c r="F90" s="39">
        <v>44636.861840277801</v>
      </c>
      <c r="G90" s="5">
        <f t="shared" si="20"/>
        <v>40.983333410695195</v>
      </c>
      <c r="H90" s="87" t="str">
        <f t="shared" si="18"/>
        <v>20:41</v>
      </c>
    </row>
    <row r="91" spans="1:8" x14ac:dyDescent="0.2">
      <c r="A91" s="6" t="s">
        <v>3</v>
      </c>
      <c r="B91" s="6">
        <v>15</v>
      </c>
      <c r="C91" s="7">
        <f t="shared" si="19"/>
        <v>100</v>
      </c>
      <c r="D91" s="6"/>
      <c r="E91" s="40">
        <v>44636.860891203702</v>
      </c>
      <c r="F91" s="40">
        <v>44636.862534722197</v>
      </c>
      <c r="G91" s="7">
        <f t="shared" si="20"/>
        <v>2.3666666331700981</v>
      </c>
      <c r="H91" s="88" t="str">
        <f t="shared" si="18"/>
        <v>20:42</v>
      </c>
    </row>
    <row r="92" spans="1:8" ht="32" x14ac:dyDescent="0.2">
      <c r="A92" s="56" t="s">
        <v>688</v>
      </c>
      <c r="B92" s="56">
        <v>5</v>
      </c>
      <c r="C92" s="57">
        <f t="shared" si="19"/>
        <v>33.33</v>
      </c>
      <c r="D92" s="52" t="s">
        <v>685</v>
      </c>
      <c r="E92" s="58">
        <v>44636.863206018497</v>
      </c>
      <c r="F92" s="58">
        <v>44636.863634259302</v>
      </c>
      <c r="G92" s="57">
        <f t="shared" si="20"/>
        <v>0.61666675843298435</v>
      </c>
      <c r="H92" s="90" t="str">
        <f t="shared" si="18"/>
        <v>20:43</v>
      </c>
    </row>
    <row r="93" spans="1:8" x14ac:dyDescent="0.2">
      <c r="A93" s="6" t="s">
        <v>689</v>
      </c>
      <c r="B93" s="6">
        <v>14</v>
      </c>
      <c r="C93" s="7">
        <f t="shared" si="19"/>
        <v>93.33</v>
      </c>
      <c r="D93" s="6"/>
      <c r="E93" s="40">
        <v>44636.833854166704</v>
      </c>
      <c r="F93" s="40">
        <v>44636.8684490741</v>
      </c>
      <c r="G93" s="7">
        <f t="shared" si="20"/>
        <v>49.81666665058583</v>
      </c>
      <c r="H93" s="88" t="str">
        <f t="shared" si="18"/>
        <v>20:50</v>
      </c>
    </row>
    <row r="94" spans="1:8" x14ac:dyDescent="0.2">
      <c r="A94" s="4" t="s">
        <v>33</v>
      </c>
      <c r="B94" s="4">
        <v>12</v>
      </c>
      <c r="C94" s="5">
        <f t="shared" si="19"/>
        <v>80</v>
      </c>
      <c r="D94" s="4"/>
      <c r="E94" s="39">
        <v>44636.834351851903</v>
      </c>
      <c r="F94" s="39">
        <v>44636.868611111102</v>
      </c>
      <c r="G94" s="5">
        <f t="shared" si="20"/>
        <v>49.333333246177062</v>
      </c>
      <c r="H94" s="87" t="str">
        <f t="shared" si="18"/>
        <v>20:50</v>
      </c>
    </row>
    <row r="95" spans="1:8" x14ac:dyDescent="0.2">
      <c r="A95" s="6" t="s">
        <v>690</v>
      </c>
      <c r="B95" s="6">
        <v>15</v>
      </c>
      <c r="C95" s="7">
        <f t="shared" si="19"/>
        <v>100</v>
      </c>
      <c r="D95" s="6"/>
      <c r="E95" s="40">
        <v>44636.809907407398</v>
      </c>
      <c r="F95" s="40">
        <v>44636.872499999998</v>
      </c>
      <c r="G95" s="7">
        <f t="shared" si="20"/>
        <v>90.133333343546838</v>
      </c>
      <c r="H95" s="88" t="str">
        <f t="shared" si="18"/>
        <v>20:56</v>
      </c>
    </row>
    <row r="96" spans="1:8" x14ac:dyDescent="0.2">
      <c r="A96" s="4" t="s">
        <v>691</v>
      </c>
      <c r="B96" s="4">
        <v>13</v>
      </c>
      <c r="C96" s="5">
        <f t="shared" si="19"/>
        <v>86.67</v>
      </c>
      <c r="D96" s="4"/>
      <c r="E96" s="39">
        <v>44636.828946759299</v>
      </c>
      <c r="F96" s="39">
        <v>44636.889074074097</v>
      </c>
      <c r="G96" s="5">
        <f t="shared" si="20"/>
        <v>86.583333309972659</v>
      </c>
      <c r="H96" s="87" t="str">
        <f t="shared" si="18"/>
        <v>21:20</v>
      </c>
    </row>
    <row r="97" spans="1:8" x14ac:dyDescent="0.2">
      <c r="A97" s="6" t="s">
        <v>4</v>
      </c>
      <c r="B97" s="6">
        <v>13</v>
      </c>
      <c r="C97" s="7">
        <f t="shared" si="19"/>
        <v>86.67</v>
      </c>
      <c r="D97" s="6"/>
      <c r="E97" s="40">
        <v>44636.835914351803</v>
      </c>
      <c r="F97" s="40">
        <v>44636.889340277798</v>
      </c>
      <c r="G97" s="7">
        <f t="shared" si="20"/>
        <v>76.93333343253471</v>
      </c>
      <c r="H97" s="88" t="str">
        <f t="shared" si="18"/>
        <v>21:20</v>
      </c>
    </row>
    <row r="98" spans="1:8" x14ac:dyDescent="0.2">
      <c r="A98" s="93" t="s">
        <v>687</v>
      </c>
      <c r="B98" s="93">
        <v>0</v>
      </c>
      <c r="C98" s="98">
        <f t="shared" si="19"/>
        <v>0</v>
      </c>
      <c r="D98" s="92" t="s">
        <v>540</v>
      </c>
      <c r="E98" s="99"/>
      <c r="F98" s="99"/>
      <c r="G98" s="99"/>
      <c r="H98" s="100"/>
    </row>
    <row r="101" spans="1:8" x14ac:dyDescent="0.2">
      <c r="A101" s="1" t="s">
        <v>693</v>
      </c>
    </row>
    <row r="102" spans="1:8" x14ac:dyDescent="0.2">
      <c r="A102" s="3" t="s">
        <v>63</v>
      </c>
      <c r="B102" s="3" t="s">
        <v>28</v>
      </c>
      <c r="C102" s="3" t="s">
        <v>29</v>
      </c>
      <c r="D102" s="3" t="s">
        <v>30</v>
      </c>
      <c r="E102" s="3" t="s">
        <v>67</v>
      </c>
      <c r="F102" s="3" t="s">
        <v>68</v>
      </c>
      <c r="G102" s="3" t="s">
        <v>1085</v>
      </c>
      <c r="H102" s="60" t="str">
        <f>$H$2</f>
        <v>HR ENVIO QUIZ</v>
      </c>
    </row>
    <row r="103" spans="1:8" x14ac:dyDescent="0.2">
      <c r="A103" s="4" t="s">
        <v>7</v>
      </c>
      <c r="B103" s="4">
        <v>15</v>
      </c>
      <c r="C103" s="5">
        <f>ROUND(B103/15,4)*100</f>
        <v>100</v>
      </c>
      <c r="D103" s="4"/>
      <c r="E103" s="39">
        <v>44643.760590277801</v>
      </c>
      <c r="F103" s="39">
        <v>44643.7974189815</v>
      </c>
      <c r="G103" s="5">
        <f>(F103-E103)*24*60</f>
        <v>53.033333325292915</v>
      </c>
      <c r="H103" s="87" t="str">
        <f t="shared" ref="H103:H111" si="21">HOUR(F103)&amp;IF(MINUTE(F103)&gt;=10, ":"&amp;MINUTE(F103), ":0"&amp;MINUTE(F103))</f>
        <v>19:08</v>
      </c>
    </row>
    <row r="104" spans="1:8" x14ac:dyDescent="0.2">
      <c r="A104" s="6" t="s">
        <v>31</v>
      </c>
      <c r="B104" s="6">
        <v>15</v>
      </c>
      <c r="C104" s="7">
        <f t="shared" ref="C104:C112" si="22">ROUND(B104/15,4)*100</f>
        <v>100</v>
      </c>
      <c r="D104" s="6"/>
      <c r="E104" s="40">
        <v>44643.836238425902</v>
      </c>
      <c r="F104" s="40">
        <v>44643.8379166667</v>
      </c>
      <c r="G104" s="7">
        <f t="shared" ref="G104:G111" si="23">(F104-E104)*24*60</f>
        <v>2.416666749631986</v>
      </c>
      <c r="H104" s="88" t="str">
        <f t="shared" si="21"/>
        <v>20:06</v>
      </c>
    </row>
    <row r="105" spans="1:8" x14ac:dyDescent="0.2">
      <c r="A105" s="4" t="s">
        <v>6</v>
      </c>
      <c r="B105" s="4">
        <v>13</v>
      </c>
      <c r="C105" s="5">
        <f t="shared" si="22"/>
        <v>86.67</v>
      </c>
      <c r="D105" s="4"/>
      <c r="E105" s="39">
        <v>44643.836168981499</v>
      </c>
      <c r="F105" s="39">
        <v>44643.838391203702</v>
      </c>
      <c r="G105" s="5">
        <f t="shared" si="23"/>
        <v>3.1999999727122486</v>
      </c>
      <c r="H105" s="87" t="str">
        <f t="shared" si="21"/>
        <v>20:07</v>
      </c>
    </row>
    <row r="106" spans="1:8" x14ac:dyDescent="0.2">
      <c r="A106" s="6" t="s">
        <v>3</v>
      </c>
      <c r="B106" s="6">
        <v>15</v>
      </c>
      <c r="C106" s="7">
        <f t="shared" si="22"/>
        <v>100</v>
      </c>
      <c r="D106" s="6"/>
      <c r="E106" s="40">
        <v>44643.8370601852</v>
      </c>
      <c r="F106" s="40">
        <v>44643.838402777801</v>
      </c>
      <c r="G106" s="7">
        <f t="shared" si="23"/>
        <v>1.9333333452232182</v>
      </c>
      <c r="H106" s="88" t="str">
        <f t="shared" si="21"/>
        <v>20:07</v>
      </c>
    </row>
    <row r="107" spans="1:8" x14ac:dyDescent="0.2">
      <c r="A107" s="4" t="s">
        <v>694</v>
      </c>
      <c r="B107" s="4">
        <v>12</v>
      </c>
      <c r="C107" s="5">
        <f t="shared" si="22"/>
        <v>80</v>
      </c>
      <c r="D107" s="4"/>
      <c r="E107" s="39">
        <v>44643.836354166699</v>
      </c>
      <c r="F107" s="39">
        <v>44643.849155092597</v>
      </c>
      <c r="G107" s="5">
        <f t="shared" si="23"/>
        <v>18.433333294233307</v>
      </c>
      <c r="H107" s="87" t="str">
        <f t="shared" si="21"/>
        <v>20:22</v>
      </c>
    </row>
    <row r="108" spans="1:8" x14ac:dyDescent="0.2">
      <c r="A108" s="6" t="s">
        <v>33</v>
      </c>
      <c r="B108" s="6">
        <v>7</v>
      </c>
      <c r="C108" s="7">
        <f t="shared" si="22"/>
        <v>46.67</v>
      </c>
      <c r="D108" s="6"/>
      <c r="E108" s="40">
        <v>44643.808506944399</v>
      </c>
      <c r="F108" s="40">
        <v>44643.850358796299</v>
      </c>
      <c r="G108" s="7">
        <f t="shared" si="23"/>
        <v>60.26666673598811</v>
      </c>
      <c r="H108" s="88" t="str">
        <f t="shared" si="21"/>
        <v>20:24</v>
      </c>
    </row>
    <row r="109" spans="1:8" x14ac:dyDescent="0.2">
      <c r="A109" s="4" t="s">
        <v>539</v>
      </c>
      <c r="B109" s="4">
        <v>7</v>
      </c>
      <c r="C109" s="5">
        <f t="shared" si="22"/>
        <v>46.67</v>
      </c>
      <c r="D109" s="4"/>
      <c r="E109" s="39">
        <v>44643.852199074099</v>
      </c>
      <c r="F109" s="39">
        <v>44643.857916666697</v>
      </c>
      <c r="G109" s="5">
        <f t="shared" si="23"/>
        <v>8.2333333406131715</v>
      </c>
      <c r="H109" s="87" t="str">
        <f t="shared" si="21"/>
        <v>20:35</v>
      </c>
    </row>
    <row r="110" spans="1:8" x14ac:dyDescent="0.2">
      <c r="A110" s="6" t="s">
        <v>695</v>
      </c>
      <c r="B110" s="6">
        <v>14</v>
      </c>
      <c r="C110" s="7">
        <f t="shared" si="22"/>
        <v>93.33</v>
      </c>
      <c r="D110" s="6"/>
      <c r="E110" s="40">
        <v>44643.836585648103</v>
      </c>
      <c r="F110" s="40">
        <v>44643.863182870402</v>
      </c>
      <c r="G110" s="7">
        <f t="shared" si="23"/>
        <v>38.300000110175461</v>
      </c>
      <c r="H110" s="88" t="str">
        <f t="shared" si="21"/>
        <v>20:42</v>
      </c>
    </row>
    <row r="111" spans="1:8" x14ac:dyDescent="0.2">
      <c r="A111" s="4" t="s">
        <v>691</v>
      </c>
      <c r="B111" s="4">
        <v>10</v>
      </c>
      <c r="C111" s="5">
        <f t="shared" si="22"/>
        <v>66.67</v>
      </c>
      <c r="D111" s="4"/>
      <c r="E111" s="39">
        <v>44643.863333333298</v>
      </c>
      <c r="F111" s="39">
        <v>44643.864571759303</v>
      </c>
      <c r="G111" s="5">
        <f t="shared" si="23"/>
        <v>1.7833334463648498</v>
      </c>
      <c r="H111" s="87" t="str">
        <f t="shared" si="21"/>
        <v>20:44</v>
      </c>
    </row>
    <row r="112" spans="1:8" x14ac:dyDescent="0.2">
      <c r="A112" s="92" t="s">
        <v>696</v>
      </c>
      <c r="B112" s="92">
        <v>0</v>
      </c>
      <c r="C112" s="95">
        <f t="shared" si="22"/>
        <v>0</v>
      </c>
      <c r="D112" s="92" t="s">
        <v>540</v>
      </c>
      <c r="E112" s="96"/>
      <c r="F112" s="96"/>
      <c r="G112" s="97"/>
      <c r="H112" s="97"/>
    </row>
    <row r="115" spans="1:8" x14ac:dyDescent="0.2">
      <c r="A115" s="1" t="s">
        <v>984</v>
      </c>
    </row>
    <row r="116" spans="1:8" x14ac:dyDescent="0.2">
      <c r="A116" s="3" t="s">
        <v>63</v>
      </c>
      <c r="B116" s="3" t="s">
        <v>28</v>
      </c>
      <c r="C116" s="3" t="s">
        <v>29</v>
      </c>
      <c r="D116" s="3" t="s">
        <v>30</v>
      </c>
      <c r="E116" s="3" t="s">
        <v>67</v>
      </c>
      <c r="F116" s="3" t="s">
        <v>68</v>
      </c>
      <c r="G116" s="3" t="s">
        <v>1085</v>
      </c>
      <c r="H116" s="60" t="str">
        <f>$H$2</f>
        <v>HR ENVIO QUIZ</v>
      </c>
    </row>
    <row r="117" spans="1:8" x14ac:dyDescent="0.2">
      <c r="A117" s="4" t="s">
        <v>2</v>
      </c>
      <c r="B117" s="4">
        <v>15</v>
      </c>
      <c r="C117" s="5">
        <f>ROUND(B117/15,4)*100</f>
        <v>100</v>
      </c>
      <c r="D117" s="4"/>
      <c r="E117" s="39">
        <v>44650.792777777802</v>
      </c>
      <c r="F117" s="39">
        <v>44650.794768518499</v>
      </c>
      <c r="G117" s="5">
        <f>(F117-E117)*24*60</f>
        <v>2.8666666033677757</v>
      </c>
      <c r="H117" s="87" t="str">
        <f t="shared" ref="H117:H124" si="24">HOUR(F117)&amp;IF(MINUTE(F117)&gt;=10, ":"&amp;MINUTE(F117), ":0"&amp;MINUTE(F117))</f>
        <v>19:04</v>
      </c>
    </row>
    <row r="118" spans="1:8" x14ac:dyDescent="0.2">
      <c r="A118" s="6" t="s">
        <v>3</v>
      </c>
      <c r="B118" s="6">
        <v>15</v>
      </c>
      <c r="C118" s="7">
        <f t="shared" ref="C118:C126" si="25">ROUND(B118/15,4)*100</f>
        <v>100</v>
      </c>
      <c r="D118" s="6"/>
      <c r="E118" s="40">
        <v>44650.811145833301</v>
      </c>
      <c r="F118" s="40">
        <v>44650.8126388889</v>
      </c>
      <c r="G118" s="7">
        <f t="shared" ref="G118:G124" si="26">(F118-E118)*24*60</f>
        <v>2.1500000625383109</v>
      </c>
      <c r="H118" s="88" t="str">
        <f t="shared" si="24"/>
        <v>19:30</v>
      </c>
    </row>
    <row r="119" spans="1:8" x14ac:dyDescent="0.2">
      <c r="A119" s="4" t="s">
        <v>6</v>
      </c>
      <c r="B119" s="4">
        <v>15</v>
      </c>
      <c r="C119" s="5">
        <f t="shared" si="25"/>
        <v>100</v>
      </c>
      <c r="D119" s="4"/>
      <c r="E119" s="39">
        <v>44650.834247685198</v>
      </c>
      <c r="F119" s="39">
        <v>44650.835555555597</v>
      </c>
      <c r="G119" s="5">
        <f t="shared" si="26"/>
        <v>1.8833333754446357</v>
      </c>
      <c r="H119" s="87" t="str">
        <f t="shared" si="24"/>
        <v>20:03</v>
      </c>
    </row>
    <row r="120" spans="1:8" x14ac:dyDescent="0.2">
      <c r="A120" s="6" t="s">
        <v>690</v>
      </c>
      <c r="B120" s="6">
        <v>15</v>
      </c>
      <c r="C120" s="7">
        <f t="shared" si="25"/>
        <v>100</v>
      </c>
      <c r="D120" s="6"/>
      <c r="E120" s="40">
        <v>44650.818310185197</v>
      </c>
      <c r="F120" s="40">
        <v>44650.8363425926</v>
      </c>
      <c r="G120" s="7">
        <f t="shared" si="26"/>
        <v>25.966666659805924</v>
      </c>
      <c r="H120" s="88" t="str">
        <f t="shared" si="24"/>
        <v>20:04</v>
      </c>
    </row>
    <row r="121" spans="1:8" x14ac:dyDescent="0.2">
      <c r="A121" s="4" t="s">
        <v>35</v>
      </c>
      <c r="B121" s="4">
        <v>12</v>
      </c>
      <c r="C121" s="5">
        <f t="shared" si="25"/>
        <v>80</v>
      </c>
      <c r="D121" s="4"/>
      <c r="E121" s="39">
        <v>44650.816990740699</v>
      </c>
      <c r="F121" s="39">
        <v>44650.838379629597</v>
      </c>
      <c r="G121" s="5">
        <f t="shared" si="26"/>
        <v>30.80000001238659</v>
      </c>
      <c r="H121" s="87" t="str">
        <f t="shared" si="24"/>
        <v>20:07</v>
      </c>
    </row>
    <row r="122" spans="1:8" x14ac:dyDescent="0.2">
      <c r="A122" s="6" t="s">
        <v>985</v>
      </c>
      <c r="B122" s="6">
        <v>10</v>
      </c>
      <c r="C122" s="7">
        <f t="shared" si="25"/>
        <v>66.67</v>
      </c>
      <c r="D122" s="6"/>
      <c r="E122" s="40">
        <v>44650.836770833303</v>
      </c>
      <c r="F122" s="40">
        <v>44650.887187499997</v>
      </c>
      <c r="G122" s="7">
        <f t="shared" si="26"/>
        <v>72.600000039674342</v>
      </c>
      <c r="H122" s="88" t="str">
        <f t="shared" si="24"/>
        <v>21:17</v>
      </c>
    </row>
    <row r="123" spans="1:8" x14ac:dyDescent="0.2">
      <c r="A123" s="4" t="s">
        <v>4</v>
      </c>
      <c r="B123" s="4">
        <v>13</v>
      </c>
      <c r="C123" s="5">
        <f t="shared" si="25"/>
        <v>86.67</v>
      </c>
      <c r="D123" s="4"/>
      <c r="E123" s="39">
        <v>44650.887731481504</v>
      </c>
      <c r="F123" s="39">
        <v>44650.889351851903</v>
      </c>
      <c r="G123" s="5">
        <f t="shared" si="26"/>
        <v>2.3333333758637309</v>
      </c>
      <c r="H123" s="87" t="str">
        <f t="shared" si="24"/>
        <v>21:20</v>
      </c>
    </row>
    <row r="124" spans="1:8" x14ac:dyDescent="0.2">
      <c r="A124" s="49" t="s">
        <v>33</v>
      </c>
      <c r="B124" s="49">
        <v>13</v>
      </c>
      <c r="C124" s="35">
        <f>ROUND(B124/15,4)*100/2</f>
        <v>43.335000000000001</v>
      </c>
      <c r="D124" s="49" t="s">
        <v>994</v>
      </c>
      <c r="E124" s="41">
        <v>44651.795636574097</v>
      </c>
      <c r="F124" s="41">
        <v>44651.798194444404</v>
      </c>
      <c r="G124" s="35">
        <f t="shared" si="26"/>
        <v>3.6833332409150898</v>
      </c>
      <c r="H124" s="94" t="str">
        <f t="shared" si="24"/>
        <v>19:09</v>
      </c>
    </row>
    <row r="125" spans="1:8" x14ac:dyDescent="0.2">
      <c r="A125" s="93" t="s">
        <v>986</v>
      </c>
      <c r="B125" s="93">
        <v>0</v>
      </c>
      <c r="C125" s="98">
        <f t="shared" si="25"/>
        <v>0</v>
      </c>
      <c r="D125" s="92" t="s">
        <v>540</v>
      </c>
      <c r="E125" s="99"/>
      <c r="F125" s="99"/>
      <c r="G125" s="96"/>
      <c r="H125" s="100"/>
    </row>
    <row r="126" spans="1:8" x14ac:dyDescent="0.2">
      <c r="A126" s="92" t="s">
        <v>696</v>
      </c>
      <c r="B126" s="92">
        <v>0</v>
      </c>
      <c r="C126" s="95">
        <f t="shared" si="25"/>
        <v>0</v>
      </c>
      <c r="D126" s="92" t="s">
        <v>540</v>
      </c>
      <c r="E126" s="96"/>
      <c r="F126" s="96"/>
      <c r="G126" s="96"/>
      <c r="H126" s="97"/>
    </row>
    <row r="129" spans="1:8" x14ac:dyDescent="0.2">
      <c r="A129" s="1" t="s">
        <v>1078</v>
      </c>
    </row>
    <row r="130" spans="1:8" x14ac:dyDescent="0.2">
      <c r="A130" t="s">
        <v>1079</v>
      </c>
    </row>
    <row r="131" spans="1:8" x14ac:dyDescent="0.2">
      <c r="A131" s="3" t="s">
        <v>63</v>
      </c>
      <c r="B131" s="3" t="s">
        <v>28</v>
      </c>
      <c r="C131" s="3" t="s">
        <v>29</v>
      </c>
      <c r="D131" s="3" t="s">
        <v>30</v>
      </c>
      <c r="E131" s="3" t="s">
        <v>67</v>
      </c>
      <c r="F131" s="3" t="s">
        <v>68</v>
      </c>
      <c r="G131" s="3" t="s">
        <v>1085</v>
      </c>
      <c r="H131" s="60" t="str">
        <f>$H$2</f>
        <v>HR ENVIO QUIZ</v>
      </c>
    </row>
    <row r="132" spans="1:8" ht="32" x14ac:dyDescent="0.2">
      <c r="A132" s="4"/>
      <c r="B132" s="56">
        <v>0</v>
      </c>
      <c r="C132" s="57">
        <f>ROUND(B132/10,4)*100</f>
        <v>0</v>
      </c>
      <c r="D132" s="52" t="s">
        <v>685</v>
      </c>
      <c r="E132" s="58">
        <v>44657.832581018498</v>
      </c>
      <c r="F132" s="58">
        <v>44657.837500000001</v>
      </c>
      <c r="G132" s="57">
        <f>(F132-E132)*24*60</f>
        <v>7.0833333651535213</v>
      </c>
      <c r="H132" s="90" t="str">
        <f t="shared" ref="H132:H139" si="27">HOUR(F132)&amp;IF(MINUTE(F132)&gt;=10, ":"&amp;MINUTE(F132), ":0"&amp;MINUTE(F132))</f>
        <v>20:06</v>
      </c>
    </row>
    <row r="133" spans="1:8" x14ac:dyDescent="0.2">
      <c r="A133" s="6" t="s">
        <v>691</v>
      </c>
      <c r="B133" s="6">
        <v>9</v>
      </c>
      <c r="C133" s="7">
        <f t="shared" ref="C133:C142" si="28">ROUND(B133/10,4)*100</f>
        <v>90</v>
      </c>
      <c r="D133" s="6"/>
      <c r="E133" s="40">
        <v>44657.838113425903</v>
      </c>
      <c r="F133" s="40">
        <v>44657.841666666704</v>
      </c>
      <c r="G133" s="7">
        <f t="shared" ref="G133:G139" si="29">(F133-E133)*24*60</f>
        <v>5.116666752146557</v>
      </c>
      <c r="H133" s="88" t="str">
        <f t="shared" si="27"/>
        <v>20:12</v>
      </c>
    </row>
    <row r="134" spans="1:8" x14ac:dyDescent="0.2">
      <c r="A134" s="4" t="s">
        <v>10</v>
      </c>
      <c r="B134" s="4">
        <v>8.5</v>
      </c>
      <c r="C134" s="5">
        <f t="shared" si="28"/>
        <v>85</v>
      </c>
      <c r="D134" s="4"/>
      <c r="E134" s="39">
        <v>44657.833854166704</v>
      </c>
      <c r="F134" s="39">
        <v>44657.846365740697</v>
      </c>
      <c r="G134" s="5">
        <f t="shared" si="29"/>
        <v>18.016666551120579</v>
      </c>
      <c r="H134" s="87" t="str">
        <f t="shared" si="27"/>
        <v>20:18</v>
      </c>
    </row>
    <row r="135" spans="1:8" x14ac:dyDescent="0.2">
      <c r="A135" s="6" t="s">
        <v>6</v>
      </c>
      <c r="B135" s="6">
        <v>9</v>
      </c>
      <c r="C135" s="7">
        <f t="shared" si="28"/>
        <v>90</v>
      </c>
      <c r="D135" s="6"/>
      <c r="E135" s="40">
        <v>44657.832361111097</v>
      </c>
      <c r="F135" s="40">
        <v>44657.854907407404</v>
      </c>
      <c r="G135" s="7">
        <f t="shared" si="29"/>
        <v>32.466666680993512</v>
      </c>
      <c r="H135" s="88" t="str">
        <f t="shared" si="27"/>
        <v>20:31</v>
      </c>
    </row>
    <row r="136" spans="1:8" x14ac:dyDescent="0.2">
      <c r="A136" s="4" t="s">
        <v>2</v>
      </c>
      <c r="B136" s="4">
        <v>9</v>
      </c>
      <c r="C136" s="5">
        <f t="shared" si="28"/>
        <v>90</v>
      </c>
      <c r="D136" s="4"/>
      <c r="E136" s="39">
        <v>44657.853923611103</v>
      </c>
      <c r="F136" s="39">
        <v>44657.855659722198</v>
      </c>
      <c r="G136" s="5">
        <f t="shared" si="29"/>
        <v>2.4999999767169356</v>
      </c>
      <c r="H136" s="87" t="str">
        <f t="shared" si="27"/>
        <v>20:32</v>
      </c>
    </row>
    <row r="137" spans="1:8" x14ac:dyDescent="0.2">
      <c r="A137" s="6" t="s">
        <v>4</v>
      </c>
      <c r="B137" s="6">
        <v>9</v>
      </c>
      <c r="C137" s="7">
        <f t="shared" si="28"/>
        <v>90</v>
      </c>
      <c r="D137" s="6"/>
      <c r="E137" s="40">
        <v>44657.854212963</v>
      </c>
      <c r="F137" s="40">
        <v>44657.856539351902</v>
      </c>
      <c r="G137" s="7">
        <f t="shared" si="29"/>
        <v>3.3500000182539225</v>
      </c>
      <c r="H137" s="88" t="str">
        <f t="shared" si="27"/>
        <v>20:33</v>
      </c>
    </row>
    <row r="138" spans="1:8" x14ac:dyDescent="0.2">
      <c r="A138" s="4" t="s">
        <v>7</v>
      </c>
      <c r="B138" s="4">
        <v>10</v>
      </c>
      <c r="C138" s="5">
        <f t="shared" si="28"/>
        <v>100</v>
      </c>
      <c r="D138" s="4"/>
      <c r="E138" s="39">
        <v>44657.832326388903</v>
      </c>
      <c r="F138" s="39">
        <v>44657.856712963003</v>
      </c>
      <c r="G138" s="5">
        <f t="shared" si="29"/>
        <v>35.116666703252122</v>
      </c>
      <c r="H138" s="87" t="str">
        <f t="shared" si="27"/>
        <v>20:33</v>
      </c>
    </row>
    <row r="139" spans="1:8" x14ac:dyDescent="0.2">
      <c r="A139" s="6" t="s">
        <v>1080</v>
      </c>
      <c r="B139" s="6">
        <v>9</v>
      </c>
      <c r="C139" s="7">
        <f t="shared" si="28"/>
        <v>90</v>
      </c>
      <c r="D139" s="6"/>
      <c r="E139" s="40">
        <v>44657.853159722203</v>
      </c>
      <c r="F139" s="40">
        <v>44657.872627314799</v>
      </c>
      <c r="G139" s="7">
        <f t="shared" si="29"/>
        <v>28.033333338098601</v>
      </c>
      <c r="H139" s="88" t="str">
        <f t="shared" si="27"/>
        <v>20:56</v>
      </c>
    </row>
    <row r="140" spans="1:8" x14ac:dyDescent="0.2">
      <c r="A140" s="109" t="s">
        <v>986</v>
      </c>
      <c r="B140" s="92">
        <v>0</v>
      </c>
      <c r="C140" s="98">
        <f t="shared" si="28"/>
        <v>0</v>
      </c>
      <c r="D140" s="92" t="s">
        <v>540</v>
      </c>
      <c r="E140" s="99"/>
      <c r="F140" s="99"/>
      <c r="G140" s="99"/>
      <c r="H140" s="100"/>
    </row>
    <row r="141" spans="1:8" x14ac:dyDescent="0.2">
      <c r="A141" s="92" t="s">
        <v>1081</v>
      </c>
      <c r="B141" s="92">
        <v>0</v>
      </c>
      <c r="C141" s="95">
        <f t="shared" si="28"/>
        <v>0</v>
      </c>
      <c r="D141" s="92" t="s">
        <v>540</v>
      </c>
      <c r="E141" s="96"/>
      <c r="F141" s="96"/>
      <c r="G141" s="96"/>
      <c r="H141" s="97"/>
    </row>
    <row r="142" spans="1:8" x14ac:dyDescent="0.2">
      <c r="A142" s="93" t="s">
        <v>1083</v>
      </c>
      <c r="B142" s="92">
        <v>0</v>
      </c>
      <c r="C142" s="98">
        <f t="shared" si="28"/>
        <v>0</v>
      </c>
      <c r="D142" s="92" t="s">
        <v>540</v>
      </c>
      <c r="E142" s="99"/>
      <c r="F142" s="99"/>
      <c r="G142" s="99"/>
      <c r="H142" s="10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B7CBC-3BAB-424A-8620-24C964A5CA0F}">
  <dimension ref="A1:CQ87"/>
  <sheetViews>
    <sheetView showGridLines="0" workbookViewId="0">
      <pane xSplit="3" ySplit="2" topLeftCell="D3" activePane="bottomRight" state="frozen"/>
      <selection pane="topRight" activeCell="D1" sqref="D1"/>
      <selection pane="bottomLeft" activeCell="A3" sqref="A3"/>
      <selection pane="bottomRight" activeCell="BA83" sqref="BA83"/>
    </sheetView>
  </sheetViews>
  <sheetFormatPr baseColWidth="10" defaultRowHeight="16" x14ac:dyDescent="0.2"/>
  <cols>
    <col min="2" max="2" width="15" bestFit="1" customWidth="1"/>
    <col min="3" max="3" width="17.33203125" bestFit="1" customWidth="1"/>
  </cols>
  <sheetData>
    <row r="1" spans="1:88" x14ac:dyDescent="0.2">
      <c r="A1" s="1" t="s">
        <v>182</v>
      </c>
    </row>
    <row r="2" spans="1:88" x14ac:dyDescent="0.2">
      <c r="A2" t="s">
        <v>66</v>
      </c>
      <c r="B2" t="s">
        <v>67</v>
      </c>
      <c r="C2" t="s">
        <v>68</v>
      </c>
      <c r="D2" t="s">
        <v>69</v>
      </c>
      <c r="E2" t="s">
        <v>70</v>
      </c>
      <c r="F2" t="s">
        <v>71</v>
      </c>
      <c r="G2" t="s">
        <v>72</v>
      </c>
      <c r="H2" t="s">
        <v>73</v>
      </c>
      <c r="I2" t="s">
        <v>74</v>
      </c>
      <c r="J2" t="s">
        <v>75</v>
      </c>
      <c r="K2" t="s">
        <v>76</v>
      </c>
      <c r="L2" t="s">
        <v>77</v>
      </c>
      <c r="M2" t="s">
        <v>78</v>
      </c>
      <c r="N2" t="s">
        <v>79</v>
      </c>
      <c r="O2" t="s">
        <v>80</v>
      </c>
      <c r="P2" t="s">
        <v>81</v>
      </c>
      <c r="Q2" t="s">
        <v>82</v>
      </c>
      <c r="R2" t="s">
        <v>83</v>
      </c>
      <c r="S2" t="s">
        <v>84</v>
      </c>
      <c r="T2" t="s">
        <v>85</v>
      </c>
      <c r="U2" t="s">
        <v>86</v>
      </c>
      <c r="V2" t="s">
        <v>87</v>
      </c>
      <c r="W2" t="s">
        <v>88</v>
      </c>
      <c r="X2" t="s">
        <v>89</v>
      </c>
      <c r="Y2" t="s">
        <v>90</v>
      </c>
      <c r="Z2" t="s">
        <v>91</v>
      </c>
      <c r="AA2" t="s">
        <v>92</v>
      </c>
      <c r="AB2" t="s">
        <v>93</v>
      </c>
      <c r="AC2" t="s">
        <v>94</v>
      </c>
      <c r="AD2" t="s">
        <v>95</v>
      </c>
      <c r="AE2" t="s">
        <v>96</v>
      </c>
      <c r="AF2" t="s">
        <v>97</v>
      </c>
      <c r="AG2" t="s">
        <v>98</v>
      </c>
      <c r="AH2" t="s">
        <v>99</v>
      </c>
      <c r="AI2" t="s">
        <v>100</v>
      </c>
      <c r="AJ2" t="s">
        <v>101</v>
      </c>
    </row>
    <row r="3" spans="1:88" x14ac:dyDescent="0.2">
      <c r="A3">
        <v>3</v>
      </c>
      <c r="B3" s="37">
        <v>44590.7944444444</v>
      </c>
      <c r="C3" s="37">
        <v>44590.798310185201</v>
      </c>
      <c r="D3" t="s">
        <v>102</v>
      </c>
      <c r="F3" t="s">
        <v>103</v>
      </c>
      <c r="G3" t="s">
        <v>104</v>
      </c>
      <c r="I3" t="s">
        <v>105</v>
      </c>
      <c r="J3" t="s">
        <v>106</v>
      </c>
      <c r="K3" t="s">
        <v>107</v>
      </c>
      <c r="L3" t="s">
        <v>108</v>
      </c>
      <c r="M3" t="s">
        <v>109</v>
      </c>
      <c r="N3" t="s">
        <v>110</v>
      </c>
      <c r="O3" t="s">
        <v>111</v>
      </c>
      <c r="P3" t="s">
        <v>112</v>
      </c>
      <c r="Q3" t="s">
        <v>113</v>
      </c>
      <c r="R3" t="s">
        <v>114</v>
      </c>
      <c r="S3" t="s">
        <v>115</v>
      </c>
      <c r="T3" t="s">
        <v>116</v>
      </c>
      <c r="U3" t="s">
        <v>117</v>
      </c>
      <c r="V3" t="s">
        <v>118</v>
      </c>
      <c r="W3" t="s">
        <v>119</v>
      </c>
      <c r="X3" t="s">
        <v>120</v>
      </c>
      <c r="Y3" t="s">
        <v>121</v>
      </c>
      <c r="Z3" t="s">
        <v>122</v>
      </c>
      <c r="AA3" t="s">
        <v>123</v>
      </c>
      <c r="AB3" t="s">
        <v>124</v>
      </c>
      <c r="AC3" t="s">
        <v>125</v>
      </c>
      <c r="AD3" t="s">
        <v>126</v>
      </c>
      <c r="AE3" t="s">
        <v>127</v>
      </c>
      <c r="AF3" t="s">
        <v>128</v>
      </c>
      <c r="AG3" t="s">
        <v>129</v>
      </c>
      <c r="AH3" t="s">
        <v>130</v>
      </c>
      <c r="AI3" t="s">
        <v>131</v>
      </c>
      <c r="AJ3" t="s">
        <v>132</v>
      </c>
    </row>
    <row r="4" spans="1:88" x14ac:dyDescent="0.2">
      <c r="A4">
        <v>4</v>
      </c>
      <c r="B4" s="37">
        <v>44592.858437499999</v>
      </c>
      <c r="C4" s="37">
        <v>44592.9035532407</v>
      </c>
      <c r="D4" t="s">
        <v>102</v>
      </c>
      <c r="F4" t="s">
        <v>133</v>
      </c>
      <c r="G4" t="s">
        <v>134</v>
      </c>
      <c r="I4" t="s">
        <v>135</v>
      </c>
      <c r="J4" t="s">
        <v>106</v>
      </c>
      <c r="K4" t="s">
        <v>107</v>
      </c>
      <c r="L4" t="s">
        <v>108</v>
      </c>
      <c r="M4" t="s">
        <v>109</v>
      </c>
      <c r="N4" t="s">
        <v>110</v>
      </c>
      <c r="O4" t="s">
        <v>136</v>
      </c>
      <c r="P4" t="s">
        <v>137</v>
      </c>
      <c r="Q4" t="s">
        <v>138</v>
      </c>
      <c r="R4" t="s">
        <v>114</v>
      </c>
      <c r="S4" t="s">
        <v>115</v>
      </c>
      <c r="T4" t="s">
        <v>116</v>
      </c>
      <c r="U4" t="s">
        <v>117</v>
      </c>
      <c r="V4" t="s">
        <v>118</v>
      </c>
      <c r="W4" t="s">
        <v>139</v>
      </c>
      <c r="X4" t="s">
        <v>140</v>
      </c>
      <c r="Y4" t="s">
        <v>121</v>
      </c>
      <c r="Z4" t="s">
        <v>141</v>
      </c>
      <c r="AA4" t="s">
        <v>123</v>
      </c>
      <c r="AB4" t="s">
        <v>124</v>
      </c>
      <c r="AC4" t="s">
        <v>125</v>
      </c>
      <c r="AD4" t="s">
        <v>126</v>
      </c>
      <c r="AE4" t="s">
        <v>127</v>
      </c>
      <c r="AF4" t="s">
        <v>142</v>
      </c>
      <c r="AG4" t="s">
        <v>143</v>
      </c>
      <c r="AH4" t="s">
        <v>144</v>
      </c>
      <c r="AI4" t="s">
        <v>131</v>
      </c>
      <c r="AJ4" t="s">
        <v>132</v>
      </c>
    </row>
    <row r="5" spans="1:88" x14ac:dyDescent="0.2">
      <c r="A5">
        <v>5</v>
      </c>
      <c r="B5" s="37">
        <v>44592.8588773148</v>
      </c>
      <c r="C5" s="37">
        <v>44592.9035532407</v>
      </c>
      <c r="D5" t="s">
        <v>102</v>
      </c>
      <c r="F5" t="s">
        <v>133</v>
      </c>
      <c r="G5" t="s">
        <v>4</v>
      </c>
      <c r="I5" t="s">
        <v>135</v>
      </c>
      <c r="J5" t="s">
        <v>145</v>
      </c>
      <c r="K5" t="s">
        <v>107</v>
      </c>
      <c r="L5" t="s">
        <v>146</v>
      </c>
      <c r="M5" t="s">
        <v>109</v>
      </c>
      <c r="N5" t="s">
        <v>110</v>
      </c>
      <c r="O5" t="s">
        <v>136</v>
      </c>
      <c r="P5" t="s">
        <v>112</v>
      </c>
      <c r="Q5" t="s">
        <v>138</v>
      </c>
      <c r="R5" t="s">
        <v>114</v>
      </c>
      <c r="S5" t="s">
        <v>115</v>
      </c>
      <c r="T5" t="s">
        <v>116</v>
      </c>
      <c r="U5" t="s">
        <v>117</v>
      </c>
      <c r="V5" t="s">
        <v>118</v>
      </c>
      <c r="W5" t="s">
        <v>119</v>
      </c>
      <c r="X5" t="s">
        <v>147</v>
      </c>
      <c r="Y5" t="s">
        <v>148</v>
      </c>
      <c r="Z5" t="s">
        <v>122</v>
      </c>
      <c r="AA5" t="s">
        <v>123</v>
      </c>
      <c r="AB5" t="s">
        <v>124</v>
      </c>
      <c r="AC5" t="s">
        <v>125</v>
      </c>
      <c r="AD5" t="s">
        <v>126</v>
      </c>
      <c r="AE5" t="s">
        <v>127</v>
      </c>
      <c r="AF5" t="s">
        <v>128</v>
      </c>
      <c r="AG5" t="s">
        <v>143</v>
      </c>
      <c r="AH5" t="s">
        <v>144</v>
      </c>
      <c r="AI5" t="s">
        <v>131</v>
      </c>
      <c r="AJ5" t="s">
        <v>132</v>
      </c>
    </row>
    <row r="6" spans="1:88" x14ac:dyDescent="0.2">
      <c r="A6">
        <v>6</v>
      </c>
      <c r="B6" s="37">
        <v>44592.865231481497</v>
      </c>
      <c r="C6" s="37">
        <v>44592.926261574103</v>
      </c>
      <c r="D6" t="s">
        <v>102</v>
      </c>
      <c r="F6" t="s">
        <v>149</v>
      </c>
      <c r="G6" t="s">
        <v>150</v>
      </c>
      <c r="I6" t="s">
        <v>151</v>
      </c>
      <c r="J6" t="s">
        <v>106</v>
      </c>
      <c r="K6" t="s">
        <v>107</v>
      </c>
      <c r="L6" t="s">
        <v>108</v>
      </c>
      <c r="M6" t="s">
        <v>109</v>
      </c>
      <c r="N6" t="s">
        <v>110</v>
      </c>
      <c r="O6" t="s">
        <v>111</v>
      </c>
      <c r="P6" t="s">
        <v>112</v>
      </c>
      <c r="Q6" t="s">
        <v>113</v>
      </c>
      <c r="R6" t="s">
        <v>114</v>
      </c>
      <c r="S6" t="s">
        <v>115</v>
      </c>
      <c r="T6" t="s">
        <v>116</v>
      </c>
      <c r="U6" t="s">
        <v>117</v>
      </c>
      <c r="V6" t="s">
        <v>118</v>
      </c>
      <c r="W6" t="s">
        <v>119</v>
      </c>
      <c r="X6" t="s">
        <v>152</v>
      </c>
      <c r="Y6" t="s">
        <v>153</v>
      </c>
      <c r="Z6" t="s">
        <v>122</v>
      </c>
      <c r="AA6" t="s">
        <v>123</v>
      </c>
      <c r="AB6" t="s">
        <v>124</v>
      </c>
      <c r="AC6" t="s">
        <v>125</v>
      </c>
      <c r="AD6" t="s">
        <v>126</v>
      </c>
      <c r="AE6" t="s">
        <v>154</v>
      </c>
      <c r="AF6" t="s">
        <v>128</v>
      </c>
      <c r="AG6" t="s">
        <v>155</v>
      </c>
      <c r="AH6" t="s">
        <v>130</v>
      </c>
      <c r="AI6" t="s">
        <v>131</v>
      </c>
      <c r="AJ6" t="s">
        <v>132</v>
      </c>
    </row>
    <row r="7" spans="1:88" x14ac:dyDescent="0.2">
      <c r="A7">
        <v>7</v>
      </c>
      <c r="B7" s="37">
        <v>44593.827997685199</v>
      </c>
      <c r="C7" s="37">
        <v>44593.837638888901</v>
      </c>
      <c r="D7" t="s">
        <v>102</v>
      </c>
      <c r="F7" t="s">
        <v>156</v>
      </c>
      <c r="G7" t="s">
        <v>157</v>
      </c>
      <c r="H7" t="s">
        <v>158</v>
      </c>
      <c r="I7" t="s">
        <v>159</v>
      </c>
      <c r="J7" t="s">
        <v>106</v>
      </c>
      <c r="K7" t="s">
        <v>107</v>
      </c>
      <c r="L7" t="s">
        <v>108</v>
      </c>
      <c r="M7" t="s">
        <v>109</v>
      </c>
      <c r="N7" t="s">
        <v>110</v>
      </c>
      <c r="O7" t="s">
        <v>111</v>
      </c>
      <c r="P7" t="s">
        <v>112</v>
      </c>
      <c r="Q7" t="s">
        <v>113</v>
      </c>
      <c r="R7" t="s">
        <v>114</v>
      </c>
      <c r="S7" t="s">
        <v>115</v>
      </c>
      <c r="T7" t="s">
        <v>116</v>
      </c>
      <c r="U7" t="s">
        <v>117</v>
      </c>
      <c r="V7" t="s">
        <v>118</v>
      </c>
      <c r="W7" t="s">
        <v>119</v>
      </c>
      <c r="X7" t="s">
        <v>120</v>
      </c>
      <c r="Y7" t="s">
        <v>153</v>
      </c>
      <c r="Z7" t="s">
        <v>122</v>
      </c>
      <c r="AA7" t="s">
        <v>123</v>
      </c>
      <c r="AB7" t="s">
        <v>124</v>
      </c>
      <c r="AC7" t="s">
        <v>125</v>
      </c>
      <c r="AD7" t="s">
        <v>126</v>
      </c>
      <c r="AE7" t="s">
        <v>127</v>
      </c>
      <c r="AF7" t="s">
        <v>128</v>
      </c>
      <c r="AG7" t="s">
        <v>129</v>
      </c>
      <c r="AH7" t="s">
        <v>130</v>
      </c>
      <c r="AI7" t="s">
        <v>131</v>
      </c>
      <c r="AJ7" t="s">
        <v>132</v>
      </c>
    </row>
    <row r="8" spans="1:88" x14ac:dyDescent="0.2">
      <c r="A8">
        <v>8</v>
      </c>
      <c r="B8" s="37">
        <v>44593.9906597222</v>
      </c>
      <c r="C8" s="37">
        <v>44593.995196759301</v>
      </c>
      <c r="D8" t="s">
        <v>102</v>
      </c>
      <c r="F8" t="s">
        <v>160</v>
      </c>
      <c r="G8" t="s">
        <v>161</v>
      </c>
      <c r="I8" t="s">
        <v>162</v>
      </c>
      <c r="J8" t="s">
        <v>163</v>
      </c>
      <c r="K8" t="s">
        <v>107</v>
      </c>
      <c r="L8" t="s">
        <v>108</v>
      </c>
      <c r="M8" t="s">
        <v>109</v>
      </c>
      <c r="N8" t="s">
        <v>164</v>
      </c>
      <c r="O8" t="s">
        <v>165</v>
      </c>
      <c r="P8" t="s">
        <v>166</v>
      </c>
      <c r="Q8" t="s">
        <v>167</v>
      </c>
      <c r="R8" t="s">
        <v>114</v>
      </c>
      <c r="S8" t="s">
        <v>168</v>
      </c>
      <c r="T8" t="s">
        <v>169</v>
      </c>
      <c r="U8" t="s">
        <v>117</v>
      </c>
      <c r="V8" t="s">
        <v>170</v>
      </c>
      <c r="W8" t="s">
        <v>171</v>
      </c>
      <c r="X8" t="s">
        <v>172</v>
      </c>
      <c r="Y8" t="s">
        <v>173</v>
      </c>
      <c r="Z8" t="s">
        <v>174</v>
      </c>
      <c r="AA8" t="s">
        <v>175</v>
      </c>
      <c r="AB8" t="s">
        <v>176</v>
      </c>
      <c r="AC8" t="s">
        <v>125</v>
      </c>
      <c r="AD8" t="s">
        <v>177</v>
      </c>
      <c r="AE8" t="s">
        <v>127</v>
      </c>
      <c r="AF8" t="s">
        <v>142</v>
      </c>
      <c r="AG8" t="s">
        <v>178</v>
      </c>
      <c r="AH8" t="s">
        <v>179</v>
      </c>
      <c r="AI8" t="s">
        <v>180</v>
      </c>
      <c r="AJ8" t="s">
        <v>181</v>
      </c>
    </row>
    <row r="11" spans="1:88" x14ac:dyDescent="0.2">
      <c r="A11" s="1" t="s">
        <v>329</v>
      </c>
    </row>
    <row r="12" spans="1:88" x14ac:dyDescent="0.2">
      <c r="A12" t="s">
        <v>66</v>
      </c>
      <c r="B12" t="s">
        <v>67</v>
      </c>
      <c r="C12" t="s">
        <v>68</v>
      </c>
      <c r="D12" t="s">
        <v>69</v>
      </c>
      <c r="E12" t="s">
        <v>70</v>
      </c>
      <c r="F12" t="s">
        <v>186</v>
      </c>
      <c r="G12" t="s">
        <v>188</v>
      </c>
      <c r="H12" t="s">
        <v>71</v>
      </c>
      <c r="I12" t="s">
        <v>189</v>
      </c>
      <c r="J12" t="s">
        <v>190</v>
      </c>
      <c r="K12" t="s">
        <v>72</v>
      </c>
      <c r="L12" t="s">
        <v>191</v>
      </c>
      <c r="M12" t="s">
        <v>192</v>
      </c>
      <c r="N12" t="s">
        <v>74</v>
      </c>
      <c r="O12" t="s">
        <v>193</v>
      </c>
      <c r="P12" t="s">
        <v>194</v>
      </c>
      <c r="Q12" t="s">
        <v>75</v>
      </c>
      <c r="R12" t="s">
        <v>195</v>
      </c>
      <c r="S12" t="s">
        <v>196</v>
      </c>
      <c r="T12" t="s">
        <v>197</v>
      </c>
      <c r="U12" t="s">
        <v>198</v>
      </c>
      <c r="V12" t="s">
        <v>199</v>
      </c>
      <c r="W12" t="s">
        <v>200</v>
      </c>
      <c r="X12" t="s">
        <v>201</v>
      </c>
      <c r="Y12" t="s">
        <v>202</v>
      </c>
      <c r="Z12" t="s">
        <v>203</v>
      </c>
      <c r="AA12" t="s">
        <v>204</v>
      </c>
      <c r="AB12" t="s">
        <v>205</v>
      </c>
      <c r="AC12" t="s">
        <v>206</v>
      </c>
      <c r="AD12" t="s">
        <v>207</v>
      </c>
      <c r="AE12" t="s">
        <v>208</v>
      </c>
      <c r="AF12" t="s">
        <v>209</v>
      </c>
      <c r="AG12" t="s">
        <v>210</v>
      </c>
      <c r="AH12" t="s">
        <v>211</v>
      </c>
      <c r="AI12" t="s">
        <v>212</v>
      </c>
      <c r="AJ12" t="s">
        <v>213</v>
      </c>
      <c r="AK12" t="s">
        <v>214</v>
      </c>
      <c r="AL12" t="s">
        <v>215</v>
      </c>
      <c r="AM12" t="s">
        <v>216</v>
      </c>
      <c r="AN12" t="s">
        <v>217</v>
      </c>
      <c r="AO12" t="s">
        <v>218</v>
      </c>
      <c r="AP12" t="s">
        <v>219</v>
      </c>
      <c r="AQ12" t="s">
        <v>220</v>
      </c>
      <c r="AR12" t="s">
        <v>221</v>
      </c>
      <c r="AS12" t="s">
        <v>222</v>
      </c>
      <c r="AT12" t="s">
        <v>223</v>
      </c>
      <c r="AU12" t="s">
        <v>224</v>
      </c>
      <c r="AV12" t="s">
        <v>225</v>
      </c>
      <c r="AW12" t="s">
        <v>226</v>
      </c>
      <c r="AX12" t="s">
        <v>227</v>
      </c>
      <c r="AY12" t="s">
        <v>228</v>
      </c>
      <c r="AZ12" t="s">
        <v>229</v>
      </c>
      <c r="BA12" t="s">
        <v>87</v>
      </c>
      <c r="BB12" t="s">
        <v>230</v>
      </c>
      <c r="BC12" t="s">
        <v>231</v>
      </c>
      <c r="BD12" t="s">
        <v>88</v>
      </c>
      <c r="BE12" t="s">
        <v>232</v>
      </c>
      <c r="BF12" t="s">
        <v>233</v>
      </c>
      <c r="BG12" t="s">
        <v>89</v>
      </c>
      <c r="BH12" t="s">
        <v>234</v>
      </c>
      <c r="BI12" t="s">
        <v>235</v>
      </c>
      <c r="BJ12" t="s">
        <v>90</v>
      </c>
      <c r="BK12" t="s">
        <v>236</v>
      </c>
      <c r="BL12" t="s">
        <v>237</v>
      </c>
      <c r="BM12" t="s">
        <v>91</v>
      </c>
      <c r="BN12" t="s">
        <v>238</v>
      </c>
      <c r="BO12" t="s">
        <v>239</v>
      </c>
      <c r="BP12" t="s">
        <v>92</v>
      </c>
      <c r="BQ12" t="s">
        <v>240</v>
      </c>
      <c r="BR12" t="s">
        <v>241</v>
      </c>
      <c r="BS12" t="s">
        <v>93</v>
      </c>
      <c r="BT12" t="s">
        <v>242</v>
      </c>
      <c r="BU12" t="s">
        <v>243</v>
      </c>
      <c r="BV12" t="s">
        <v>94</v>
      </c>
      <c r="BW12" t="s">
        <v>244</v>
      </c>
      <c r="BX12" t="s">
        <v>245</v>
      </c>
      <c r="BY12" t="s">
        <v>95</v>
      </c>
      <c r="BZ12" t="s">
        <v>246</v>
      </c>
      <c r="CA12" t="s">
        <v>247</v>
      </c>
      <c r="CB12" t="s">
        <v>96</v>
      </c>
      <c r="CC12" t="s">
        <v>248</v>
      </c>
      <c r="CD12" t="s">
        <v>249</v>
      </c>
      <c r="CE12" t="s">
        <v>97</v>
      </c>
      <c r="CF12" t="s">
        <v>250</v>
      </c>
      <c r="CG12" t="s">
        <v>251</v>
      </c>
      <c r="CH12" t="s">
        <v>98</v>
      </c>
      <c r="CI12" t="s">
        <v>252</v>
      </c>
      <c r="CJ12" t="s">
        <v>253</v>
      </c>
    </row>
    <row r="13" spans="1:88" x14ac:dyDescent="0.2">
      <c r="A13">
        <v>1</v>
      </c>
      <c r="B13" s="37">
        <v>44596.5546412037</v>
      </c>
      <c r="C13" s="37">
        <v>44596.559155092596</v>
      </c>
      <c r="D13" t="s">
        <v>102</v>
      </c>
      <c r="H13" t="s">
        <v>103</v>
      </c>
      <c r="K13" t="s">
        <v>254</v>
      </c>
      <c r="N13" t="s">
        <v>255</v>
      </c>
      <c r="Q13" t="s">
        <v>256</v>
      </c>
      <c r="T13" t="s">
        <v>257</v>
      </c>
      <c r="W13" t="s">
        <v>258</v>
      </c>
      <c r="Z13" t="s">
        <v>259</v>
      </c>
      <c r="AC13" t="s">
        <v>260</v>
      </c>
      <c r="AF13" t="s">
        <v>261</v>
      </c>
      <c r="AI13" t="s">
        <v>262</v>
      </c>
      <c r="AL13" t="s">
        <v>263</v>
      </c>
      <c r="AO13" t="s">
        <v>264</v>
      </c>
      <c r="AR13" t="s">
        <v>265</v>
      </c>
      <c r="AU13" t="s">
        <v>266</v>
      </c>
      <c r="AX13" t="s">
        <v>267</v>
      </c>
      <c r="BA13" t="s">
        <v>268</v>
      </c>
      <c r="BD13" t="s">
        <v>269</v>
      </c>
      <c r="BG13" t="s">
        <v>270</v>
      </c>
      <c r="BJ13" t="s">
        <v>271</v>
      </c>
      <c r="BM13" t="s">
        <v>272</v>
      </c>
      <c r="BP13" t="s">
        <v>273</v>
      </c>
      <c r="BS13" t="s">
        <v>274</v>
      </c>
      <c r="BV13" t="s">
        <v>275</v>
      </c>
      <c r="BY13" t="s">
        <v>276</v>
      </c>
      <c r="CB13" t="s">
        <v>277</v>
      </c>
      <c r="CE13" t="s">
        <v>278</v>
      </c>
      <c r="CH13" t="s">
        <v>279</v>
      </c>
    </row>
    <row r="14" spans="1:88" x14ac:dyDescent="0.2">
      <c r="A14">
        <v>2</v>
      </c>
      <c r="B14" s="37">
        <v>44596.652905092596</v>
      </c>
      <c r="C14" s="37">
        <v>44596.661898148101</v>
      </c>
      <c r="D14" t="s">
        <v>102</v>
      </c>
      <c r="H14" t="s">
        <v>156</v>
      </c>
      <c r="K14" t="s">
        <v>157</v>
      </c>
      <c r="N14" t="s">
        <v>255</v>
      </c>
      <c r="Q14" t="s">
        <v>256</v>
      </c>
      <c r="T14" t="s">
        <v>280</v>
      </c>
      <c r="W14" t="s">
        <v>258</v>
      </c>
      <c r="Z14" t="s">
        <v>259</v>
      </c>
      <c r="AC14" t="s">
        <v>260</v>
      </c>
      <c r="AF14" t="s">
        <v>261</v>
      </c>
      <c r="AI14" t="s">
        <v>262</v>
      </c>
      <c r="AL14" t="s">
        <v>263</v>
      </c>
      <c r="AO14" t="s">
        <v>264</v>
      </c>
      <c r="AR14" t="s">
        <v>265</v>
      </c>
      <c r="AU14" t="s">
        <v>266</v>
      </c>
      <c r="AX14" t="s">
        <v>267</v>
      </c>
      <c r="BA14" t="s">
        <v>268</v>
      </c>
      <c r="BD14" t="s">
        <v>269</v>
      </c>
      <c r="BG14" t="s">
        <v>270</v>
      </c>
      <c r="BJ14" t="s">
        <v>281</v>
      </c>
      <c r="BM14" t="s">
        <v>282</v>
      </c>
      <c r="BP14" t="s">
        <v>273</v>
      </c>
      <c r="BS14" t="s">
        <v>274</v>
      </c>
      <c r="BV14" t="s">
        <v>275</v>
      </c>
      <c r="BY14" t="s">
        <v>276</v>
      </c>
      <c r="CB14" t="s">
        <v>277</v>
      </c>
      <c r="CE14" t="s">
        <v>278</v>
      </c>
      <c r="CH14" t="s">
        <v>279</v>
      </c>
    </row>
    <row r="15" spans="1:88" x14ac:dyDescent="0.2">
      <c r="A15">
        <v>3</v>
      </c>
      <c r="B15" s="37">
        <v>44600.8617592593</v>
      </c>
      <c r="C15" s="37">
        <v>44600.866979166698</v>
      </c>
      <c r="D15" t="s">
        <v>102</v>
      </c>
      <c r="H15" t="s">
        <v>160</v>
      </c>
      <c r="K15" t="s">
        <v>283</v>
      </c>
      <c r="N15" t="s">
        <v>255</v>
      </c>
      <c r="Q15" t="s">
        <v>256</v>
      </c>
      <c r="T15" t="s">
        <v>280</v>
      </c>
      <c r="W15" t="s">
        <v>258</v>
      </c>
      <c r="Z15" t="s">
        <v>259</v>
      </c>
      <c r="AC15" t="s">
        <v>260</v>
      </c>
      <c r="AF15" t="s">
        <v>261</v>
      </c>
      <c r="AI15" t="s">
        <v>262</v>
      </c>
      <c r="AL15" t="s">
        <v>263</v>
      </c>
      <c r="AO15" t="s">
        <v>264</v>
      </c>
      <c r="AR15" t="s">
        <v>265</v>
      </c>
      <c r="AU15" t="s">
        <v>266</v>
      </c>
      <c r="AX15" t="s">
        <v>267</v>
      </c>
      <c r="BA15" t="s">
        <v>268</v>
      </c>
      <c r="BD15" t="s">
        <v>269</v>
      </c>
      <c r="BG15" t="s">
        <v>284</v>
      </c>
      <c r="BJ15" t="s">
        <v>285</v>
      </c>
      <c r="BM15" t="s">
        <v>282</v>
      </c>
      <c r="BP15" t="s">
        <v>273</v>
      </c>
      <c r="BS15" t="s">
        <v>268</v>
      </c>
      <c r="BV15" t="s">
        <v>275</v>
      </c>
      <c r="BY15" t="s">
        <v>276</v>
      </c>
      <c r="CB15" t="s">
        <v>277</v>
      </c>
      <c r="CE15" t="s">
        <v>278</v>
      </c>
      <c r="CH15" t="s">
        <v>279</v>
      </c>
    </row>
    <row r="16" spans="1:88" x14ac:dyDescent="0.2">
      <c r="A16">
        <v>4</v>
      </c>
      <c r="B16" s="37">
        <v>44600.850497685198</v>
      </c>
      <c r="C16" s="37">
        <v>44600.9324305556</v>
      </c>
      <c r="D16" t="s">
        <v>102</v>
      </c>
      <c r="H16" t="s">
        <v>133</v>
      </c>
      <c r="K16" t="s">
        <v>286</v>
      </c>
      <c r="N16" t="s">
        <v>255</v>
      </c>
      <c r="Q16" t="s">
        <v>256</v>
      </c>
      <c r="T16" t="s">
        <v>287</v>
      </c>
      <c r="W16" t="s">
        <v>288</v>
      </c>
      <c r="Z16" t="s">
        <v>259</v>
      </c>
      <c r="AC16" t="s">
        <v>260</v>
      </c>
      <c r="AF16" t="s">
        <v>261</v>
      </c>
      <c r="AI16" t="s">
        <v>262</v>
      </c>
      <c r="AL16" t="s">
        <v>263</v>
      </c>
      <c r="AO16" t="s">
        <v>264</v>
      </c>
      <c r="AR16" t="s">
        <v>289</v>
      </c>
      <c r="AU16" t="s">
        <v>266</v>
      </c>
      <c r="AX16" t="s">
        <v>290</v>
      </c>
      <c r="BA16" t="s">
        <v>268</v>
      </c>
      <c r="BD16" t="s">
        <v>269</v>
      </c>
      <c r="BG16" t="s">
        <v>291</v>
      </c>
      <c r="BJ16" t="s">
        <v>271</v>
      </c>
      <c r="BM16" t="s">
        <v>292</v>
      </c>
      <c r="BP16" t="s">
        <v>293</v>
      </c>
      <c r="BS16" t="s">
        <v>274</v>
      </c>
      <c r="BV16" t="s">
        <v>275</v>
      </c>
      <c r="BY16" t="s">
        <v>276</v>
      </c>
      <c r="CB16" t="s">
        <v>277</v>
      </c>
      <c r="CE16" t="s">
        <v>278</v>
      </c>
      <c r="CH16" t="s">
        <v>279</v>
      </c>
    </row>
    <row r="17" spans="1:94" x14ac:dyDescent="0.2">
      <c r="A17">
        <v>5</v>
      </c>
      <c r="B17" s="37">
        <v>44600.869756944398</v>
      </c>
      <c r="C17" s="37">
        <v>44600.932939814797</v>
      </c>
      <c r="D17" t="s">
        <v>102</v>
      </c>
      <c r="H17" t="s">
        <v>149</v>
      </c>
      <c r="K17" t="s">
        <v>294</v>
      </c>
      <c r="N17" t="s">
        <v>255</v>
      </c>
      <c r="Q17" t="s">
        <v>256</v>
      </c>
      <c r="T17" t="s">
        <v>287</v>
      </c>
      <c r="W17" t="s">
        <v>295</v>
      </c>
      <c r="Z17" t="s">
        <v>259</v>
      </c>
      <c r="AC17" t="s">
        <v>296</v>
      </c>
      <c r="AF17" t="s">
        <v>261</v>
      </c>
      <c r="AI17" t="s">
        <v>262</v>
      </c>
      <c r="AL17" t="s">
        <v>263</v>
      </c>
      <c r="AO17" t="s">
        <v>264</v>
      </c>
      <c r="AR17" t="s">
        <v>289</v>
      </c>
      <c r="AU17" t="s">
        <v>297</v>
      </c>
      <c r="AX17" t="s">
        <v>290</v>
      </c>
      <c r="BA17" t="s">
        <v>298</v>
      </c>
      <c r="BD17" t="s">
        <v>299</v>
      </c>
      <c r="BG17" t="s">
        <v>270</v>
      </c>
      <c r="BJ17" t="s">
        <v>271</v>
      </c>
      <c r="BM17" t="s">
        <v>300</v>
      </c>
      <c r="BP17" t="s">
        <v>293</v>
      </c>
      <c r="BS17" t="s">
        <v>274</v>
      </c>
      <c r="BV17" t="s">
        <v>301</v>
      </c>
      <c r="BY17" t="s">
        <v>276</v>
      </c>
      <c r="CB17" t="s">
        <v>277</v>
      </c>
      <c r="CE17" t="s">
        <v>278</v>
      </c>
      <c r="CH17" t="s">
        <v>279</v>
      </c>
    </row>
    <row r="18" spans="1:94" x14ac:dyDescent="0.2">
      <c r="A18">
        <v>6</v>
      </c>
      <c r="B18" s="37">
        <v>44600.847488425898</v>
      </c>
      <c r="C18" s="37">
        <v>44600.932962963001</v>
      </c>
      <c r="D18" t="s">
        <v>102</v>
      </c>
      <c r="H18" t="s">
        <v>133</v>
      </c>
      <c r="K18" t="s">
        <v>302</v>
      </c>
      <c r="N18" t="s">
        <v>303</v>
      </c>
      <c r="Q18" t="s">
        <v>304</v>
      </c>
      <c r="T18" t="s">
        <v>305</v>
      </c>
      <c r="W18" t="s">
        <v>306</v>
      </c>
      <c r="Z18" t="s">
        <v>259</v>
      </c>
      <c r="AC18" t="s">
        <v>307</v>
      </c>
      <c r="AF18" t="s">
        <v>308</v>
      </c>
      <c r="AI18" t="s">
        <v>309</v>
      </c>
      <c r="AL18" t="s">
        <v>310</v>
      </c>
      <c r="AO18" t="s">
        <v>264</v>
      </c>
      <c r="AR18" t="s">
        <v>311</v>
      </c>
      <c r="AU18" t="s">
        <v>312</v>
      </c>
      <c r="AX18" t="s">
        <v>313</v>
      </c>
      <c r="BA18" t="s">
        <v>314</v>
      </c>
      <c r="BD18" t="s">
        <v>315</v>
      </c>
      <c r="BG18" t="s">
        <v>316</v>
      </c>
      <c r="BJ18" t="s">
        <v>317</v>
      </c>
      <c r="BM18" t="s">
        <v>318</v>
      </c>
      <c r="BP18" t="s">
        <v>319</v>
      </c>
      <c r="BS18" t="s">
        <v>320</v>
      </c>
      <c r="BV18" t="s">
        <v>321</v>
      </c>
      <c r="BY18" t="s">
        <v>322</v>
      </c>
      <c r="CB18" t="s">
        <v>323</v>
      </c>
      <c r="CE18" t="s">
        <v>324</v>
      </c>
      <c r="CH18" t="s">
        <v>325</v>
      </c>
    </row>
    <row r="19" spans="1:94" x14ac:dyDescent="0.2">
      <c r="A19">
        <v>7</v>
      </c>
      <c r="B19" s="37">
        <v>44601.392233796301</v>
      </c>
      <c r="C19" s="37">
        <v>44601.428090277797</v>
      </c>
      <c r="D19" t="s">
        <v>102</v>
      </c>
      <c r="H19" t="s">
        <v>149</v>
      </c>
      <c r="K19" t="s">
        <v>326</v>
      </c>
      <c r="N19" t="s">
        <v>255</v>
      </c>
      <c r="Q19" t="s">
        <v>256</v>
      </c>
      <c r="T19" t="s">
        <v>280</v>
      </c>
      <c r="W19" t="s">
        <v>258</v>
      </c>
      <c r="Z19" t="s">
        <v>259</v>
      </c>
      <c r="AC19" t="s">
        <v>260</v>
      </c>
      <c r="AF19" t="s">
        <v>327</v>
      </c>
      <c r="AI19" t="s">
        <v>262</v>
      </c>
      <c r="AL19" t="s">
        <v>263</v>
      </c>
      <c r="AO19" t="s">
        <v>264</v>
      </c>
      <c r="AR19" t="s">
        <v>265</v>
      </c>
      <c r="AU19" t="s">
        <v>266</v>
      </c>
      <c r="AX19" t="s">
        <v>267</v>
      </c>
      <c r="BA19" t="s">
        <v>268</v>
      </c>
      <c r="BD19" t="s">
        <v>269</v>
      </c>
      <c r="BG19" t="s">
        <v>270</v>
      </c>
      <c r="BJ19" t="s">
        <v>271</v>
      </c>
      <c r="BM19" t="s">
        <v>328</v>
      </c>
      <c r="BP19" t="s">
        <v>273</v>
      </c>
      <c r="BS19" t="s">
        <v>274</v>
      </c>
      <c r="BV19" t="s">
        <v>275</v>
      </c>
      <c r="BY19" t="s">
        <v>276</v>
      </c>
      <c r="CB19" t="s">
        <v>277</v>
      </c>
      <c r="CE19" t="s">
        <v>278</v>
      </c>
      <c r="CH19" t="s">
        <v>279</v>
      </c>
    </row>
    <row r="22" spans="1:94" x14ac:dyDescent="0.2">
      <c r="A22" s="1" t="s">
        <v>333</v>
      </c>
    </row>
    <row r="23" spans="1:94" x14ac:dyDescent="0.2">
      <c r="A23" t="s">
        <v>66</v>
      </c>
      <c r="B23" t="s">
        <v>67</v>
      </c>
      <c r="C23" t="s">
        <v>68</v>
      </c>
      <c r="D23" t="s">
        <v>69</v>
      </c>
      <c r="E23" t="s">
        <v>70</v>
      </c>
      <c r="F23" t="s">
        <v>186</v>
      </c>
      <c r="G23" t="s">
        <v>188</v>
      </c>
      <c r="H23" t="s">
        <v>71</v>
      </c>
      <c r="I23" t="s">
        <v>189</v>
      </c>
      <c r="J23" t="s">
        <v>190</v>
      </c>
      <c r="K23" t="s">
        <v>72</v>
      </c>
      <c r="L23" t="s">
        <v>191</v>
      </c>
      <c r="M23" t="s">
        <v>192</v>
      </c>
      <c r="N23" t="s">
        <v>334</v>
      </c>
      <c r="O23" t="s">
        <v>335</v>
      </c>
      <c r="P23" t="s">
        <v>336</v>
      </c>
      <c r="Q23" t="s">
        <v>337</v>
      </c>
      <c r="R23" t="s">
        <v>338</v>
      </c>
      <c r="S23" t="s">
        <v>339</v>
      </c>
      <c r="T23" t="s">
        <v>340</v>
      </c>
      <c r="U23" t="s">
        <v>341</v>
      </c>
      <c r="V23" t="s">
        <v>342</v>
      </c>
      <c r="W23" t="s">
        <v>343</v>
      </c>
      <c r="X23" t="s">
        <v>344</v>
      </c>
      <c r="Y23" t="s">
        <v>345</v>
      </c>
      <c r="Z23" t="s">
        <v>346</v>
      </c>
      <c r="AA23" t="s">
        <v>347</v>
      </c>
      <c r="AB23" t="s">
        <v>348</v>
      </c>
      <c r="AC23" t="s">
        <v>349</v>
      </c>
      <c r="AD23" t="s">
        <v>350</v>
      </c>
      <c r="AE23" t="s">
        <v>351</v>
      </c>
      <c r="AF23" t="s">
        <v>352</v>
      </c>
      <c r="AG23" t="s">
        <v>353</v>
      </c>
      <c r="AH23" t="s">
        <v>354</v>
      </c>
      <c r="AI23" t="s">
        <v>355</v>
      </c>
      <c r="AJ23" t="s">
        <v>356</v>
      </c>
      <c r="AK23" t="s">
        <v>357</v>
      </c>
      <c r="AL23" t="s">
        <v>358</v>
      </c>
      <c r="AM23" t="s">
        <v>359</v>
      </c>
      <c r="AN23" t="s">
        <v>360</v>
      </c>
      <c r="AO23" t="s">
        <v>361</v>
      </c>
      <c r="AP23" t="s">
        <v>362</v>
      </c>
      <c r="AQ23" t="s">
        <v>363</v>
      </c>
      <c r="AR23" t="s">
        <v>364</v>
      </c>
      <c r="AS23" t="s">
        <v>365</v>
      </c>
      <c r="AT23" t="s">
        <v>366</v>
      </c>
      <c r="AU23" t="s">
        <v>367</v>
      </c>
      <c r="AV23" t="s">
        <v>368</v>
      </c>
      <c r="AW23" t="s">
        <v>369</v>
      </c>
      <c r="AX23" t="s">
        <v>370</v>
      </c>
      <c r="AY23" t="s">
        <v>371</v>
      </c>
      <c r="AZ23" t="s">
        <v>372</v>
      </c>
      <c r="BA23" t="s">
        <v>373</v>
      </c>
      <c r="BB23" t="s">
        <v>374</v>
      </c>
      <c r="BC23" t="s">
        <v>375</v>
      </c>
      <c r="BD23" t="s">
        <v>376</v>
      </c>
      <c r="BE23" t="s">
        <v>377</v>
      </c>
      <c r="BF23" t="s">
        <v>378</v>
      </c>
      <c r="BG23" t="s">
        <v>379</v>
      </c>
      <c r="BH23" t="s">
        <v>380</v>
      </c>
      <c r="BI23" t="s">
        <v>381</v>
      </c>
      <c r="BJ23" t="s">
        <v>382</v>
      </c>
      <c r="BK23" t="s">
        <v>383</v>
      </c>
      <c r="BL23" t="s">
        <v>384</v>
      </c>
      <c r="BM23" t="s">
        <v>385</v>
      </c>
      <c r="BN23" t="s">
        <v>386</v>
      </c>
      <c r="BO23" t="s">
        <v>387</v>
      </c>
      <c r="BP23" t="s">
        <v>388</v>
      </c>
      <c r="BQ23" t="s">
        <v>389</v>
      </c>
      <c r="BR23" t="s">
        <v>390</v>
      </c>
      <c r="BS23" t="s">
        <v>391</v>
      </c>
      <c r="BT23" t="s">
        <v>392</v>
      </c>
      <c r="BU23" t="s">
        <v>393</v>
      </c>
      <c r="BV23" t="s">
        <v>394</v>
      </c>
      <c r="BW23" t="s">
        <v>395</v>
      </c>
      <c r="BX23" t="s">
        <v>396</v>
      </c>
      <c r="BY23" t="s">
        <v>397</v>
      </c>
      <c r="BZ23" t="s">
        <v>398</v>
      </c>
      <c r="CA23" t="s">
        <v>399</v>
      </c>
      <c r="CB23" t="s">
        <v>400</v>
      </c>
      <c r="CC23" t="s">
        <v>401</v>
      </c>
      <c r="CD23" t="s">
        <v>402</v>
      </c>
      <c r="CE23" t="s">
        <v>403</v>
      </c>
      <c r="CF23" t="s">
        <v>404</v>
      </c>
      <c r="CG23" t="s">
        <v>405</v>
      </c>
      <c r="CH23" t="s">
        <v>406</v>
      </c>
      <c r="CI23" t="s">
        <v>407</v>
      </c>
      <c r="CJ23" t="s">
        <v>408</v>
      </c>
      <c r="CK23" t="s">
        <v>409</v>
      </c>
      <c r="CL23" t="s">
        <v>410</v>
      </c>
      <c r="CM23" t="s">
        <v>411</v>
      </c>
      <c r="CN23" t="s">
        <v>412</v>
      </c>
      <c r="CO23" t="s">
        <v>413</v>
      </c>
      <c r="CP23" t="s">
        <v>414</v>
      </c>
    </row>
    <row r="24" spans="1:94" x14ac:dyDescent="0.2">
      <c r="A24">
        <v>1</v>
      </c>
      <c r="B24" s="37">
        <v>44602.348900463003</v>
      </c>
      <c r="C24" s="37">
        <v>44602.356504629599</v>
      </c>
      <c r="D24" t="s">
        <v>102</v>
      </c>
      <c r="H24" t="s">
        <v>415</v>
      </c>
      <c r="K24" t="s">
        <v>157</v>
      </c>
      <c r="N24" t="s">
        <v>416</v>
      </c>
      <c r="Q24" t="s">
        <v>417</v>
      </c>
      <c r="T24" t="s">
        <v>418</v>
      </c>
      <c r="W24" t="s">
        <v>419</v>
      </c>
      <c r="Z24" t="s">
        <v>420</v>
      </c>
      <c r="AC24" t="s">
        <v>421</v>
      </c>
      <c r="AF24" t="s">
        <v>422</v>
      </c>
      <c r="AI24" t="s">
        <v>423</v>
      </c>
      <c r="AL24" t="s">
        <v>424</v>
      </c>
      <c r="AO24" t="s">
        <v>425</v>
      </c>
      <c r="AR24" t="s">
        <v>426</v>
      </c>
      <c r="AU24" t="s">
        <v>427</v>
      </c>
      <c r="AX24" t="s">
        <v>428</v>
      </c>
      <c r="BA24" t="s">
        <v>429</v>
      </c>
      <c r="BD24" t="s">
        <v>430</v>
      </c>
      <c r="BG24" t="s">
        <v>431</v>
      </c>
      <c r="BJ24" t="s">
        <v>432</v>
      </c>
      <c r="BM24" t="s">
        <v>433</v>
      </c>
      <c r="BP24" t="s">
        <v>434</v>
      </c>
      <c r="BS24" t="s">
        <v>435</v>
      </c>
      <c r="BV24" t="s">
        <v>436</v>
      </c>
      <c r="BY24" t="s">
        <v>437</v>
      </c>
      <c r="CB24" t="s">
        <v>438</v>
      </c>
      <c r="CE24" t="s">
        <v>439</v>
      </c>
      <c r="CH24" t="s">
        <v>440</v>
      </c>
      <c r="CK24" t="s">
        <v>441</v>
      </c>
      <c r="CN24" t="s">
        <v>442</v>
      </c>
    </row>
    <row r="25" spans="1:94" x14ac:dyDescent="0.2">
      <c r="A25">
        <v>2</v>
      </c>
      <c r="B25" s="37">
        <v>44606.813935185201</v>
      </c>
      <c r="C25" s="37">
        <v>44606.828472222202</v>
      </c>
      <c r="D25" t="s">
        <v>102</v>
      </c>
      <c r="H25" t="s">
        <v>149</v>
      </c>
      <c r="K25" t="s">
        <v>150</v>
      </c>
      <c r="N25" t="s">
        <v>416</v>
      </c>
      <c r="Q25" t="s">
        <v>417</v>
      </c>
      <c r="T25" t="s">
        <v>418</v>
      </c>
      <c r="W25" t="s">
        <v>419</v>
      </c>
      <c r="Z25" t="s">
        <v>420</v>
      </c>
      <c r="AC25" t="s">
        <v>421</v>
      </c>
      <c r="AF25" t="s">
        <v>422</v>
      </c>
      <c r="AI25" t="s">
        <v>423</v>
      </c>
      <c r="AL25" t="s">
        <v>424</v>
      </c>
      <c r="AO25" t="s">
        <v>425</v>
      </c>
      <c r="AR25" t="s">
        <v>426</v>
      </c>
      <c r="AU25" t="s">
        <v>427</v>
      </c>
      <c r="AX25" t="s">
        <v>428</v>
      </c>
      <c r="BA25" t="s">
        <v>429</v>
      </c>
      <c r="BD25" t="s">
        <v>430</v>
      </c>
      <c r="BG25" t="s">
        <v>431</v>
      </c>
      <c r="BJ25" t="s">
        <v>432</v>
      </c>
      <c r="BM25" t="s">
        <v>433</v>
      </c>
      <c r="BP25" t="s">
        <v>434</v>
      </c>
      <c r="BS25" t="s">
        <v>435</v>
      </c>
      <c r="BV25" t="s">
        <v>436</v>
      </c>
      <c r="BY25" t="s">
        <v>437</v>
      </c>
      <c r="CB25" t="s">
        <v>438</v>
      </c>
      <c r="CE25" t="s">
        <v>439</v>
      </c>
      <c r="CH25" t="s">
        <v>440</v>
      </c>
      <c r="CK25" t="s">
        <v>441</v>
      </c>
      <c r="CN25" t="s">
        <v>442</v>
      </c>
    </row>
    <row r="26" spans="1:94" x14ac:dyDescent="0.2">
      <c r="A26">
        <v>3</v>
      </c>
      <c r="B26" s="37">
        <v>44606.912638888898</v>
      </c>
      <c r="C26" s="37">
        <v>44606.918506944399</v>
      </c>
      <c r="D26" t="s">
        <v>102</v>
      </c>
      <c r="H26" t="s">
        <v>160</v>
      </c>
      <c r="K26" t="s">
        <v>443</v>
      </c>
      <c r="N26" t="s">
        <v>416</v>
      </c>
      <c r="Q26" t="s">
        <v>417</v>
      </c>
      <c r="T26" t="s">
        <v>418</v>
      </c>
      <c r="W26" t="s">
        <v>419</v>
      </c>
      <c r="Z26" t="s">
        <v>420</v>
      </c>
      <c r="AC26" t="s">
        <v>421</v>
      </c>
      <c r="AF26" t="s">
        <v>422</v>
      </c>
      <c r="AI26" t="s">
        <v>423</v>
      </c>
      <c r="AL26" t="s">
        <v>424</v>
      </c>
      <c r="AO26" t="s">
        <v>425</v>
      </c>
      <c r="AR26" s="42" t="s">
        <v>444</v>
      </c>
      <c r="AU26" t="s">
        <v>427</v>
      </c>
      <c r="AX26" t="s">
        <v>428</v>
      </c>
      <c r="BA26" t="s">
        <v>429</v>
      </c>
      <c r="BD26" t="s">
        <v>430</v>
      </c>
      <c r="BG26" t="s">
        <v>431</v>
      </c>
      <c r="BJ26" t="s">
        <v>432</v>
      </c>
      <c r="BM26" t="s">
        <v>433</v>
      </c>
      <c r="BP26" t="s">
        <v>434</v>
      </c>
      <c r="BS26" t="s">
        <v>445</v>
      </c>
      <c r="BV26" t="s">
        <v>436</v>
      </c>
      <c r="BY26" t="s">
        <v>437</v>
      </c>
      <c r="CB26" t="s">
        <v>438</v>
      </c>
      <c r="CE26" t="s">
        <v>439</v>
      </c>
      <c r="CH26" t="s">
        <v>446</v>
      </c>
      <c r="CK26" t="s">
        <v>441</v>
      </c>
      <c r="CN26" t="s">
        <v>442</v>
      </c>
    </row>
    <row r="27" spans="1:94" x14ac:dyDescent="0.2">
      <c r="A27">
        <v>4</v>
      </c>
      <c r="B27" s="37">
        <v>44607.5567592593</v>
      </c>
      <c r="C27" s="37">
        <v>44607.560636574097</v>
      </c>
      <c r="D27" t="s">
        <v>102</v>
      </c>
      <c r="H27" t="s">
        <v>103</v>
      </c>
      <c r="K27" t="s">
        <v>447</v>
      </c>
      <c r="N27" t="s">
        <v>448</v>
      </c>
      <c r="Q27" t="s">
        <v>417</v>
      </c>
      <c r="T27" t="s">
        <v>418</v>
      </c>
      <c r="W27" t="s">
        <v>419</v>
      </c>
      <c r="Z27" t="s">
        <v>420</v>
      </c>
      <c r="AC27" t="s">
        <v>421</v>
      </c>
      <c r="AF27" t="s">
        <v>422</v>
      </c>
      <c r="AI27" t="s">
        <v>423</v>
      </c>
      <c r="AL27" t="s">
        <v>424</v>
      </c>
      <c r="AO27" t="s">
        <v>425</v>
      </c>
      <c r="AR27" t="s">
        <v>426</v>
      </c>
      <c r="AU27" t="s">
        <v>427</v>
      </c>
      <c r="AX27" t="s">
        <v>428</v>
      </c>
      <c r="BA27" t="s">
        <v>429</v>
      </c>
      <c r="BD27" t="s">
        <v>430</v>
      </c>
      <c r="BG27" t="s">
        <v>431</v>
      </c>
      <c r="BJ27" t="s">
        <v>432</v>
      </c>
      <c r="BM27" t="s">
        <v>433</v>
      </c>
      <c r="BP27" t="s">
        <v>434</v>
      </c>
      <c r="BS27" t="s">
        <v>445</v>
      </c>
      <c r="BV27" t="s">
        <v>436</v>
      </c>
      <c r="BY27" t="s">
        <v>437</v>
      </c>
      <c r="CB27" t="s">
        <v>438</v>
      </c>
      <c r="CE27" t="s">
        <v>439</v>
      </c>
      <c r="CH27" t="s">
        <v>449</v>
      </c>
      <c r="CK27" t="s">
        <v>441</v>
      </c>
      <c r="CN27" t="s">
        <v>442</v>
      </c>
    </row>
    <row r="28" spans="1:94" x14ac:dyDescent="0.2">
      <c r="A28">
        <v>5</v>
      </c>
      <c r="B28" s="37">
        <v>44607.780462962997</v>
      </c>
      <c r="C28" s="37">
        <v>44607.886793981503</v>
      </c>
      <c r="D28" t="s">
        <v>102</v>
      </c>
      <c r="H28" t="s">
        <v>133</v>
      </c>
      <c r="K28" t="s">
        <v>450</v>
      </c>
      <c r="N28" t="s">
        <v>416</v>
      </c>
      <c r="Q28" t="s">
        <v>417</v>
      </c>
      <c r="T28" t="s">
        <v>418</v>
      </c>
      <c r="W28" t="s">
        <v>451</v>
      </c>
      <c r="Z28" t="s">
        <v>452</v>
      </c>
      <c r="AC28" t="s">
        <v>421</v>
      </c>
      <c r="AF28" t="s">
        <v>422</v>
      </c>
      <c r="AI28" t="s">
        <v>453</v>
      </c>
      <c r="AL28" t="s">
        <v>424</v>
      </c>
      <c r="AO28" t="s">
        <v>454</v>
      </c>
      <c r="AR28" t="s">
        <v>426</v>
      </c>
      <c r="AU28" t="s">
        <v>455</v>
      </c>
      <c r="AX28" t="s">
        <v>428</v>
      </c>
      <c r="BA28" t="s">
        <v>429</v>
      </c>
      <c r="BD28" t="s">
        <v>430</v>
      </c>
      <c r="BG28" t="s">
        <v>456</v>
      </c>
      <c r="BJ28" t="s">
        <v>432</v>
      </c>
      <c r="BM28" t="s">
        <v>457</v>
      </c>
      <c r="BP28" t="s">
        <v>458</v>
      </c>
      <c r="BS28" t="s">
        <v>459</v>
      </c>
      <c r="BV28" t="s">
        <v>436</v>
      </c>
      <c r="BY28" t="s">
        <v>460</v>
      </c>
      <c r="CB28" t="s">
        <v>461</v>
      </c>
      <c r="CE28" t="s">
        <v>439</v>
      </c>
      <c r="CH28" t="s">
        <v>462</v>
      </c>
      <c r="CK28" t="s">
        <v>441</v>
      </c>
      <c r="CN28" t="s">
        <v>463</v>
      </c>
    </row>
    <row r="31" spans="1:94" x14ac:dyDescent="0.2">
      <c r="A31" s="1" t="s">
        <v>465</v>
      </c>
    </row>
    <row r="32" spans="1:94" x14ac:dyDescent="0.2">
      <c r="A32" t="s">
        <v>66</v>
      </c>
      <c r="B32" t="s">
        <v>67</v>
      </c>
      <c r="C32" t="s">
        <v>68</v>
      </c>
      <c r="D32" t="s">
        <v>69</v>
      </c>
      <c r="E32" t="s">
        <v>70</v>
      </c>
      <c r="F32" t="s">
        <v>186</v>
      </c>
      <c r="G32" t="s">
        <v>188</v>
      </c>
      <c r="H32" t="s">
        <v>71</v>
      </c>
      <c r="I32" t="s">
        <v>189</v>
      </c>
      <c r="J32" t="s">
        <v>190</v>
      </c>
      <c r="K32" t="s">
        <v>72</v>
      </c>
      <c r="L32" t="s">
        <v>191</v>
      </c>
      <c r="M32" t="s">
        <v>192</v>
      </c>
      <c r="N32" t="s">
        <v>466</v>
      </c>
      <c r="O32" t="s">
        <v>467</v>
      </c>
      <c r="P32" t="s">
        <v>468</v>
      </c>
      <c r="Q32" t="s">
        <v>469</v>
      </c>
      <c r="R32" t="s">
        <v>470</v>
      </c>
      <c r="S32" t="s">
        <v>471</v>
      </c>
      <c r="T32" t="s">
        <v>472</v>
      </c>
      <c r="U32" t="s">
        <v>473</v>
      </c>
      <c r="V32" t="s">
        <v>474</v>
      </c>
      <c r="W32" t="s">
        <v>475</v>
      </c>
      <c r="X32" t="s">
        <v>476</v>
      </c>
      <c r="Y32" t="s">
        <v>477</v>
      </c>
      <c r="Z32" t="s">
        <v>478</v>
      </c>
      <c r="AA32" t="s">
        <v>479</v>
      </c>
      <c r="AB32" t="s">
        <v>480</v>
      </c>
      <c r="AC32" t="s">
        <v>481</v>
      </c>
      <c r="AD32" t="s">
        <v>482</v>
      </c>
      <c r="AE32" t="s">
        <v>483</v>
      </c>
      <c r="AF32" t="s">
        <v>484</v>
      </c>
      <c r="AG32" t="s">
        <v>485</v>
      </c>
      <c r="AH32" t="s">
        <v>486</v>
      </c>
      <c r="AI32" t="s">
        <v>487</v>
      </c>
      <c r="AJ32" t="s">
        <v>488</v>
      </c>
      <c r="AK32" t="s">
        <v>489</v>
      </c>
      <c r="AL32" t="s">
        <v>490</v>
      </c>
      <c r="AM32" t="s">
        <v>491</v>
      </c>
      <c r="AN32" t="s">
        <v>492</v>
      </c>
      <c r="AO32" t="s">
        <v>493</v>
      </c>
      <c r="AP32" t="s">
        <v>494</v>
      </c>
      <c r="AQ32" t="s">
        <v>495</v>
      </c>
      <c r="AR32" t="s">
        <v>496</v>
      </c>
      <c r="AS32" t="s">
        <v>497</v>
      </c>
      <c r="AT32" t="s">
        <v>498</v>
      </c>
      <c r="AU32" t="s">
        <v>499</v>
      </c>
      <c r="AV32" t="s">
        <v>500</v>
      </c>
      <c r="AW32" t="s">
        <v>501</v>
      </c>
    </row>
    <row r="33" spans="1:95" x14ac:dyDescent="0.2">
      <c r="A33">
        <v>1</v>
      </c>
      <c r="B33" s="37">
        <v>44610.633680555598</v>
      </c>
      <c r="C33" s="37">
        <v>44610.638206018499</v>
      </c>
      <c r="D33" t="s">
        <v>102</v>
      </c>
      <c r="H33" t="s">
        <v>156</v>
      </c>
      <c r="K33" t="s">
        <v>502</v>
      </c>
      <c r="N33" t="s">
        <v>503</v>
      </c>
      <c r="Q33" t="s">
        <v>504</v>
      </c>
      <c r="T33" t="s">
        <v>505</v>
      </c>
      <c r="W33" t="s">
        <v>506</v>
      </c>
      <c r="Z33" t="s">
        <v>507</v>
      </c>
      <c r="AC33" t="s">
        <v>508</v>
      </c>
      <c r="AF33" t="s">
        <v>509</v>
      </c>
      <c r="AI33" t="s">
        <v>510</v>
      </c>
      <c r="AL33" t="s">
        <v>511</v>
      </c>
      <c r="AO33" t="s">
        <v>512</v>
      </c>
      <c r="AR33" t="s">
        <v>513</v>
      </c>
      <c r="AU33" t="s">
        <v>514</v>
      </c>
    </row>
    <row r="34" spans="1:95" x14ac:dyDescent="0.2">
      <c r="A34">
        <v>2</v>
      </c>
      <c r="B34" s="37">
        <v>44615.758009259298</v>
      </c>
      <c r="C34" s="37">
        <v>44615.760891203703</v>
      </c>
      <c r="D34" t="s">
        <v>102</v>
      </c>
      <c r="H34" t="s">
        <v>103</v>
      </c>
      <c r="K34" t="s">
        <v>254</v>
      </c>
      <c r="N34" t="s">
        <v>515</v>
      </c>
      <c r="Q34" t="s">
        <v>504</v>
      </c>
      <c r="T34" t="s">
        <v>505</v>
      </c>
      <c r="W34" t="s">
        <v>506</v>
      </c>
      <c r="Z34" t="s">
        <v>507</v>
      </c>
      <c r="AC34" t="s">
        <v>508</v>
      </c>
      <c r="AF34" t="s">
        <v>509</v>
      </c>
      <c r="AI34" t="s">
        <v>510</v>
      </c>
      <c r="AL34" t="s">
        <v>511</v>
      </c>
      <c r="AO34" t="s">
        <v>512</v>
      </c>
      <c r="AR34" t="s">
        <v>513</v>
      </c>
      <c r="AU34" t="s">
        <v>514</v>
      </c>
    </row>
    <row r="35" spans="1:95" x14ac:dyDescent="0.2">
      <c r="A35">
        <v>3</v>
      </c>
      <c r="B35" s="37">
        <v>44615.758009259298</v>
      </c>
      <c r="C35" s="37">
        <v>44615.772337962997</v>
      </c>
      <c r="D35" t="s">
        <v>102</v>
      </c>
      <c r="H35" s="43" t="s">
        <v>149</v>
      </c>
      <c r="K35" t="s">
        <v>10</v>
      </c>
      <c r="N35" t="s">
        <v>515</v>
      </c>
      <c r="Q35" s="42" t="s">
        <v>262</v>
      </c>
      <c r="T35" s="42" t="s">
        <v>516</v>
      </c>
      <c r="W35" t="s">
        <v>517</v>
      </c>
      <c r="Z35" t="s">
        <v>518</v>
      </c>
      <c r="AC35" t="s">
        <v>519</v>
      </c>
      <c r="AF35" t="s">
        <v>520</v>
      </c>
      <c r="AI35" s="42" t="s">
        <v>521</v>
      </c>
      <c r="AL35" t="s">
        <v>511</v>
      </c>
      <c r="AO35" t="s">
        <v>522</v>
      </c>
      <c r="AR35" t="s">
        <v>523</v>
      </c>
      <c r="AU35" t="s">
        <v>524</v>
      </c>
      <c r="AX35" s="44">
        <f>9/12</f>
        <v>0.75</v>
      </c>
    </row>
    <row r="36" spans="1:95" x14ac:dyDescent="0.2">
      <c r="A36">
        <v>4</v>
      </c>
      <c r="B36" s="37">
        <v>44615.8614930556</v>
      </c>
      <c r="C36" s="37">
        <v>44615.879652777803</v>
      </c>
      <c r="D36" t="s">
        <v>102</v>
      </c>
      <c r="H36" t="s">
        <v>160</v>
      </c>
      <c r="K36" t="s">
        <v>161</v>
      </c>
      <c r="N36" t="s">
        <v>503</v>
      </c>
      <c r="Q36" t="s">
        <v>504</v>
      </c>
      <c r="T36" t="s">
        <v>505</v>
      </c>
      <c r="W36" t="s">
        <v>506</v>
      </c>
      <c r="Z36" t="s">
        <v>507</v>
      </c>
      <c r="AC36" t="s">
        <v>508</v>
      </c>
      <c r="AF36" t="s">
        <v>509</v>
      </c>
      <c r="AI36" t="s">
        <v>510</v>
      </c>
      <c r="AL36" t="s">
        <v>511</v>
      </c>
      <c r="AO36" t="s">
        <v>512</v>
      </c>
      <c r="AR36" t="s">
        <v>513</v>
      </c>
      <c r="AU36" t="s">
        <v>514</v>
      </c>
      <c r="AX36" s="45"/>
    </row>
    <row r="37" spans="1:95" x14ac:dyDescent="0.2">
      <c r="A37">
        <v>5</v>
      </c>
      <c r="B37" s="37">
        <v>44615.793217592603</v>
      </c>
      <c r="C37" s="37">
        <v>44615.888935185198</v>
      </c>
      <c r="D37" t="s">
        <v>102</v>
      </c>
      <c r="H37" t="s">
        <v>133</v>
      </c>
      <c r="K37" t="s">
        <v>525</v>
      </c>
      <c r="N37" s="42" t="s">
        <v>512</v>
      </c>
      <c r="Q37" t="s">
        <v>504</v>
      </c>
      <c r="T37" t="s">
        <v>505</v>
      </c>
      <c r="W37" t="s">
        <v>526</v>
      </c>
      <c r="Z37" t="s">
        <v>518</v>
      </c>
      <c r="AC37" t="s">
        <v>508</v>
      </c>
      <c r="AF37" t="s">
        <v>527</v>
      </c>
      <c r="AI37" t="s">
        <v>528</v>
      </c>
      <c r="AL37" t="s">
        <v>529</v>
      </c>
      <c r="AO37" s="42" t="s">
        <v>503</v>
      </c>
      <c r="AR37" t="s">
        <v>530</v>
      </c>
      <c r="AU37" t="s">
        <v>514</v>
      </c>
      <c r="AX37" s="44">
        <f>10/12</f>
        <v>0.83333333333333337</v>
      </c>
    </row>
    <row r="38" spans="1:95" x14ac:dyDescent="0.2">
      <c r="A38">
        <v>6</v>
      </c>
      <c r="B38" s="37">
        <v>44615.891018518501</v>
      </c>
      <c r="C38" s="37">
        <v>44615.893738425897</v>
      </c>
      <c r="D38" t="s">
        <v>102</v>
      </c>
      <c r="H38" t="s">
        <v>133</v>
      </c>
      <c r="K38" t="s">
        <v>531</v>
      </c>
      <c r="N38" s="42" t="s">
        <v>512</v>
      </c>
      <c r="Q38" t="s">
        <v>504</v>
      </c>
      <c r="T38" t="s">
        <v>505</v>
      </c>
      <c r="W38" t="s">
        <v>526</v>
      </c>
      <c r="Z38" t="s">
        <v>518</v>
      </c>
      <c r="AC38" t="s">
        <v>508</v>
      </c>
      <c r="AF38" t="s">
        <v>532</v>
      </c>
      <c r="AI38" t="s">
        <v>533</v>
      </c>
      <c r="AL38" t="s">
        <v>534</v>
      </c>
      <c r="AO38" s="42" t="s">
        <v>535</v>
      </c>
      <c r="AR38" t="s">
        <v>536</v>
      </c>
      <c r="AU38" t="s">
        <v>537</v>
      </c>
      <c r="AX38" s="44">
        <f>10/12</f>
        <v>0.83333333333333337</v>
      </c>
    </row>
    <row r="41" spans="1:95" x14ac:dyDescent="0.2">
      <c r="A41" s="1" t="s">
        <v>683</v>
      </c>
    </row>
    <row r="42" spans="1:95" x14ac:dyDescent="0.2">
      <c r="A42" t="s">
        <v>66</v>
      </c>
      <c r="B42" t="s">
        <v>67</v>
      </c>
      <c r="C42" t="s">
        <v>68</v>
      </c>
      <c r="D42" t="s">
        <v>69</v>
      </c>
      <c r="E42" t="s">
        <v>70</v>
      </c>
      <c r="F42" t="s">
        <v>186</v>
      </c>
      <c r="G42" t="s">
        <v>188</v>
      </c>
      <c r="H42" t="s">
        <v>71</v>
      </c>
      <c r="I42" t="s">
        <v>189</v>
      </c>
      <c r="J42" t="s">
        <v>190</v>
      </c>
      <c r="K42" t="s">
        <v>72</v>
      </c>
      <c r="L42" t="s">
        <v>191</v>
      </c>
      <c r="M42" t="s">
        <v>192</v>
      </c>
      <c r="N42" t="s">
        <v>541</v>
      </c>
      <c r="O42" t="s">
        <v>542</v>
      </c>
      <c r="P42" t="s">
        <v>543</v>
      </c>
      <c r="Q42" t="s">
        <v>544</v>
      </c>
      <c r="R42" t="s">
        <v>545</v>
      </c>
      <c r="S42" t="s">
        <v>546</v>
      </c>
      <c r="T42" t="s">
        <v>547</v>
      </c>
      <c r="U42" t="s">
        <v>548</v>
      </c>
      <c r="V42" t="s">
        <v>549</v>
      </c>
      <c r="W42" t="s">
        <v>550</v>
      </c>
      <c r="X42" t="s">
        <v>551</v>
      </c>
      <c r="Y42" t="s">
        <v>552</v>
      </c>
      <c r="Z42" t="s">
        <v>553</v>
      </c>
      <c r="AA42" t="s">
        <v>554</v>
      </c>
      <c r="AB42" t="s">
        <v>555</v>
      </c>
      <c r="AC42" t="s">
        <v>556</v>
      </c>
      <c r="AD42" t="s">
        <v>557</v>
      </c>
      <c r="AE42" t="s">
        <v>558</v>
      </c>
      <c r="AF42" t="s">
        <v>559</v>
      </c>
      <c r="AG42" t="s">
        <v>560</v>
      </c>
      <c r="AH42" t="s">
        <v>561</v>
      </c>
      <c r="AI42" t="s">
        <v>562</v>
      </c>
      <c r="AJ42" t="s">
        <v>563</v>
      </c>
      <c r="AK42" t="s">
        <v>564</v>
      </c>
      <c r="AL42" t="s">
        <v>565</v>
      </c>
      <c r="AM42" t="s">
        <v>566</v>
      </c>
      <c r="AN42" t="s">
        <v>567</v>
      </c>
      <c r="AO42" t="s">
        <v>568</v>
      </c>
      <c r="AP42" t="s">
        <v>569</v>
      </c>
      <c r="AQ42" t="s">
        <v>570</v>
      </c>
      <c r="AR42" t="s">
        <v>571</v>
      </c>
      <c r="AS42" t="s">
        <v>572</v>
      </c>
      <c r="AT42" t="s">
        <v>573</v>
      </c>
      <c r="AU42" t="s">
        <v>574</v>
      </c>
      <c r="AV42" t="s">
        <v>575</v>
      </c>
      <c r="AW42" t="s">
        <v>576</v>
      </c>
      <c r="AX42" t="s">
        <v>577</v>
      </c>
      <c r="AY42" t="s">
        <v>578</v>
      </c>
      <c r="AZ42" t="s">
        <v>579</v>
      </c>
      <c r="BA42" t="s">
        <v>580</v>
      </c>
      <c r="BB42" t="s">
        <v>581</v>
      </c>
      <c r="BC42" t="s">
        <v>582</v>
      </c>
      <c r="BD42" t="s">
        <v>583</v>
      </c>
      <c r="BE42" t="s">
        <v>584</v>
      </c>
      <c r="BF42" t="s">
        <v>585</v>
      </c>
      <c r="BG42" t="s">
        <v>586</v>
      </c>
      <c r="BH42" t="s">
        <v>587</v>
      </c>
      <c r="BI42" t="s">
        <v>588</v>
      </c>
      <c r="BJ42" t="s">
        <v>589</v>
      </c>
      <c r="BK42" t="s">
        <v>590</v>
      </c>
      <c r="BL42" t="s">
        <v>591</v>
      </c>
      <c r="BM42" t="s">
        <v>592</v>
      </c>
      <c r="BN42" t="s">
        <v>593</v>
      </c>
      <c r="BO42" t="s">
        <v>594</v>
      </c>
      <c r="BP42" t="s">
        <v>595</v>
      </c>
      <c r="BQ42" t="s">
        <v>596</v>
      </c>
      <c r="BR42" t="s">
        <v>597</v>
      </c>
      <c r="BS42" t="s">
        <v>598</v>
      </c>
      <c r="BT42" t="s">
        <v>599</v>
      </c>
      <c r="BU42" t="s">
        <v>600</v>
      </c>
      <c r="BV42" t="s">
        <v>601</v>
      </c>
      <c r="BW42" t="s">
        <v>602</v>
      </c>
      <c r="BX42" t="s">
        <v>603</v>
      </c>
      <c r="BY42" t="s">
        <v>604</v>
      </c>
      <c r="BZ42" t="s">
        <v>605</v>
      </c>
      <c r="CA42" t="s">
        <v>606</v>
      </c>
      <c r="CB42" t="s">
        <v>607</v>
      </c>
      <c r="CC42" t="s">
        <v>608</v>
      </c>
      <c r="CD42" t="s">
        <v>609</v>
      </c>
      <c r="CE42" t="s">
        <v>610</v>
      </c>
      <c r="CF42" t="s">
        <v>611</v>
      </c>
      <c r="CG42" t="s">
        <v>612</v>
      </c>
      <c r="CH42" t="s">
        <v>613</v>
      </c>
      <c r="CI42" t="s">
        <v>614</v>
      </c>
      <c r="CJ42" t="s">
        <v>615</v>
      </c>
      <c r="CK42" t="s">
        <v>616</v>
      </c>
      <c r="CL42" t="s">
        <v>617</v>
      </c>
      <c r="CM42" t="s">
        <v>618</v>
      </c>
      <c r="CN42" t="s">
        <v>619</v>
      </c>
      <c r="CO42" t="s">
        <v>620</v>
      </c>
      <c r="CP42" t="s">
        <v>621</v>
      </c>
    </row>
    <row r="43" spans="1:95" x14ac:dyDescent="0.2">
      <c r="A43">
        <v>1</v>
      </c>
      <c r="B43" s="37">
        <v>44615.799895833297</v>
      </c>
      <c r="C43" s="37">
        <v>44615.803287037001</v>
      </c>
      <c r="D43" t="s">
        <v>102</v>
      </c>
      <c r="H43" t="s">
        <v>103</v>
      </c>
      <c r="K43" t="s">
        <v>254</v>
      </c>
      <c r="N43" t="s">
        <v>622</v>
      </c>
      <c r="Q43" t="s">
        <v>623</v>
      </c>
      <c r="T43" t="s">
        <v>624</v>
      </c>
      <c r="W43" t="s">
        <v>625</v>
      </c>
      <c r="Z43" t="s">
        <v>626</v>
      </c>
      <c r="AC43" s="46" t="s">
        <v>627</v>
      </c>
      <c r="AF43" t="s">
        <v>628</v>
      </c>
      <c r="AI43" t="s">
        <v>629</v>
      </c>
      <c r="AL43" t="s">
        <v>630</v>
      </c>
      <c r="AO43" t="s">
        <v>631</v>
      </c>
      <c r="AR43" t="s">
        <v>632</v>
      </c>
      <c r="AU43" t="s">
        <v>633</v>
      </c>
      <c r="AX43" t="s">
        <v>634</v>
      </c>
      <c r="BA43" t="s">
        <v>635</v>
      </c>
      <c r="BD43" t="s">
        <v>636</v>
      </c>
      <c r="BG43" t="s">
        <v>637</v>
      </c>
      <c r="BJ43" t="s">
        <v>638</v>
      </c>
      <c r="BM43" t="s">
        <v>639</v>
      </c>
      <c r="BP43" s="46" t="s">
        <v>640</v>
      </c>
      <c r="BS43" t="s">
        <v>641</v>
      </c>
      <c r="BV43" t="s">
        <v>642</v>
      </c>
      <c r="BY43" t="s">
        <v>643</v>
      </c>
      <c r="CB43" t="s">
        <v>644</v>
      </c>
      <c r="CE43" t="s">
        <v>645</v>
      </c>
      <c r="CH43" t="s">
        <v>505</v>
      </c>
      <c r="CK43" t="s">
        <v>646</v>
      </c>
      <c r="CN43" t="s">
        <v>647</v>
      </c>
    </row>
    <row r="44" spans="1:95" x14ac:dyDescent="0.2">
      <c r="A44">
        <v>2</v>
      </c>
      <c r="B44" s="37">
        <v>44618.493078703701</v>
      </c>
      <c r="C44" s="37">
        <v>44618.752002314803</v>
      </c>
      <c r="D44" t="s">
        <v>102</v>
      </c>
      <c r="H44" s="43" t="s">
        <v>149</v>
      </c>
      <c r="K44" t="s">
        <v>648</v>
      </c>
      <c r="N44" t="s">
        <v>622</v>
      </c>
      <c r="Q44" t="s">
        <v>623</v>
      </c>
      <c r="T44" t="s">
        <v>624</v>
      </c>
      <c r="W44" t="s">
        <v>649</v>
      </c>
      <c r="Z44" t="s">
        <v>626</v>
      </c>
      <c r="AC44" s="42" t="s">
        <v>650</v>
      </c>
      <c r="AF44" t="s">
        <v>628</v>
      </c>
      <c r="AI44" t="s">
        <v>629</v>
      </c>
      <c r="AL44" t="s">
        <v>630</v>
      </c>
      <c r="AO44" t="s">
        <v>631</v>
      </c>
      <c r="AR44" t="s">
        <v>651</v>
      </c>
      <c r="AU44" t="s">
        <v>652</v>
      </c>
      <c r="AX44" t="s">
        <v>634</v>
      </c>
      <c r="BA44" t="s">
        <v>653</v>
      </c>
      <c r="BD44" t="s">
        <v>636</v>
      </c>
      <c r="BG44" t="s">
        <v>654</v>
      </c>
      <c r="BJ44" t="s">
        <v>638</v>
      </c>
      <c r="BM44" t="s">
        <v>639</v>
      </c>
      <c r="BP44" s="42" t="s">
        <v>627</v>
      </c>
      <c r="BS44" t="s">
        <v>641</v>
      </c>
      <c r="BV44" t="s">
        <v>642</v>
      </c>
      <c r="BY44" t="s">
        <v>643</v>
      </c>
      <c r="CB44" t="s">
        <v>655</v>
      </c>
      <c r="CE44" t="s">
        <v>645</v>
      </c>
      <c r="CH44" t="s">
        <v>505</v>
      </c>
      <c r="CK44" t="s">
        <v>646</v>
      </c>
      <c r="CN44" t="s">
        <v>647</v>
      </c>
      <c r="CQ44" s="47">
        <f>25/27</f>
        <v>0.92592592592592593</v>
      </c>
    </row>
    <row r="45" spans="1:95" x14ac:dyDescent="0.2">
      <c r="A45">
        <v>3</v>
      </c>
      <c r="B45" s="37">
        <v>44620.576388888898</v>
      </c>
      <c r="C45" s="37">
        <v>44620.582476851901</v>
      </c>
      <c r="D45" t="s">
        <v>102</v>
      </c>
      <c r="H45" t="s">
        <v>156</v>
      </c>
      <c r="K45" t="s">
        <v>157</v>
      </c>
      <c r="N45" t="s">
        <v>622</v>
      </c>
      <c r="Q45" t="s">
        <v>656</v>
      </c>
      <c r="T45" t="s">
        <v>624</v>
      </c>
      <c r="W45" t="s">
        <v>625</v>
      </c>
      <c r="Z45" t="s">
        <v>626</v>
      </c>
      <c r="AC45" s="46" t="s">
        <v>627</v>
      </c>
      <c r="AF45" t="s">
        <v>628</v>
      </c>
      <c r="AI45" t="s">
        <v>629</v>
      </c>
      <c r="AL45" t="s">
        <v>630</v>
      </c>
      <c r="AO45" t="s">
        <v>631</v>
      </c>
      <c r="AR45" t="s">
        <v>632</v>
      </c>
      <c r="AU45" t="s">
        <v>633</v>
      </c>
      <c r="AX45" t="s">
        <v>634</v>
      </c>
      <c r="BA45" t="s">
        <v>635</v>
      </c>
      <c r="BD45" t="s">
        <v>636</v>
      </c>
      <c r="BG45" t="s">
        <v>637</v>
      </c>
      <c r="BJ45" t="s">
        <v>638</v>
      </c>
      <c r="BM45" t="s">
        <v>639</v>
      </c>
      <c r="BP45" s="46" t="s">
        <v>640</v>
      </c>
      <c r="BS45" t="s">
        <v>641</v>
      </c>
      <c r="BV45" t="s">
        <v>642</v>
      </c>
      <c r="BY45" t="s">
        <v>643</v>
      </c>
      <c r="CB45" t="s">
        <v>644</v>
      </c>
      <c r="CE45" t="s">
        <v>645</v>
      </c>
      <c r="CH45" t="s">
        <v>505</v>
      </c>
      <c r="CK45" t="s">
        <v>646</v>
      </c>
      <c r="CN45" t="s">
        <v>647</v>
      </c>
      <c r="CQ45" s="47"/>
    </row>
    <row r="46" spans="1:95" x14ac:dyDescent="0.2">
      <c r="A46">
        <v>4</v>
      </c>
      <c r="B46" s="37">
        <v>44622.5672569444</v>
      </c>
      <c r="C46" s="37">
        <v>44622.576423611099</v>
      </c>
      <c r="D46" t="s">
        <v>102</v>
      </c>
      <c r="H46" s="43" t="s">
        <v>133</v>
      </c>
      <c r="K46" t="s">
        <v>531</v>
      </c>
      <c r="N46" t="s">
        <v>657</v>
      </c>
      <c r="Q46" t="s">
        <v>623</v>
      </c>
      <c r="T46" t="s">
        <v>624</v>
      </c>
      <c r="W46" t="s">
        <v>658</v>
      </c>
      <c r="Z46" t="s">
        <v>659</v>
      </c>
      <c r="AC46" s="42" t="s">
        <v>660</v>
      </c>
      <c r="AF46" t="s">
        <v>628</v>
      </c>
      <c r="AI46" t="s">
        <v>661</v>
      </c>
      <c r="AL46" t="s">
        <v>662</v>
      </c>
      <c r="AO46" t="s">
        <v>663</v>
      </c>
      <c r="AR46" t="s">
        <v>664</v>
      </c>
      <c r="AU46" t="s">
        <v>665</v>
      </c>
      <c r="AX46" t="s">
        <v>666</v>
      </c>
      <c r="BA46" t="s">
        <v>667</v>
      </c>
      <c r="BD46" t="s">
        <v>668</v>
      </c>
      <c r="BG46" t="s">
        <v>669</v>
      </c>
      <c r="BJ46" t="s">
        <v>670</v>
      </c>
      <c r="BM46" t="s">
        <v>671</v>
      </c>
      <c r="BP46" s="42" t="s">
        <v>672</v>
      </c>
      <c r="BS46" t="s">
        <v>673</v>
      </c>
      <c r="BV46" t="s">
        <v>674</v>
      </c>
      <c r="BY46" t="s">
        <v>675</v>
      </c>
      <c r="CB46" t="s">
        <v>676</v>
      </c>
      <c r="CE46" t="s">
        <v>677</v>
      </c>
      <c r="CH46" t="s">
        <v>678</v>
      </c>
      <c r="CK46" t="s">
        <v>679</v>
      </c>
      <c r="CN46" t="s">
        <v>680</v>
      </c>
      <c r="CQ46" s="47">
        <f t="shared" ref="CQ46:CQ47" si="0">25/27</f>
        <v>0.92592592592592593</v>
      </c>
    </row>
    <row r="47" spans="1:95" x14ac:dyDescent="0.2">
      <c r="A47">
        <v>5</v>
      </c>
      <c r="B47" s="37">
        <v>44622.853275463</v>
      </c>
      <c r="C47" s="37">
        <v>44622.934201388904</v>
      </c>
      <c r="D47" t="s">
        <v>102</v>
      </c>
      <c r="H47" s="43" t="s">
        <v>160</v>
      </c>
      <c r="K47" t="s">
        <v>161</v>
      </c>
      <c r="N47" t="s">
        <v>622</v>
      </c>
      <c r="Q47" t="s">
        <v>623</v>
      </c>
      <c r="T47" t="s">
        <v>624</v>
      </c>
      <c r="W47" t="s">
        <v>649</v>
      </c>
      <c r="Z47" t="s">
        <v>626</v>
      </c>
      <c r="AC47" s="46" t="s">
        <v>627</v>
      </c>
      <c r="AF47" s="42" t="s">
        <v>641</v>
      </c>
      <c r="AI47" t="s">
        <v>629</v>
      </c>
      <c r="AL47" t="s">
        <v>630</v>
      </c>
      <c r="AO47" t="s">
        <v>631</v>
      </c>
      <c r="AR47" t="s">
        <v>632</v>
      </c>
      <c r="AU47" t="s">
        <v>633</v>
      </c>
      <c r="AX47" t="s">
        <v>634</v>
      </c>
      <c r="BA47" t="s">
        <v>635</v>
      </c>
      <c r="BD47" t="s">
        <v>636</v>
      </c>
      <c r="BG47" t="s">
        <v>637</v>
      </c>
      <c r="BJ47" t="s">
        <v>638</v>
      </c>
      <c r="BM47" t="s">
        <v>639</v>
      </c>
      <c r="BP47" s="46" t="s">
        <v>650</v>
      </c>
      <c r="BS47" s="42" t="s">
        <v>628</v>
      </c>
      <c r="BV47" t="s">
        <v>642</v>
      </c>
      <c r="BY47" t="s">
        <v>643</v>
      </c>
      <c r="CB47" t="s">
        <v>644</v>
      </c>
      <c r="CE47" t="s">
        <v>645</v>
      </c>
      <c r="CH47" t="s">
        <v>505</v>
      </c>
      <c r="CK47" t="s">
        <v>681</v>
      </c>
      <c r="CN47" t="s">
        <v>682</v>
      </c>
      <c r="CQ47" s="47">
        <f t="shared" si="0"/>
        <v>0.92592592592592593</v>
      </c>
    </row>
    <row r="50" spans="1:86" x14ac:dyDescent="0.2">
      <c r="A50" s="1" t="s">
        <v>697</v>
      </c>
    </row>
    <row r="51" spans="1:86" x14ac:dyDescent="0.2">
      <c r="A51" t="s">
        <v>66</v>
      </c>
      <c r="B51" t="s">
        <v>67</v>
      </c>
      <c r="C51" t="s">
        <v>68</v>
      </c>
      <c r="D51" t="s">
        <v>69</v>
      </c>
      <c r="E51" t="s">
        <v>70</v>
      </c>
      <c r="F51" t="s">
        <v>186</v>
      </c>
      <c r="G51" t="s">
        <v>188</v>
      </c>
      <c r="H51" t="s">
        <v>71</v>
      </c>
      <c r="I51" t="s">
        <v>189</v>
      </c>
      <c r="J51" t="s">
        <v>190</v>
      </c>
      <c r="K51" t="s">
        <v>72</v>
      </c>
      <c r="L51" t="s">
        <v>191</v>
      </c>
      <c r="M51" t="s">
        <v>192</v>
      </c>
      <c r="N51" t="s">
        <v>698</v>
      </c>
      <c r="O51" t="s">
        <v>699</v>
      </c>
      <c r="P51" t="s">
        <v>700</v>
      </c>
      <c r="Q51" t="s">
        <v>701</v>
      </c>
      <c r="R51" t="s">
        <v>702</v>
      </c>
      <c r="S51" t="s">
        <v>703</v>
      </c>
      <c r="T51" t="s">
        <v>704</v>
      </c>
      <c r="U51" t="s">
        <v>705</v>
      </c>
      <c r="V51" t="s">
        <v>706</v>
      </c>
      <c r="W51" t="s">
        <v>707</v>
      </c>
      <c r="X51" t="s">
        <v>708</v>
      </c>
      <c r="Y51" t="s">
        <v>709</v>
      </c>
      <c r="Z51" t="s">
        <v>710</v>
      </c>
      <c r="AA51" t="s">
        <v>711</v>
      </c>
      <c r="AB51" t="s">
        <v>712</v>
      </c>
      <c r="AC51" t="s">
        <v>713</v>
      </c>
      <c r="AD51" t="s">
        <v>714</v>
      </c>
      <c r="AE51" t="s">
        <v>715</v>
      </c>
      <c r="AF51" t="s">
        <v>716</v>
      </c>
      <c r="AG51" t="s">
        <v>717</v>
      </c>
      <c r="AH51" t="s">
        <v>718</v>
      </c>
      <c r="AI51" t="s">
        <v>719</v>
      </c>
      <c r="AJ51" t="s">
        <v>720</v>
      </c>
      <c r="AK51" t="s">
        <v>721</v>
      </c>
      <c r="AL51" t="s">
        <v>722</v>
      </c>
      <c r="AM51" t="s">
        <v>723</v>
      </c>
      <c r="AN51" t="s">
        <v>724</v>
      </c>
      <c r="AO51" t="s">
        <v>725</v>
      </c>
      <c r="AP51" t="s">
        <v>726</v>
      </c>
      <c r="AQ51" t="s">
        <v>727</v>
      </c>
      <c r="AR51" t="s">
        <v>728</v>
      </c>
      <c r="AS51" t="s">
        <v>729</v>
      </c>
      <c r="AT51" t="s">
        <v>730</v>
      </c>
    </row>
    <row r="52" spans="1:86" x14ac:dyDescent="0.2">
      <c r="A52">
        <v>1</v>
      </c>
      <c r="B52" s="37">
        <v>44629.799398148098</v>
      </c>
      <c r="C52" s="37">
        <v>44629.801192129598</v>
      </c>
      <c r="D52" t="s">
        <v>102</v>
      </c>
      <c r="H52" t="s">
        <v>731</v>
      </c>
      <c r="K52" t="s">
        <v>254</v>
      </c>
      <c r="N52" t="s">
        <v>732</v>
      </c>
      <c r="Q52" t="s">
        <v>733</v>
      </c>
      <c r="T52" t="s">
        <v>734</v>
      </c>
      <c r="W52" t="s">
        <v>735</v>
      </c>
      <c r="Z52" t="s">
        <v>736</v>
      </c>
      <c r="AC52" t="s">
        <v>737</v>
      </c>
      <c r="AF52" t="s">
        <v>738</v>
      </c>
      <c r="AI52" t="s">
        <v>641</v>
      </c>
      <c r="AL52" t="s">
        <v>739</v>
      </c>
      <c r="AO52" t="s">
        <v>740</v>
      </c>
      <c r="AR52" t="s">
        <v>741</v>
      </c>
    </row>
    <row r="53" spans="1:86" x14ac:dyDescent="0.2">
      <c r="A53">
        <v>2</v>
      </c>
      <c r="B53" s="37">
        <v>44629.834733796299</v>
      </c>
      <c r="C53" s="37">
        <v>44629.838564814803</v>
      </c>
      <c r="D53" t="s">
        <v>102</v>
      </c>
      <c r="H53" t="s">
        <v>742</v>
      </c>
      <c r="K53" t="s">
        <v>157</v>
      </c>
      <c r="N53" t="s">
        <v>732</v>
      </c>
      <c r="Q53" t="s">
        <v>733</v>
      </c>
      <c r="T53" t="s">
        <v>734</v>
      </c>
      <c r="W53" t="s">
        <v>735</v>
      </c>
      <c r="Z53" t="s">
        <v>736</v>
      </c>
      <c r="AC53" t="s">
        <v>737</v>
      </c>
      <c r="AF53" t="s">
        <v>738</v>
      </c>
      <c r="AI53" t="s">
        <v>641</v>
      </c>
      <c r="AL53" t="s">
        <v>739</v>
      </c>
      <c r="AO53" t="s">
        <v>740</v>
      </c>
      <c r="AR53" t="s">
        <v>741</v>
      </c>
    </row>
    <row r="54" spans="1:86" x14ac:dyDescent="0.2">
      <c r="A54">
        <v>3</v>
      </c>
      <c r="B54" s="37">
        <v>44629.839039351798</v>
      </c>
      <c r="C54" s="37">
        <v>44629.840115740699</v>
      </c>
      <c r="D54" t="s">
        <v>102</v>
      </c>
      <c r="H54" t="s">
        <v>743</v>
      </c>
      <c r="K54" t="s">
        <v>744</v>
      </c>
      <c r="N54" t="s">
        <v>732</v>
      </c>
      <c r="Q54" t="s">
        <v>733</v>
      </c>
      <c r="T54" t="s">
        <v>734</v>
      </c>
      <c r="W54" t="s">
        <v>735</v>
      </c>
      <c r="Z54" t="s">
        <v>736</v>
      </c>
      <c r="AC54" t="s">
        <v>737</v>
      </c>
      <c r="AF54" t="s">
        <v>745</v>
      </c>
      <c r="AI54" t="s">
        <v>641</v>
      </c>
      <c r="AL54" t="s">
        <v>739</v>
      </c>
      <c r="AO54" t="s">
        <v>740</v>
      </c>
      <c r="AR54" t="s">
        <v>741</v>
      </c>
    </row>
    <row r="55" spans="1:86" x14ac:dyDescent="0.2">
      <c r="A55">
        <v>4</v>
      </c>
      <c r="B55" s="37">
        <v>44636.740532407399</v>
      </c>
      <c r="C55" s="37">
        <v>44636.746053240699</v>
      </c>
      <c r="D55" t="s">
        <v>102</v>
      </c>
      <c r="H55" t="s">
        <v>743</v>
      </c>
      <c r="K55" t="s">
        <v>161</v>
      </c>
      <c r="N55" t="s">
        <v>732</v>
      </c>
      <c r="Q55" t="s">
        <v>733</v>
      </c>
      <c r="T55" t="s">
        <v>734</v>
      </c>
      <c r="W55" t="s">
        <v>735</v>
      </c>
      <c r="Z55" t="s">
        <v>736</v>
      </c>
      <c r="AC55" t="s">
        <v>737</v>
      </c>
      <c r="AF55" t="s">
        <v>738</v>
      </c>
      <c r="AI55" t="s">
        <v>641</v>
      </c>
      <c r="AL55" t="s">
        <v>739</v>
      </c>
      <c r="AO55" t="s">
        <v>740</v>
      </c>
      <c r="AR55" t="s">
        <v>741</v>
      </c>
    </row>
    <row r="56" spans="1:86" x14ac:dyDescent="0.2">
      <c r="A56">
        <v>5</v>
      </c>
      <c r="B56" s="37">
        <v>44636.768796296303</v>
      </c>
      <c r="C56" s="37">
        <v>44636.868541666699</v>
      </c>
      <c r="D56" t="s">
        <v>102</v>
      </c>
      <c r="H56" s="42" t="s">
        <v>746</v>
      </c>
      <c r="K56" s="42" t="s">
        <v>747</v>
      </c>
      <c r="N56" s="42" t="s">
        <v>739</v>
      </c>
      <c r="Q56" t="s">
        <v>733</v>
      </c>
      <c r="T56" t="s">
        <v>734</v>
      </c>
      <c r="W56" t="s">
        <v>748</v>
      </c>
      <c r="Z56" t="s">
        <v>749</v>
      </c>
      <c r="AC56" t="s">
        <v>750</v>
      </c>
      <c r="AF56" t="s">
        <v>738</v>
      </c>
      <c r="AI56" t="s">
        <v>641</v>
      </c>
      <c r="AL56" s="42" t="s">
        <v>732</v>
      </c>
      <c r="AO56" t="s">
        <v>751</v>
      </c>
      <c r="AR56" t="s">
        <v>752</v>
      </c>
      <c r="AU56" s="44">
        <f>9/11</f>
        <v>0.81818181818181823</v>
      </c>
    </row>
    <row r="57" spans="1:86" x14ac:dyDescent="0.2">
      <c r="A57">
        <v>6</v>
      </c>
      <c r="B57" s="37">
        <v>44636.8415046296</v>
      </c>
      <c r="C57" s="37">
        <v>44636.872013888897</v>
      </c>
      <c r="D57" t="s">
        <v>102</v>
      </c>
      <c r="H57" s="42" t="s">
        <v>753</v>
      </c>
      <c r="K57" s="42" t="s">
        <v>754</v>
      </c>
      <c r="N57" s="42" t="s">
        <v>755</v>
      </c>
      <c r="Q57" t="s">
        <v>756</v>
      </c>
      <c r="T57" t="s">
        <v>757</v>
      </c>
      <c r="W57" t="s">
        <v>758</v>
      </c>
      <c r="Z57" t="s">
        <v>759</v>
      </c>
      <c r="AC57" t="s">
        <v>760</v>
      </c>
      <c r="AF57" t="s">
        <v>761</v>
      </c>
      <c r="AI57" t="s">
        <v>762</v>
      </c>
      <c r="AL57" s="42" t="s">
        <v>763</v>
      </c>
      <c r="AO57" t="s">
        <v>764</v>
      </c>
      <c r="AR57" t="s">
        <v>765</v>
      </c>
      <c r="AU57" s="44">
        <f>9/11</f>
        <v>0.81818181818181823</v>
      </c>
    </row>
    <row r="60" spans="1:86" x14ac:dyDescent="0.2">
      <c r="A60" s="1" t="s">
        <v>766</v>
      </c>
    </row>
    <row r="61" spans="1:86" x14ac:dyDescent="0.2">
      <c r="A61" t="s">
        <v>66</v>
      </c>
      <c r="B61" t="s">
        <v>67</v>
      </c>
      <c r="C61" t="s">
        <v>68</v>
      </c>
      <c r="D61" t="s">
        <v>69</v>
      </c>
      <c r="E61" t="s">
        <v>70</v>
      </c>
      <c r="F61" t="s">
        <v>186</v>
      </c>
      <c r="G61" t="s">
        <v>188</v>
      </c>
      <c r="H61" t="s">
        <v>71</v>
      </c>
      <c r="I61" t="s">
        <v>189</v>
      </c>
      <c r="J61" t="s">
        <v>190</v>
      </c>
      <c r="K61" t="s">
        <v>72</v>
      </c>
      <c r="L61" t="s">
        <v>191</v>
      </c>
      <c r="M61" t="s">
        <v>192</v>
      </c>
      <c r="N61" t="s">
        <v>767</v>
      </c>
      <c r="O61" t="s">
        <v>768</v>
      </c>
      <c r="P61" t="s">
        <v>769</v>
      </c>
      <c r="Q61" t="s">
        <v>770</v>
      </c>
      <c r="R61" t="s">
        <v>771</v>
      </c>
      <c r="S61" t="s">
        <v>772</v>
      </c>
      <c r="T61" t="s">
        <v>773</v>
      </c>
      <c r="U61" t="s">
        <v>774</v>
      </c>
      <c r="V61" t="s">
        <v>775</v>
      </c>
      <c r="W61" t="s">
        <v>776</v>
      </c>
      <c r="X61" t="s">
        <v>777</v>
      </c>
      <c r="Y61" t="s">
        <v>778</v>
      </c>
      <c r="Z61" t="s">
        <v>779</v>
      </c>
      <c r="AA61" t="s">
        <v>780</v>
      </c>
      <c r="AB61" t="s">
        <v>781</v>
      </c>
      <c r="AC61" t="s">
        <v>782</v>
      </c>
      <c r="AD61" t="s">
        <v>783</v>
      </c>
      <c r="AE61" t="s">
        <v>784</v>
      </c>
      <c r="AF61" t="s">
        <v>785</v>
      </c>
      <c r="AG61" t="s">
        <v>786</v>
      </c>
      <c r="AH61" t="s">
        <v>787</v>
      </c>
      <c r="AI61" t="s">
        <v>788</v>
      </c>
      <c r="AJ61" t="s">
        <v>789</v>
      </c>
      <c r="AK61" t="s">
        <v>790</v>
      </c>
      <c r="AL61" t="s">
        <v>791</v>
      </c>
      <c r="AM61" t="s">
        <v>792</v>
      </c>
      <c r="AN61" t="s">
        <v>793</v>
      </c>
      <c r="AO61" t="s">
        <v>794</v>
      </c>
      <c r="AP61" t="s">
        <v>795</v>
      </c>
      <c r="AQ61" t="s">
        <v>796</v>
      </c>
      <c r="AR61" t="s">
        <v>797</v>
      </c>
      <c r="AS61" t="s">
        <v>798</v>
      </c>
      <c r="AT61" t="s">
        <v>799</v>
      </c>
      <c r="AU61" t="s">
        <v>800</v>
      </c>
      <c r="AV61" t="s">
        <v>801</v>
      </c>
      <c r="AW61" t="s">
        <v>802</v>
      </c>
      <c r="AX61" t="s">
        <v>803</v>
      </c>
      <c r="AY61" t="s">
        <v>804</v>
      </c>
      <c r="AZ61" t="s">
        <v>805</v>
      </c>
      <c r="BA61" t="s">
        <v>806</v>
      </c>
      <c r="BB61" t="s">
        <v>807</v>
      </c>
      <c r="BC61" t="s">
        <v>808</v>
      </c>
      <c r="BD61" t="s">
        <v>809</v>
      </c>
      <c r="BE61" t="s">
        <v>810</v>
      </c>
      <c r="BF61" t="s">
        <v>811</v>
      </c>
      <c r="BG61" t="s">
        <v>812</v>
      </c>
      <c r="BH61" t="s">
        <v>813</v>
      </c>
      <c r="BI61" t="s">
        <v>814</v>
      </c>
      <c r="BJ61" t="s">
        <v>815</v>
      </c>
      <c r="BK61" t="s">
        <v>816</v>
      </c>
      <c r="BL61" t="s">
        <v>817</v>
      </c>
      <c r="BM61" t="s">
        <v>818</v>
      </c>
      <c r="BN61" t="s">
        <v>819</v>
      </c>
      <c r="BO61" t="s">
        <v>820</v>
      </c>
      <c r="BP61" t="s">
        <v>821</v>
      </c>
      <c r="BQ61" t="s">
        <v>822</v>
      </c>
      <c r="BR61" t="s">
        <v>823</v>
      </c>
      <c r="BS61" t="s">
        <v>824</v>
      </c>
      <c r="BT61" t="s">
        <v>825</v>
      </c>
      <c r="BU61" t="s">
        <v>826</v>
      </c>
      <c r="BV61" t="s">
        <v>827</v>
      </c>
      <c r="BW61" t="s">
        <v>828</v>
      </c>
      <c r="BX61" t="s">
        <v>829</v>
      </c>
      <c r="BY61" t="s">
        <v>830</v>
      </c>
      <c r="BZ61" t="s">
        <v>831</v>
      </c>
      <c r="CA61" t="s">
        <v>832</v>
      </c>
      <c r="CB61" t="s">
        <v>833</v>
      </c>
      <c r="CC61" t="s">
        <v>834</v>
      </c>
      <c r="CD61" t="s">
        <v>835</v>
      </c>
      <c r="CE61" t="s">
        <v>836</v>
      </c>
      <c r="CF61" t="s">
        <v>837</v>
      </c>
      <c r="CG61" t="s">
        <v>838</v>
      </c>
    </row>
    <row r="62" spans="1:86" x14ac:dyDescent="0.2">
      <c r="A62">
        <v>1</v>
      </c>
      <c r="B62" s="37">
        <v>44636.825995370396</v>
      </c>
      <c r="C62" s="37">
        <v>44636.830682870401</v>
      </c>
      <c r="D62" t="s">
        <v>102</v>
      </c>
      <c r="H62" t="s">
        <v>839</v>
      </c>
      <c r="K62" t="s">
        <v>34</v>
      </c>
      <c r="N62" t="s">
        <v>840</v>
      </c>
      <c r="Q62" t="s">
        <v>841</v>
      </c>
      <c r="T62" s="42" t="s">
        <v>842</v>
      </c>
      <c r="W62" t="s">
        <v>843</v>
      </c>
      <c r="Z62" s="42" t="s">
        <v>844</v>
      </c>
      <c r="AC62" t="s">
        <v>845</v>
      </c>
      <c r="AF62" s="42" t="s">
        <v>846</v>
      </c>
      <c r="AI62" t="s">
        <v>847</v>
      </c>
      <c r="AL62" t="s">
        <v>848</v>
      </c>
      <c r="AO62" t="s">
        <v>849</v>
      </c>
      <c r="AR62" s="42" t="s">
        <v>850</v>
      </c>
      <c r="AU62" t="s">
        <v>851</v>
      </c>
      <c r="AX62" s="42" t="s">
        <v>852</v>
      </c>
      <c r="BA62" t="s">
        <v>853</v>
      </c>
      <c r="BD62" s="42" t="s">
        <v>854</v>
      </c>
      <c r="BG62" t="s">
        <v>855</v>
      </c>
      <c r="BJ62" t="s">
        <v>856</v>
      </c>
      <c r="BM62" s="42" t="s">
        <v>857</v>
      </c>
      <c r="BP62" t="s">
        <v>858</v>
      </c>
      <c r="BS62" t="s">
        <v>859</v>
      </c>
      <c r="BV62" s="42" t="s">
        <v>850</v>
      </c>
      <c r="BY62" s="42" t="s">
        <v>850</v>
      </c>
      <c r="CB62" t="s">
        <v>860</v>
      </c>
      <c r="CE62" t="s">
        <v>861</v>
      </c>
      <c r="CH62" s="44">
        <f>(24-9)/24</f>
        <v>0.625</v>
      </c>
    </row>
    <row r="63" spans="1:86" x14ac:dyDescent="0.2">
      <c r="A63">
        <v>2</v>
      </c>
      <c r="B63" s="37">
        <v>44636.833541666703</v>
      </c>
      <c r="C63" s="37">
        <v>44636.839699074102</v>
      </c>
      <c r="D63" t="s">
        <v>102</v>
      </c>
      <c r="H63" t="s">
        <v>415</v>
      </c>
      <c r="K63" t="s">
        <v>502</v>
      </c>
      <c r="N63" t="s">
        <v>862</v>
      </c>
      <c r="Q63" t="s">
        <v>863</v>
      </c>
      <c r="T63" t="s">
        <v>864</v>
      </c>
      <c r="W63" t="s">
        <v>865</v>
      </c>
      <c r="Z63" t="s">
        <v>636</v>
      </c>
      <c r="AC63" t="s">
        <v>866</v>
      </c>
      <c r="AF63" t="s">
        <v>867</v>
      </c>
      <c r="AI63" t="s">
        <v>868</v>
      </c>
      <c r="AL63" t="s">
        <v>869</v>
      </c>
      <c r="AO63" t="s">
        <v>870</v>
      </c>
      <c r="AR63" t="s">
        <v>871</v>
      </c>
      <c r="AU63" t="s">
        <v>872</v>
      </c>
      <c r="AX63" t="s">
        <v>873</v>
      </c>
      <c r="BA63" t="s">
        <v>874</v>
      </c>
      <c r="BD63" t="s">
        <v>875</v>
      </c>
      <c r="BG63" t="s">
        <v>876</v>
      </c>
      <c r="BJ63" t="s">
        <v>877</v>
      </c>
      <c r="BM63" t="s">
        <v>878</v>
      </c>
      <c r="BP63" t="s">
        <v>879</v>
      </c>
      <c r="BS63" t="s">
        <v>880</v>
      </c>
      <c r="BV63" t="s">
        <v>881</v>
      </c>
      <c r="BY63" t="s">
        <v>882</v>
      </c>
      <c r="CB63" t="s">
        <v>883</v>
      </c>
      <c r="CE63" t="s">
        <v>884</v>
      </c>
      <c r="CH63" s="44">
        <f>24/24</f>
        <v>1</v>
      </c>
    </row>
    <row r="64" spans="1:86" x14ac:dyDescent="0.2">
      <c r="A64">
        <v>3</v>
      </c>
      <c r="B64" s="37">
        <v>44637.284386574102</v>
      </c>
      <c r="C64" s="37">
        <v>44637.2881597222</v>
      </c>
      <c r="D64" t="s">
        <v>102</v>
      </c>
      <c r="H64" t="s">
        <v>103</v>
      </c>
      <c r="K64" t="s">
        <v>254</v>
      </c>
      <c r="N64" t="s">
        <v>862</v>
      </c>
      <c r="Q64" t="s">
        <v>863</v>
      </c>
      <c r="T64" t="s">
        <v>864</v>
      </c>
      <c r="W64" t="s">
        <v>865</v>
      </c>
      <c r="Z64" t="s">
        <v>636</v>
      </c>
      <c r="AC64" t="s">
        <v>866</v>
      </c>
      <c r="AF64" t="s">
        <v>867</v>
      </c>
      <c r="AI64" t="s">
        <v>868</v>
      </c>
      <c r="AL64" t="s">
        <v>869</v>
      </c>
      <c r="AO64" t="s">
        <v>870</v>
      </c>
      <c r="AR64" t="s">
        <v>871</v>
      </c>
      <c r="AU64" t="s">
        <v>872</v>
      </c>
      <c r="AX64" t="s">
        <v>873</v>
      </c>
      <c r="BA64" t="s">
        <v>885</v>
      </c>
      <c r="BD64" t="s">
        <v>875</v>
      </c>
      <c r="BG64" t="s">
        <v>876</v>
      </c>
      <c r="BJ64" t="s">
        <v>877</v>
      </c>
      <c r="BM64" t="s">
        <v>878</v>
      </c>
      <c r="BP64" t="s">
        <v>879</v>
      </c>
      <c r="BS64" t="s">
        <v>880</v>
      </c>
      <c r="BV64" t="s">
        <v>881</v>
      </c>
      <c r="BY64" t="s">
        <v>882</v>
      </c>
      <c r="CB64" t="s">
        <v>883</v>
      </c>
      <c r="CE64" t="s">
        <v>884</v>
      </c>
      <c r="CH64" s="44">
        <f>24/24</f>
        <v>1</v>
      </c>
    </row>
    <row r="65" spans="1:86" x14ac:dyDescent="0.2">
      <c r="A65">
        <v>4</v>
      </c>
      <c r="B65" s="37">
        <v>44643.798414351797</v>
      </c>
      <c r="C65" s="37">
        <v>44643.861064814802</v>
      </c>
      <c r="D65" t="s">
        <v>102</v>
      </c>
      <c r="H65" t="s">
        <v>886</v>
      </c>
      <c r="K65" t="s">
        <v>887</v>
      </c>
      <c r="N65" s="42" t="s">
        <v>849</v>
      </c>
      <c r="Q65" t="s">
        <v>841</v>
      </c>
      <c r="T65" t="s">
        <v>844</v>
      </c>
      <c r="W65" t="s">
        <v>843</v>
      </c>
      <c r="Z65" t="s">
        <v>888</v>
      </c>
      <c r="AC65" t="s">
        <v>889</v>
      </c>
      <c r="AF65" t="s">
        <v>842</v>
      </c>
      <c r="AI65" t="s">
        <v>847</v>
      </c>
      <c r="AL65" t="s">
        <v>890</v>
      </c>
      <c r="AO65" s="42" t="s">
        <v>840</v>
      </c>
      <c r="AR65" t="s">
        <v>891</v>
      </c>
      <c r="AU65" s="42" t="s">
        <v>892</v>
      </c>
      <c r="AX65" t="s">
        <v>893</v>
      </c>
      <c r="BA65" t="s">
        <v>853</v>
      </c>
      <c r="BD65" t="s">
        <v>850</v>
      </c>
      <c r="BG65" t="s">
        <v>894</v>
      </c>
      <c r="BJ65" t="s">
        <v>856</v>
      </c>
      <c r="BM65" t="s">
        <v>895</v>
      </c>
      <c r="BP65" t="s">
        <v>896</v>
      </c>
      <c r="BS65" t="s">
        <v>859</v>
      </c>
      <c r="BV65" t="s">
        <v>854</v>
      </c>
      <c r="BY65" t="s">
        <v>846</v>
      </c>
      <c r="CB65" t="s">
        <v>860</v>
      </c>
      <c r="CE65" s="42" t="s">
        <v>897</v>
      </c>
      <c r="CH65" s="44">
        <f>(24-4)/24</f>
        <v>0.83333333333333337</v>
      </c>
    </row>
    <row r="66" spans="1:86" x14ac:dyDescent="0.2">
      <c r="A66">
        <v>5</v>
      </c>
      <c r="B66" s="37">
        <v>44643.853368055599</v>
      </c>
      <c r="C66" s="37">
        <v>44643.863807870403</v>
      </c>
      <c r="D66" t="s">
        <v>102</v>
      </c>
      <c r="H66" t="s">
        <v>149</v>
      </c>
      <c r="K66" t="s">
        <v>898</v>
      </c>
      <c r="N66" s="42" t="s">
        <v>849</v>
      </c>
      <c r="Q66" t="s">
        <v>841</v>
      </c>
      <c r="T66" t="s">
        <v>844</v>
      </c>
      <c r="W66" t="s">
        <v>843</v>
      </c>
      <c r="Z66" t="s">
        <v>888</v>
      </c>
      <c r="AC66" t="s">
        <v>889</v>
      </c>
      <c r="AF66" t="s">
        <v>842</v>
      </c>
      <c r="AI66" t="s">
        <v>847</v>
      </c>
      <c r="AL66" t="s">
        <v>890</v>
      </c>
      <c r="AO66" s="42" t="s">
        <v>840</v>
      </c>
      <c r="AR66" t="s">
        <v>891</v>
      </c>
      <c r="AU66" s="42" t="s">
        <v>892</v>
      </c>
      <c r="AX66" t="s">
        <v>893</v>
      </c>
      <c r="BA66" t="s">
        <v>853</v>
      </c>
      <c r="BD66" t="s">
        <v>850</v>
      </c>
      <c r="BG66" t="s">
        <v>894</v>
      </c>
      <c r="BJ66" t="s">
        <v>856</v>
      </c>
      <c r="BM66" t="s">
        <v>895</v>
      </c>
      <c r="BP66" t="s">
        <v>896</v>
      </c>
      <c r="BS66" t="s">
        <v>859</v>
      </c>
      <c r="BV66" t="s">
        <v>854</v>
      </c>
      <c r="BY66" t="s">
        <v>846</v>
      </c>
      <c r="CB66" t="s">
        <v>860</v>
      </c>
      <c r="CE66" s="42" t="s">
        <v>897</v>
      </c>
      <c r="CH66" s="44">
        <f>(24-4)/24</f>
        <v>0.83333333333333337</v>
      </c>
    </row>
    <row r="69" spans="1:86" x14ac:dyDescent="0.2">
      <c r="A69" s="1" t="s">
        <v>899</v>
      </c>
    </row>
    <row r="70" spans="1:86" x14ac:dyDescent="0.2">
      <c r="A70" t="s">
        <v>66</v>
      </c>
      <c r="B70" t="s">
        <v>67</v>
      </c>
      <c r="C70" t="s">
        <v>68</v>
      </c>
      <c r="D70" t="s">
        <v>69</v>
      </c>
      <c r="E70" t="s">
        <v>70</v>
      </c>
      <c r="F70" t="s">
        <v>186</v>
      </c>
      <c r="G70" t="s">
        <v>188</v>
      </c>
      <c r="H70" t="s">
        <v>71</v>
      </c>
      <c r="I70" t="s">
        <v>189</v>
      </c>
      <c r="J70" t="s">
        <v>190</v>
      </c>
      <c r="K70" t="s">
        <v>72</v>
      </c>
      <c r="L70" t="s">
        <v>191</v>
      </c>
      <c r="M70" t="s">
        <v>192</v>
      </c>
      <c r="N70" t="s">
        <v>900</v>
      </c>
      <c r="O70" t="s">
        <v>901</v>
      </c>
      <c r="P70" t="s">
        <v>902</v>
      </c>
      <c r="Q70" t="s">
        <v>903</v>
      </c>
      <c r="R70" t="s">
        <v>904</v>
      </c>
      <c r="S70" t="s">
        <v>905</v>
      </c>
      <c r="T70" t="s">
        <v>906</v>
      </c>
      <c r="U70" t="s">
        <v>907</v>
      </c>
      <c r="V70" t="s">
        <v>908</v>
      </c>
      <c r="W70" t="s">
        <v>909</v>
      </c>
      <c r="X70" t="s">
        <v>910</v>
      </c>
      <c r="Y70" t="s">
        <v>911</v>
      </c>
      <c r="Z70" t="s">
        <v>912</v>
      </c>
      <c r="AA70" t="s">
        <v>913</v>
      </c>
      <c r="AB70" t="s">
        <v>914</v>
      </c>
      <c r="AC70" t="s">
        <v>915</v>
      </c>
      <c r="AD70" t="s">
        <v>916</v>
      </c>
      <c r="AE70" t="s">
        <v>917</v>
      </c>
      <c r="AF70" t="s">
        <v>918</v>
      </c>
      <c r="AG70" t="s">
        <v>919</v>
      </c>
      <c r="AH70" t="s">
        <v>920</v>
      </c>
      <c r="AI70" t="s">
        <v>921</v>
      </c>
      <c r="AJ70" t="s">
        <v>922</v>
      </c>
      <c r="AK70" t="s">
        <v>923</v>
      </c>
      <c r="AL70" t="s">
        <v>924</v>
      </c>
      <c r="AM70" t="s">
        <v>925</v>
      </c>
      <c r="AN70" t="s">
        <v>926</v>
      </c>
      <c r="AO70" t="s">
        <v>927</v>
      </c>
      <c r="AP70" t="s">
        <v>928</v>
      </c>
      <c r="AQ70" t="s">
        <v>929</v>
      </c>
      <c r="AR70" t="s">
        <v>930</v>
      </c>
      <c r="AS70" t="s">
        <v>931</v>
      </c>
      <c r="AT70" t="s">
        <v>932</v>
      </c>
      <c r="AU70" t="s">
        <v>933</v>
      </c>
      <c r="AV70" t="s">
        <v>934</v>
      </c>
      <c r="AW70" t="s">
        <v>935</v>
      </c>
      <c r="AX70" t="s">
        <v>936</v>
      </c>
      <c r="AY70" t="s">
        <v>937</v>
      </c>
      <c r="AZ70" t="s">
        <v>938</v>
      </c>
      <c r="BA70" t="s">
        <v>939</v>
      </c>
      <c r="BB70" t="s">
        <v>940</v>
      </c>
      <c r="BC70" t="s">
        <v>941</v>
      </c>
      <c r="BD70" t="s">
        <v>942</v>
      </c>
      <c r="BE70" t="s">
        <v>943</v>
      </c>
      <c r="BF70" t="s">
        <v>944</v>
      </c>
      <c r="BG70" t="s">
        <v>945</v>
      </c>
      <c r="BH70" t="s">
        <v>946</v>
      </c>
      <c r="BI70" t="s">
        <v>947</v>
      </c>
      <c r="BJ70" t="s">
        <v>948</v>
      </c>
      <c r="BK70" t="s">
        <v>949</v>
      </c>
      <c r="BL70" t="s">
        <v>950</v>
      </c>
      <c r="BM70" s="47"/>
    </row>
    <row r="71" spans="1:86" x14ac:dyDescent="0.2">
      <c r="A71">
        <v>1</v>
      </c>
      <c r="B71" s="37">
        <v>44643.755983796298</v>
      </c>
      <c r="C71" s="37">
        <v>44643.760312500002</v>
      </c>
      <c r="D71" t="s">
        <v>102</v>
      </c>
      <c r="H71" t="s">
        <v>415</v>
      </c>
      <c r="K71" t="s">
        <v>502</v>
      </c>
      <c r="N71" t="s">
        <v>951</v>
      </c>
      <c r="Q71" t="s">
        <v>952</v>
      </c>
      <c r="T71" t="s">
        <v>953</v>
      </c>
      <c r="W71" t="s">
        <v>954</v>
      </c>
      <c r="Z71" t="s">
        <v>955</v>
      </c>
      <c r="AC71" t="s">
        <v>956</v>
      </c>
      <c r="AF71" t="s">
        <v>957</v>
      </c>
      <c r="AI71" t="s">
        <v>958</v>
      </c>
      <c r="AL71" t="s">
        <v>959</v>
      </c>
      <c r="AO71" t="s">
        <v>506</v>
      </c>
      <c r="AR71" t="s">
        <v>960</v>
      </c>
      <c r="AU71" t="s">
        <v>961</v>
      </c>
      <c r="AX71" t="s">
        <v>962</v>
      </c>
      <c r="BA71" t="s">
        <v>963</v>
      </c>
      <c r="BD71" t="s">
        <v>964</v>
      </c>
      <c r="BG71" t="s">
        <v>965</v>
      </c>
      <c r="BJ71" t="s">
        <v>966</v>
      </c>
      <c r="BM71" s="55">
        <v>1</v>
      </c>
    </row>
    <row r="72" spans="1:86" x14ac:dyDescent="0.2">
      <c r="A72">
        <v>2</v>
      </c>
      <c r="B72" s="37">
        <v>44643.846435185202</v>
      </c>
      <c r="C72" s="37">
        <v>44643.851585648103</v>
      </c>
      <c r="D72" t="s">
        <v>102</v>
      </c>
      <c r="H72" t="s">
        <v>967</v>
      </c>
      <c r="K72" t="s">
        <v>968</v>
      </c>
      <c r="N72" t="s">
        <v>969</v>
      </c>
      <c r="Q72" s="42" t="s">
        <v>970</v>
      </c>
      <c r="T72" t="s">
        <v>971</v>
      </c>
      <c r="W72" s="42" t="s">
        <v>961</v>
      </c>
      <c r="Z72" t="s">
        <v>955</v>
      </c>
      <c r="AC72" s="42" t="s">
        <v>962</v>
      </c>
      <c r="AF72" s="42" t="s">
        <v>972</v>
      </c>
      <c r="AI72" t="s">
        <v>958</v>
      </c>
      <c r="AL72" s="42" t="s">
        <v>952</v>
      </c>
      <c r="AO72" t="s">
        <v>506</v>
      </c>
      <c r="AR72" t="s">
        <v>960</v>
      </c>
      <c r="AU72" s="42" t="s">
        <v>957</v>
      </c>
      <c r="AX72" s="42" t="s">
        <v>956</v>
      </c>
      <c r="BA72" t="s">
        <v>963</v>
      </c>
      <c r="BD72" t="s">
        <v>964</v>
      </c>
      <c r="BG72" s="42" t="s">
        <v>954</v>
      </c>
      <c r="BJ72" t="s">
        <v>966</v>
      </c>
      <c r="BM72" s="55">
        <f>(17-8)/17</f>
        <v>0.52941176470588236</v>
      </c>
    </row>
    <row r="73" spans="1:86" x14ac:dyDescent="0.2">
      <c r="A73">
        <v>3</v>
      </c>
      <c r="B73" s="37">
        <v>44643.860057870399</v>
      </c>
      <c r="C73" s="37">
        <v>44643.8620717593</v>
      </c>
      <c r="D73" t="s">
        <v>102</v>
      </c>
      <c r="H73" t="s">
        <v>103</v>
      </c>
      <c r="K73" t="s">
        <v>254</v>
      </c>
      <c r="N73" t="s">
        <v>951</v>
      </c>
      <c r="Q73" t="s">
        <v>952</v>
      </c>
      <c r="T73" t="s">
        <v>953</v>
      </c>
      <c r="W73" t="s">
        <v>954</v>
      </c>
      <c r="Z73" t="s">
        <v>955</v>
      </c>
      <c r="AC73" t="s">
        <v>956</v>
      </c>
      <c r="AF73" t="s">
        <v>957</v>
      </c>
      <c r="AI73" t="s">
        <v>958</v>
      </c>
      <c r="AL73" t="s">
        <v>970</v>
      </c>
      <c r="AO73" t="s">
        <v>506</v>
      </c>
      <c r="AR73" t="s">
        <v>960</v>
      </c>
      <c r="AU73" t="s">
        <v>961</v>
      </c>
      <c r="AX73" t="s">
        <v>962</v>
      </c>
      <c r="BA73" t="s">
        <v>963</v>
      </c>
      <c r="BD73" t="s">
        <v>964</v>
      </c>
      <c r="BG73" t="s">
        <v>965</v>
      </c>
      <c r="BJ73" t="s">
        <v>966</v>
      </c>
      <c r="BM73" s="47">
        <f>17/17</f>
        <v>1</v>
      </c>
    </row>
    <row r="74" spans="1:86" x14ac:dyDescent="0.2">
      <c r="A74">
        <v>4</v>
      </c>
      <c r="B74" s="37">
        <v>44650.7086458333</v>
      </c>
      <c r="C74" s="37">
        <v>44650.736585648097</v>
      </c>
      <c r="D74" t="s">
        <v>102</v>
      </c>
      <c r="H74" t="s">
        <v>967</v>
      </c>
      <c r="K74" t="s">
        <v>973</v>
      </c>
      <c r="N74" t="s">
        <v>974</v>
      </c>
      <c r="Q74" t="s">
        <v>952</v>
      </c>
      <c r="T74" t="s">
        <v>975</v>
      </c>
      <c r="W74" s="42" t="s">
        <v>976</v>
      </c>
      <c r="Z74" t="s">
        <v>955</v>
      </c>
      <c r="AC74" t="s">
        <v>977</v>
      </c>
      <c r="AF74" s="42" t="s">
        <v>978</v>
      </c>
      <c r="AI74" t="s">
        <v>958</v>
      </c>
      <c r="AL74" t="s">
        <v>970</v>
      </c>
      <c r="AO74" t="s">
        <v>979</v>
      </c>
      <c r="AR74" t="s">
        <v>960</v>
      </c>
      <c r="AU74" t="s">
        <v>980</v>
      </c>
      <c r="AX74" t="s">
        <v>981</v>
      </c>
      <c r="BA74" t="s">
        <v>982</v>
      </c>
      <c r="BD74" t="s">
        <v>964</v>
      </c>
      <c r="BG74" t="s">
        <v>965</v>
      </c>
      <c r="BJ74" t="s">
        <v>966</v>
      </c>
      <c r="BM74" s="47">
        <f>15/17</f>
        <v>0.88235294117647056</v>
      </c>
    </row>
    <row r="75" spans="1:86" x14ac:dyDescent="0.2">
      <c r="A75">
        <v>5</v>
      </c>
      <c r="B75" s="37">
        <v>44650.819606481498</v>
      </c>
      <c r="C75" s="37">
        <v>44650.862939814797</v>
      </c>
      <c r="D75" t="s">
        <v>102</v>
      </c>
      <c r="H75" t="s">
        <v>886</v>
      </c>
      <c r="K75" t="s">
        <v>887</v>
      </c>
      <c r="N75" s="42" t="s">
        <v>965</v>
      </c>
      <c r="Q75" t="s">
        <v>952</v>
      </c>
      <c r="T75" t="s">
        <v>953</v>
      </c>
      <c r="W75" t="s">
        <v>954</v>
      </c>
      <c r="Z75" t="s">
        <v>955</v>
      </c>
      <c r="AC75" t="s">
        <v>956</v>
      </c>
      <c r="AF75" t="s">
        <v>957</v>
      </c>
      <c r="AI75" t="s">
        <v>958</v>
      </c>
      <c r="AL75" t="s">
        <v>970</v>
      </c>
      <c r="AO75" t="s">
        <v>979</v>
      </c>
      <c r="AR75" t="s">
        <v>960</v>
      </c>
      <c r="AU75" s="42" t="s">
        <v>966</v>
      </c>
      <c r="AX75" t="s">
        <v>962</v>
      </c>
      <c r="BA75" t="s">
        <v>963</v>
      </c>
      <c r="BD75" t="s">
        <v>964</v>
      </c>
      <c r="BG75" s="42" t="s">
        <v>951</v>
      </c>
      <c r="BJ75" s="42" t="s">
        <v>961</v>
      </c>
      <c r="BM75" s="47">
        <f>11/17</f>
        <v>0.6470588235294118</v>
      </c>
    </row>
    <row r="78" spans="1:86" x14ac:dyDescent="0.2">
      <c r="A78" s="1" t="s">
        <v>983</v>
      </c>
    </row>
    <row r="79" spans="1:86" x14ac:dyDescent="0.2">
      <c r="A79" t="s">
        <v>66</v>
      </c>
      <c r="B79" t="s">
        <v>67</v>
      </c>
      <c r="C79" t="s">
        <v>68</v>
      </c>
      <c r="D79" t="s">
        <v>69</v>
      </c>
      <c r="E79" t="s">
        <v>70</v>
      </c>
      <c r="F79" t="s">
        <v>186</v>
      </c>
      <c r="G79" t="s">
        <v>188</v>
      </c>
      <c r="H79" t="s">
        <v>71</v>
      </c>
      <c r="I79" t="s">
        <v>189</v>
      </c>
      <c r="J79" t="s">
        <v>190</v>
      </c>
      <c r="K79" t="s">
        <v>72</v>
      </c>
      <c r="L79" t="s">
        <v>191</v>
      </c>
      <c r="M79" t="s">
        <v>192</v>
      </c>
      <c r="N79" t="s">
        <v>995</v>
      </c>
      <c r="O79" t="s">
        <v>996</v>
      </c>
      <c r="P79" t="s">
        <v>997</v>
      </c>
      <c r="Q79" t="s">
        <v>998</v>
      </c>
      <c r="R79" t="s">
        <v>999</v>
      </c>
      <c r="S79" t="s">
        <v>1000</v>
      </c>
      <c r="T79" t="s">
        <v>1001</v>
      </c>
      <c r="U79" t="s">
        <v>1002</v>
      </c>
      <c r="V79" t="s">
        <v>1003</v>
      </c>
      <c r="W79" t="s">
        <v>1004</v>
      </c>
      <c r="X79" t="s">
        <v>1005</v>
      </c>
      <c r="Y79" t="s">
        <v>1006</v>
      </c>
      <c r="Z79" t="s">
        <v>1007</v>
      </c>
      <c r="AA79" t="s">
        <v>1008</v>
      </c>
      <c r="AB79" t="s">
        <v>1009</v>
      </c>
      <c r="AC79" t="s">
        <v>1010</v>
      </c>
      <c r="AD79" t="s">
        <v>1011</v>
      </c>
      <c r="AE79" t="s">
        <v>1012</v>
      </c>
      <c r="AF79" t="s">
        <v>1013</v>
      </c>
      <c r="AG79" t="s">
        <v>1014</v>
      </c>
      <c r="AH79" t="s">
        <v>1015</v>
      </c>
      <c r="AI79" t="s">
        <v>1016</v>
      </c>
      <c r="AJ79" t="s">
        <v>1017</v>
      </c>
      <c r="AK79" t="s">
        <v>1018</v>
      </c>
      <c r="AL79" t="s">
        <v>1019</v>
      </c>
      <c r="AM79" t="s">
        <v>1020</v>
      </c>
      <c r="AN79" t="s">
        <v>1021</v>
      </c>
      <c r="AO79" t="s">
        <v>1022</v>
      </c>
      <c r="AP79" t="s">
        <v>1023</v>
      </c>
      <c r="AQ79" t="s">
        <v>1024</v>
      </c>
      <c r="AR79" t="s">
        <v>1025</v>
      </c>
      <c r="AS79" t="s">
        <v>1026</v>
      </c>
      <c r="AT79" t="s">
        <v>1027</v>
      </c>
      <c r="AU79" t="s">
        <v>1028</v>
      </c>
      <c r="AV79" t="s">
        <v>1029</v>
      </c>
      <c r="AW79" t="s">
        <v>1030</v>
      </c>
      <c r="AX79" t="s">
        <v>1031</v>
      </c>
      <c r="AY79" t="s">
        <v>1032</v>
      </c>
      <c r="AZ79" t="s">
        <v>1033</v>
      </c>
    </row>
    <row r="80" spans="1:86" x14ac:dyDescent="0.2">
      <c r="A80">
        <v>1</v>
      </c>
      <c r="B80" s="37">
        <v>44650.8127662037</v>
      </c>
      <c r="C80" s="37">
        <v>44650.817905092597</v>
      </c>
      <c r="D80" t="s">
        <v>102</v>
      </c>
      <c r="H80" t="s">
        <v>156</v>
      </c>
      <c r="K80" t="s">
        <v>502</v>
      </c>
      <c r="N80" t="s">
        <v>1034</v>
      </c>
      <c r="Q80" t="s">
        <v>1035</v>
      </c>
      <c r="T80" t="s">
        <v>1036</v>
      </c>
      <c r="W80" t="s">
        <v>1037</v>
      </c>
      <c r="Z80" t="s">
        <v>1038</v>
      </c>
      <c r="AC80" t="s">
        <v>1039</v>
      </c>
      <c r="AF80" t="s">
        <v>1040</v>
      </c>
      <c r="AI80" t="s">
        <v>1041</v>
      </c>
      <c r="AL80" t="s">
        <v>1042</v>
      </c>
      <c r="AO80" t="s">
        <v>1043</v>
      </c>
      <c r="AR80" t="s">
        <v>1044</v>
      </c>
      <c r="AU80" t="s">
        <v>1045</v>
      </c>
      <c r="AX80" t="s">
        <v>1046</v>
      </c>
      <c r="BA80" s="44">
        <f>13/13</f>
        <v>1</v>
      </c>
    </row>
    <row r="81" spans="1:53" x14ac:dyDescent="0.2">
      <c r="A81">
        <v>2</v>
      </c>
      <c r="B81" s="37">
        <v>44652.366412037001</v>
      </c>
      <c r="C81" s="37">
        <v>44652.405185185198</v>
      </c>
      <c r="D81" t="s">
        <v>102</v>
      </c>
      <c r="H81" t="s">
        <v>1047</v>
      </c>
      <c r="K81" t="s">
        <v>1048</v>
      </c>
      <c r="N81" t="s">
        <v>1034</v>
      </c>
      <c r="Q81" t="s">
        <v>1035</v>
      </c>
      <c r="T81" t="s">
        <v>1036</v>
      </c>
      <c r="W81" t="s">
        <v>1037</v>
      </c>
      <c r="Z81" t="s">
        <v>1038</v>
      </c>
      <c r="AC81" t="s">
        <v>1049</v>
      </c>
      <c r="AF81" t="s">
        <v>1040</v>
      </c>
      <c r="AI81" t="s">
        <v>1041</v>
      </c>
      <c r="AL81" t="s">
        <v>1042</v>
      </c>
      <c r="AO81" t="s">
        <v>1043</v>
      </c>
      <c r="AR81" t="s">
        <v>1044</v>
      </c>
      <c r="AU81" t="s">
        <v>1045</v>
      </c>
      <c r="AX81" t="s">
        <v>1050</v>
      </c>
      <c r="BA81" s="44">
        <f t="shared" ref="BA81:BA82" si="1">13/13</f>
        <v>1</v>
      </c>
    </row>
    <row r="82" spans="1:53" x14ac:dyDescent="0.2">
      <c r="A82">
        <v>3</v>
      </c>
      <c r="B82" s="37">
        <v>44657.746168981503</v>
      </c>
      <c r="C82" s="37">
        <v>44657.7476157407</v>
      </c>
      <c r="D82" t="s">
        <v>102</v>
      </c>
      <c r="H82" t="s">
        <v>103</v>
      </c>
      <c r="K82" t="s">
        <v>254</v>
      </c>
      <c r="N82" t="s">
        <v>1034</v>
      </c>
      <c r="Q82" t="s">
        <v>1035</v>
      </c>
      <c r="T82" t="s">
        <v>1036</v>
      </c>
      <c r="W82" t="s">
        <v>1037</v>
      </c>
      <c r="Z82" t="s">
        <v>1038</v>
      </c>
      <c r="AC82" t="s">
        <v>1049</v>
      </c>
      <c r="AF82" t="s">
        <v>1040</v>
      </c>
      <c r="AI82" t="s">
        <v>1041</v>
      </c>
      <c r="AL82" t="s">
        <v>1042</v>
      </c>
      <c r="AO82" t="s">
        <v>1043</v>
      </c>
      <c r="AR82" t="s">
        <v>1044</v>
      </c>
      <c r="AU82" t="s">
        <v>1045</v>
      </c>
      <c r="AX82" t="s">
        <v>1046</v>
      </c>
      <c r="BA82" s="44">
        <f t="shared" si="1"/>
        <v>1</v>
      </c>
    </row>
    <row r="83" spans="1:53" x14ac:dyDescent="0.2">
      <c r="A83">
        <v>4</v>
      </c>
      <c r="B83" s="37">
        <v>44657.832280092603</v>
      </c>
      <c r="C83" s="37">
        <v>44657.866215277798</v>
      </c>
      <c r="D83" t="s">
        <v>102</v>
      </c>
      <c r="H83" t="s">
        <v>133</v>
      </c>
      <c r="K83" s="42" t="s">
        <v>688</v>
      </c>
      <c r="N83" s="42" t="s">
        <v>1051</v>
      </c>
      <c r="Q83" t="s">
        <v>1052</v>
      </c>
      <c r="T83" s="42" t="s">
        <v>1053</v>
      </c>
      <c r="W83" t="s">
        <v>1054</v>
      </c>
      <c r="Z83" s="42" t="s">
        <v>1055</v>
      </c>
      <c r="AC83" t="s">
        <v>1056</v>
      </c>
      <c r="AF83" t="s">
        <v>1057</v>
      </c>
      <c r="AI83" t="s">
        <v>1058</v>
      </c>
      <c r="AL83" t="s">
        <v>1059</v>
      </c>
      <c r="AO83" t="s">
        <v>1060</v>
      </c>
      <c r="AR83" t="s">
        <v>1061</v>
      </c>
      <c r="AU83" s="42" t="s">
        <v>1062</v>
      </c>
      <c r="AX83" t="s">
        <v>1063</v>
      </c>
      <c r="BA83" s="108">
        <f>(13-4)/13</f>
        <v>0.69230769230769229</v>
      </c>
    </row>
    <row r="84" spans="1:53" x14ac:dyDescent="0.2">
      <c r="A84">
        <v>5</v>
      </c>
      <c r="B84" s="37">
        <v>44657.8507523148</v>
      </c>
      <c r="C84" s="37">
        <v>44657.866226851896</v>
      </c>
      <c r="D84" t="s">
        <v>102</v>
      </c>
      <c r="H84" t="s">
        <v>133</v>
      </c>
      <c r="K84" s="42" t="s">
        <v>1064</v>
      </c>
      <c r="N84" s="42" t="s">
        <v>1038</v>
      </c>
      <c r="Q84" t="s">
        <v>1065</v>
      </c>
      <c r="T84" s="42" t="s">
        <v>1066</v>
      </c>
      <c r="W84" t="s">
        <v>1067</v>
      </c>
      <c r="Z84" s="42" t="s">
        <v>1034</v>
      </c>
      <c r="AC84" t="s">
        <v>1068</v>
      </c>
      <c r="AF84" t="s">
        <v>1040</v>
      </c>
      <c r="AI84" t="s">
        <v>1069</v>
      </c>
      <c r="AL84" t="s">
        <v>1042</v>
      </c>
      <c r="AO84" t="s">
        <v>1070</v>
      </c>
      <c r="AR84" t="s">
        <v>1071</v>
      </c>
      <c r="AU84" s="42" t="s">
        <v>1072</v>
      </c>
      <c r="AX84" t="s">
        <v>1073</v>
      </c>
      <c r="BA84" s="108">
        <f t="shared" ref="BA84:BA87" si="2">(13-4)/13</f>
        <v>0.69230769230769229</v>
      </c>
    </row>
    <row r="85" spans="1:53" x14ac:dyDescent="0.2">
      <c r="A85">
        <v>6</v>
      </c>
      <c r="B85" s="37">
        <v>44657.8526388889</v>
      </c>
      <c r="C85" s="37">
        <v>44657.8662847222</v>
      </c>
      <c r="D85" t="s">
        <v>102</v>
      </c>
      <c r="H85" t="s">
        <v>149</v>
      </c>
      <c r="K85" s="42" t="s">
        <v>1074</v>
      </c>
      <c r="N85" s="42" t="s">
        <v>1038</v>
      </c>
      <c r="Q85" t="s">
        <v>1035</v>
      </c>
      <c r="T85" s="42" t="s">
        <v>1045</v>
      </c>
      <c r="W85" t="s">
        <v>1037</v>
      </c>
      <c r="Z85" s="42" t="s">
        <v>1034</v>
      </c>
      <c r="AC85" t="s">
        <v>1049</v>
      </c>
      <c r="AF85" t="s">
        <v>1040</v>
      </c>
      <c r="AI85" t="s">
        <v>1041</v>
      </c>
      <c r="AL85" t="s">
        <v>1042</v>
      </c>
      <c r="AO85" t="s">
        <v>1043</v>
      </c>
      <c r="AR85" t="s">
        <v>1075</v>
      </c>
      <c r="AU85" s="42" t="s">
        <v>1036</v>
      </c>
      <c r="AX85" t="s">
        <v>1046</v>
      </c>
      <c r="BA85" s="108">
        <f t="shared" si="2"/>
        <v>0.69230769230769229</v>
      </c>
    </row>
    <row r="86" spans="1:53" x14ac:dyDescent="0.2">
      <c r="A86">
        <v>7</v>
      </c>
      <c r="B86" s="37">
        <v>44657.8458680556</v>
      </c>
      <c r="C86" s="37">
        <v>44657.866840277798</v>
      </c>
      <c r="D86" t="s">
        <v>102</v>
      </c>
      <c r="H86" t="s">
        <v>149</v>
      </c>
      <c r="K86" s="42" t="s">
        <v>1076</v>
      </c>
      <c r="N86" s="42" t="s">
        <v>1038</v>
      </c>
      <c r="Q86" t="s">
        <v>1035</v>
      </c>
      <c r="T86" s="42" t="s">
        <v>1045</v>
      </c>
      <c r="W86" t="s">
        <v>1037</v>
      </c>
      <c r="Z86" s="42" t="s">
        <v>1034</v>
      </c>
      <c r="AC86" t="s">
        <v>1049</v>
      </c>
      <c r="AF86" t="s">
        <v>1040</v>
      </c>
      <c r="AI86" t="s">
        <v>1041</v>
      </c>
      <c r="AL86" t="s">
        <v>1042</v>
      </c>
      <c r="AO86" t="s">
        <v>1043</v>
      </c>
      <c r="AR86" t="s">
        <v>1044</v>
      </c>
      <c r="AU86" s="42" t="s">
        <v>1036</v>
      </c>
      <c r="AX86" t="s">
        <v>1046</v>
      </c>
      <c r="BA86" s="108">
        <f t="shared" si="2"/>
        <v>0.69230769230769229</v>
      </c>
    </row>
    <row r="87" spans="1:53" x14ac:dyDescent="0.2">
      <c r="A87">
        <v>8</v>
      </c>
      <c r="B87" s="37">
        <v>44657.867037037002</v>
      </c>
      <c r="C87" s="37">
        <v>44657.871215277803</v>
      </c>
      <c r="D87" t="s">
        <v>102</v>
      </c>
      <c r="H87" t="s">
        <v>133</v>
      </c>
      <c r="K87" s="42" t="s">
        <v>1077</v>
      </c>
      <c r="N87" s="42" t="s">
        <v>1051</v>
      </c>
      <c r="Q87" t="s">
        <v>1052</v>
      </c>
      <c r="T87" s="42" t="s">
        <v>1053</v>
      </c>
      <c r="W87" t="s">
        <v>1054</v>
      </c>
      <c r="Z87" s="42" t="s">
        <v>1055</v>
      </c>
      <c r="AC87" t="s">
        <v>1056</v>
      </c>
      <c r="AF87" t="s">
        <v>1057</v>
      </c>
      <c r="AI87" t="s">
        <v>1058</v>
      </c>
      <c r="AL87" t="s">
        <v>1059</v>
      </c>
      <c r="AO87" t="s">
        <v>1060</v>
      </c>
      <c r="AR87" t="s">
        <v>1061</v>
      </c>
      <c r="AU87" s="42" t="s">
        <v>1062</v>
      </c>
      <c r="AX87" t="s">
        <v>1063</v>
      </c>
      <c r="BA87" s="108">
        <f t="shared" si="2"/>
        <v>0.69230769230769229</v>
      </c>
    </row>
  </sheetData>
  <pageMargins left="0.7" right="0.7" top="0.75" bottom="0.75" header="0.3" footer="0.3"/>
  <tableParts count="9">
    <tablePart r:id="rId1"/>
    <tablePart r:id="rId2"/>
    <tablePart r:id="rId3"/>
    <tablePart r:id="rId4"/>
    <tablePart r:id="rId5"/>
    <tablePart r:id="rId6"/>
    <tablePart r:id="rId7"/>
    <tablePart r:id="rId8"/>
    <tablePart r:id="rId9"/>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03B35-B20E-7E41-B8AA-8807D2B14A4C}">
  <dimension ref="A1:C13"/>
  <sheetViews>
    <sheetView showGridLines="0" workbookViewId="0">
      <selection activeCell="A4" sqref="A4"/>
    </sheetView>
  </sheetViews>
  <sheetFormatPr baseColWidth="10" defaultRowHeight="16" x14ac:dyDescent="0.2"/>
  <cols>
    <col min="1" max="1" width="28.5" customWidth="1"/>
    <col min="2" max="2" width="19.1640625" customWidth="1"/>
    <col min="3" max="3" width="67.83203125" customWidth="1"/>
  </cols>
  <sheetData>
    <row r="1" spans="1:3" x14ac:dyDescent="0.2">
      <c r="A1" s="1" t="s">
        <v>51</v>
      </c>
    </row>
    <row r="2" spans="1:3" x14ac:dyDescent="0.2">
      <c r="A2" s="23"/>
    </row>
    <row r="3" spans="1:3" ht="26" customHeight="1" x14ac:dyDescent="0.2">
      <c r="A3" s="81" t="s">
        <v>63</v>
      </c>
      <c r="B3" s="81" t="s">
        <v>1084</v>
      </c>
      <c r="C3" s="81" t="s">
        <v>988</v>
      </c>
    </row>
    <row r="4" spans="1:3" x14ac:dyDescent="0.2">
      <c r="A4" s="82" t="s">
        <v>2</v>
      </c>
      <c r="B4" s="83" t="s">
        <v>1099</v>
      </c>
      <c r="C4" s="83" t="s">
        <v>1100</v>
      </c>
    </row>
    <row r="5" spans="1:3" x14ac:dyDescent="0.2">
      <c r="A5" s="82" t="s">
        <v>3</v>
      </c>
      <c r="B5" s="83"/>
      <c r="C5" s="83"/>
    </row>
    <row r="6" spans="1:3" x14ac:dyDescent="0.2">
      <c r="A6" s="82" t="s">
        <v>4</v>
      </c>
      <c r="B6" s="83"/>
      <c r="C6" s="83"/>
    </row>
    <row r="7" spans="1:3" x14ac:dyDescent="0.2">
      <c r="A7" s="82" t="s">
        <v>25</v>
      </c>
      <c r="B7" s="83"/>
      <c r="C7" s="83"/>
    </row>
    <row r="8" spans="1:3" x14ac:dyDescent="0.2">
      <c r="A8" s="82" t="s">
        <v>6</v>
      </c>
      <c r="B8" s="83"/>
      <c r="C8" s="83"/>
    </row>
    <row r="9" spans="1:3" x14ac:dyDescent="0.2">
      <c r="A9" s="82" t="s">
        <v>7</v>
      </c>
      <c r="B9" s="83"/>
      <c r="C9" s="83"/>
    </row>
    <row r="10" spans="1:3" x14ac:dyDescent="0.2">
      <c r="A10" s="82" t="s">
        <v>8</v>
      </c>
      <c r="B10" s="83"/>
      <c r="C10" s="83"/>
    </row>
    <row r="11" spans="1:3" x14ac:dyDescent="0.2">
      <c r="A11" s="82" t="s">
        <v>9</v>
      </c>
      <c r="B11" s="83"/>
      <c r="C11" s="83"/>
    </row>
    <row r="12" spans="1:3" x14ac:dyDescent="0.2">
      <c r="A12" s="82" t="s">
        <v>10</v>
      </c>
      <c r="B12" s="83"/>
      <c r="C12" s="83"/>
    </row>
    <row r="13" spans="1:3" x14ac:dyDescent="0.2">
      <c r="A13" s="82" t="s">
        <v>11</v>
      </c>
      <c r="B13" s="83"/>
      <c r="C13" s="83"/>
    </row>
  </sheetData>
  <dataValidations count="1">
    <dataValidation type="list" allowBlank="1" showInputMessage="1" showErrorMessage="1" sqref="B4:B13" xr:uid="{056D01C0-61E5-EE48-96CE-68F5E7E36218}">
      <formula1>"Proyecto personal, Publicación, Voluntariado, Hackathon, 2 actividades, 3 actividades, 4 o + actividades"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358CC-62AD-AF43-A08A-FACC5983B0AF}">
  <dimension ref="A1:Q28"/>
  <sheetViews>
    <sheetView workbookViewId="0">
      <selection activeCell="A2" sqref="A2"/>
    </sheetView>
  </sheetViews>
  <sheetFormatPr baseColWidth="10" defaultRowHeight="16" x14ac:dyDescent="0.2"/>
  <cols>
    <col min="1" max="1" width="13.1640625" bestFit="1" customWidth="1"/>
    <col min="2" max="2" width="25.6640625" bestFit="1" customWidth="1"/>
    <col min="3" max="14" width="12.33203125" customWidth="1"/>
  </cols>
  <sheetData>
    <row r="1" spans="1:17" s="18" customFormat="1" ht="19" x14ac:dyDescent="0.2">
      <c r="A1" s="19" t="s">
        <v>1096</v>
      </c>
      <c r="B1" s="22"/>
    </row>
    <row r="2" spans="1:17" x14ac:dyDescent="0.2">
      <c r="C2" s="59" t="s">
        <v>1089</v>
      </c>
      <c r="D2" s="59" t="s">
        <v>16</v>
      </c>
      <c r="E2" s="59" t="s">
        <v>17</v>
      </c>
      <c r="F2" s="59" t="s">
        <v>18</v>
      </c>
      <c r="G2" s="59" t="s">
        <v>19</v>
      </c>
      <c r="H2" s="59" t="s">
        <v>20</v>
      </c>
      <c r="I2" s="59" t="s">
        <v>1090</v>
      </c>
      <c r="J2" s="59" t="s">
        <v>21</v>
      </c>
      <c r="K2" s="59" t="s">
        <v>22</v>
      </c>
      <c r="L2" s="59" t="s">
        <v>23</v>
      </c>
      <c r="M2" s="59" t="s">
        <v>24</v>
      </c>
      <c r="N2" s="59" t="s">
        <v>1091</v>
      </c>
      <c r="O2" s="59" t="s">
        <v>1093</v>
      </c>
      <c r="P2" s="59" t="s">
        <v>1094</v>
      </c>
      <c r="Q2" s="121" t="s">
        <v>1098</v>
      </c>
    </row>
    <row r="3" spans="1:17" x14ac:dyDescent="0.2">
      <c r="B3" s="119" t="s">
        <v>1088</v>
      </c>
      <c r="C3" s="120">
        <v>1</v>
      </c>
      <c r="D3" s="120">
        <f>C3+1</f>
        <v>2</v>
      </c>
      <c r="E3" s="120">
        <f t="shared" ref="E3:N3" si="0">D3+1</f>
        <v>3</v>
      </c>
      <c r="F3" s="120">
        <f t="shared" si="0"/>
        <v>4</v>
      </c>
      <c r="G3" s="120">
        <f t="shared" si="0"/>
        <v>5</v>
      </c>
      <c r="H3" s="120">
        <f t="shared" si="0"/>
        <v>6</v>
      </c>
      <c r="I3" s="120">
        <f t="shared" si="0"/>
        <v>7</v>
      </c>
      <c r="J3" s="120">
        <f t="shared" si="0"/>
        <v>8</v>
      </c>
      <c r="K3" s="120">
        <f t="shared" si="0"/>
        <v>9</v>
      </c>
      <c r="L3" s="120">
        <f t="shared" si="0"/>
        <v>10</v>
      </c>
      <c r="M3" s="120">
        <f t="shared" si="0"/>
        <v>11</v>
      </c>
      <c r="N3" s="120">
        <f t="shared" si="0"/>
        <v>12</v>
      </c>
      <c r="O3" s="120">
        <f t="shared" ref="O3" si="1">N3+1</f>
        <v>13</v>
      </c>
      <c r="P3" s="120">
        <f t="shared" ref="P3" si="2">O3+1</f>
        <v>14</v>
      </c>
      <c r="Q3" s="120">
        <f t="shared" ref="Q3" si="3">P3+1</f>
        <v>15</v>
      </c>
    </row>
    <row r="4" spans="1:17" x14ac:dyDescent="0.2">
      <c r="A4" s="117" t="s">
        <v>0</v>
      </c>
      <c r="B4" s="117" t="s">
        <v>1</v>
      </c>
      <c r="C4" s="115">
        <v>44580</v>
      </c>
      <c r="D4" s="115">
        <f>C4+7</f>
        <v>44587</v>
      </c>
      <c r="E4" s="115">
        <f t="shared" ref="E4:M4" si="4">D4+7</f>
        <v>44594</v>
      </c>
      <c r="F4" s="115">
        <f t="shared" si="4"/>
        <v>44601</v>
      </c>
      <c r="G4" s="115">
        <f t="shared" si="4"/>
        <v>44608</v>
      </c>
      <c r="H4" s="115">
        <f t="shared" si="4"/>
        <v>44615</v>
      </c>
      <c r="I4" s="115">
        <f t="shared" si="4"/>
        <v>44622</v>
      </c>
      <c r="J4" s="115">
        <f t="shared" si="4"/>
        <v>44629</v>
      </c>
      <c r="K4" s="115">
        <f t="shared" si="4"/>
        <v>44636</v>
      </c>
      <c r="L4" s="115">
        <f t="shared" si="4"/>
        <v>44643</v>
      </c>
      <c r="M4" s="115">
        <f t="shared" si="4"/>
        <v>44650</v>
      </c>
      <c r="N4" s="115">
        <f t="shared" ref="N4:O4" si="5">M4+7</f>
        <v>44657</v>
      </c>
      <c r="O4" s="115">
        <f t="shared" si="5"/>
        <v>44664</v>
      </c>
      <c r="P4" s="115">
        <f t="shared" ref="P4:Q4" si="6">O4+7</f>
        <v>44671</v>
      </c>
      <c r="Q4" s="115">
        <f t="shared" si="6"/>
        <v>44678</v>
      </c>
    </row>
    <row r="5" spans="1:17" x14ac:dyDescent="0.2">
      <c r="A5" s="118">
        <v>220981245</v>
      </c>
      <c r="B5" s="118" t="s">
        <v>2</v>
      </c>
      <c r="C5" s="116">
        <v>1</v>
      </c>
      <c r="D5" s="116">
        <v>1</v>
      </c>
      <c r="E5" s="116">
        <v>1</v>
      </c>
      <c r="F5" s="116">
        <v>1</v>
      </c>
      <c r="G5" s="116">
        <v>1</v>
      </c>
      <c r="H5" s="116">
        <v>1</v>
      </c>
      <c r="I5" s="116">
        <v>1</v>
      </c>
      <c r="J5" s="116">
        <v>1</v>
      </c>
      <c r="K5" s="116">
        <v>1</v>
      </c>
      <c r="L5" s="116">
        <v>1</v>
      </c>
      <c r="M5" s="116">
        <v>1</v>
      </c>
      <c r="N5" s="116">
        <v>1</v>
      </c>
      <c r="O5" s="116" t="s">
        <v>1092</v>
      </c>
      <c r="P5" s="116" t="s">
        <v>1092</v>
      </c>
      <c r="Q5" s="116">
        <v>1</v>
      </c>
    </row>
    <row r="6" spans="1:17" x14ac:dyDescent="0.2">
      <c r="A6" s="118">
        <v>399515449</v>
      </c>
      <c r="B6" s="118" t="s">
        <v>3</v>
      </c>
      <c r="C6" s="116">
        <v>1</v>
      </c>
      <c r="D6" s="116">
        <v>1</v>
      </c>
      <c r="E6" s="116">
        <v>1</v>
      </c>
      <c r="F6" s="116">
        <v>1</v>
      </c>
      <c r="G6" s="116">
        <v>1</v>
      </c>
      <c r="H6" s="116">
        <v>1</v>
      </c>
      <c r="I6" s="116">
        <v>1</v>
      </c>
      <c r="J6" s="116">
        <v>1</v>
      </c>
      <c r="K6" s="116">
        <v>1</v>
      </c>
      <c r="L6" s="116">
        <v>1</v>
      </c>
      <c r="M6" s="116">
        <v>1</v>
      </c>
      <c r="N6" s="116">
        <v>1</v>
      </c>
      <c r="O6" s="116" t="s">
        <v>1092</v>
      </c>
      <c r="P6" s="116" t="s">
        <v>1092</v>
      </c>
      <c r="Q6" s="116">
        <v>1</v>
      </c>
    </row>
    <row r="7" spans="1:17" x14ac:dyDescent="0.2">
      <c r="A7" s="118">
        <v>207595964</v>
      </c>
      <c r="B7" s="118" t="s">
        <v>4</v>
      </c>
      <c r="C7" s="116">
        <v>1</v>
      </c>
      <c r="D7" s="116">
        <v>1</v>
      </c>
      <c r="E7" s="116">
        <v>1</v>
      </c>
      <c r="F7" s="116">
        <v>1</v>
      </c>
      <c r="G7" s="116">
        <v>1</v>
      </c>
      <c r="H7" s="116">
        <v>1</v>
      </c>
      <c r="I7" s="116">
        <v>1</v>
      </c>
      <c r="J7" s="116">
        <v>1</v>
      </c>
      <c r="K7" s="116">
        <v>1</v>
      </c>
      <c r="L7" s="116">
        <v>1</v>
      </c>
      <c r="M7" s="116">
        <v>1</v>
      </c>
      <c r="N7" s="116">
        <v>1</v>
      </c>
      <c r="O7" s="116" t="s">
        <v>1092</v>
      </c>
      <c r="P7" s="116" t="s">
        <v>1092</v>
      </c>
      <c r="Q7" s="116">
        <v>1</v>
      </c>
    </row>
    <row r="8" spans="1:17" x14ac:dyDescent="0.2">
      <c r="A8" s="118">
        <v>211776124</v>
      </c>
      <c r="B8" s="118" t="s">
        <v>25</v>
      </c>
      <c r="C8" s="116">
        <v>1</v>
      </c>
      <c r="D8" s="116">
        <v>1</v>
      </c>
      <c r="E8" s="116">
        <v>1</v>
      </c>
      <c r="F8" s="116">
        <v>1</v>
      </c>
      <c r="G8" s="116">
        <v>1</v>
      </c>
      <c r="H8" s="116">
        <v>1</v>
      </c>
      <c r="I8" s="116">
        <v>1</v>
      </c>
      <c r="J8" s="116">
        <v>1</v>
      </c>
      <c r="K8" s="116">
        <v>1</v>
      </c>
      <c r="L8" s="116">
        <v>1</v>
      </c>
      <c r="M8" s="116">
        <v>1</v>
      </c>
      <c r="N8" s="116">
        <v>1</v>
      </c>
      <c r="O8" s="116" t="s">
        <v>1092</v>
      </c>
      <c r="P8" s="116" t="s">
        <v>1092</v>
      </c>
      <c r="Q8" s="116">
        <v>1</v>
      </c>
    </row>
    <row r="9" spans="1:17" x14ac:dyDescent="0.2">
      <c r="A9" s="118">
        <v>220981202</v>
      </c>
      <c r="B9" s="118" t="s">
        <v>6</v>
      </c>
      <c r="C9" s="116">
        <v>1</v>
      </c>
      <c r="D9" s="116">
        <v>1</v>
      </c>
      <c r="E9" s="116">
        <v>1</v>
      </c>
      <c r="F9" s="116">
        <v>1</v>
      </c>
      <c r="G9" s="116">
        <v>1</v>
      </c>
      <c r="H9" s="116">
        <v>1</v>
      </c>
      <c r="I9" s="116">
        <v>1</v>
      </c>
      <c r="J9" s="116">
        <v>0</v>
      </c>
      <c r="K9" s="116">
        <v>0</v>
      </c>
      <c r="L9" s="116">
        <v>1</v>
      </c>
      <c r="M9" s="116">
        <v>1</v>
      </c>
      <c r="N9" s="116">
        <v>1</v>
      </c>
      <c r="O9" s="116" t="s">
        <v>1092</v>
      </c>
      <c r="P9" s="116" t="s">
        <v>1092</v>
      </c>
      <c r="Q9" s="116">
        <v>1</v>
      </c>
    </row>
    <row r="10" spans="1:17" x14ac:dyDescent="0.2">
      <c r="A10" s="118">
        <v>398813438</v>
      </c>
      <c r="B10" s="118" t="s">
        <v>7</v>
      </c>
      <c r="C10" s="116">
        <v>1</v>
      </c>
      <c r="D10" s="116">
        <v>1</v>
      </c>
      <c r="E10" s="116">
        <v>1</v>
      </c>
      <c r="F10" s="116">
        <v>1</v>
      </c>
      <c r="G10" s="116">
        <v>1</v>
      </c>
      <c r="H10" s="116">
        <v>1</v>
      </c>
      <c r="I10" s="116">
        <v>1</v>
      </c>
      <c r="J10" s="116">
        <v>1</v>
      </c>
      <c r="K10" s="116">
        <v>1</v>
      </c>
      <c r="L10" s="116">
        <v>1</v>
      </c>
      <c r="M10" s="116">
        <v>1</v>
      </c>
      <c r="N10" s="116">
        <v>1</v>
      </c>
      <c r="O10" s="116" t="s">
        <v>1092</v>
      </c>
      <c r="P10" s="116" t="s">
        <v>1092</v>
      </c>
      <c r="Q10" s="116">
        <v>1</v>
      </c>
    </row>
    <row r="11" spans="1:17" x14ac:dyDescent="0.2">
      <c r="A11" s="118">
        <v>220981261</v>
      </c>
      <c r="B11" s="118" t="s">
        <v>8</v>
      </c>
      <c r="C11" s="116">
        <v>1</v>
      </c>
      <c r="D11" s="116">
        <v>1</v>
      </c>
      <c r="E11" s="116">
        <v>1</v>
      </c>
      <c r="F11" s="116">
        <v>1</v>
      </c>
      <c r="G11" s="116">
        <v>1</v>
      </c>
      <c r="H11" s="116">
        <v>1</v>
      </c>
      <c r="I11" s="116">
        <v>1</v>
      </c>
      <c r="J11" s="116">
        <v>1</v>
      </c>
      <c r="K11" s="116">
        <v>1</v>
      </c>
      <c r="L11" s="116">
        <v>1</v>
      </c>
      <c r="M11" s="116">
        <v>0</v>
      </c>
      <c r="N11" s="116">
        <v>1</v>
      </c>
      <c r="O11" s="116" t="s">
        <v>1092</v>
      </c>
      <c r="P11" s="116" t="s">
        <v>1092</v>
      </c>
      <c r="Q11" s="116">
        <v>1</v>
      </c>
    </row>
    <row r="12" spans="1:17" x14ac:dyDescent="0.2">
      <c r="A12" s="118">
        <v>220981296</v>
      </c>
      <c r="B12" s="118" t="s">
        <v>9</v>
      </c>
      <c r="C12" s="116">
        <v>1</v>
      </c>
      <c r="D12" s="116">
        <v>1</v>
      </c>
      <c r="E12" s="116">
        <v>1</v>
      </c>
      <c r="F12" s="116">
        <v>1</v>
      </c>
      <c r="G12" s="116">
        <v>1</v>
      </c>
      <c r="H12" s="116">
        <v>1</v>
      </c>
      <c r="I12" s="116">
        <v>1</v>
      </c>
      <c r="J12" s="116">
        <v>1</v>
      </c>
      <c r="K12" s="116">
        <v>1</v>
      </c>
      <c r="L12" s="116">
        <v>1</v>
      </c>
      <c r="M12" s="116">
        <v>1</v>
      </c>
      <c r="N12" s="116">
        <v>1</v>
      </c>
      <c r="O12" s="116" t="s">
        <v>1092</v>
      </c>
      <c r="P12" s="116" t="s">
        <v>1092</v>
      </c>
      <c r="Q12" s="116">
        <v>1</v>
      </c>
    </row>
    <row r="13" spans="1:17" x14ac:dyDescent="0.2">
      <c r="A13" s="118">
        <v>220981229</v>
      </c>
      <c r="B13" s="118" t="s">
        <v>10</v>
      </c>
      <c r="C13" s="116">
        <v>1</v>
      </c>
      <c r="D13" s="116">
        <v>1</v>
      </c>
      <c r="E13" s="116">
        <v>1</v>
      </c>
      <c r="F13" s="116">
        <v>1</v>
      </c>
      <c r="G13" s="116">
        <v>0</v>
      </c>
      <c r="H13" s="116">
        <v>1</v>
      </c>
      <c r="I13" s="116">
        <v>1</v>
      </c>
      <c r="J13" s="116">
        <v>1</v>
      </c>
      <c r="K13" s="116">
        <v>1</v>
      </c>
      <c r="L13" s="116">
        <v>0</v>
      </c>
      <c r="M13" s="116">
        <v>0</v>
      </c>
      <c r="N13" s="116">
        <v>1</v>
      </c>
      <c r="O13" s="116" t="s">
        <v>1092</v>
      </c>
      <c r="P13" s="116" t="s">
        <v>1092</v>
      </c>
      <c r="Q13" s="116">
        <v>1</v>
      </c>
    </row>
    <row r="14" spans="1:17" x14ac:dyDescent="0.2">
      <c r="A14" s="118">
        <v>220981288</v>
      </c>
      <c r="B14" s="118" t="s">
        <v>11</v>
      </c>
      <c r="C14" s="116">
        <v>1</v>
      </c>
      <c r="D14" s="116">
        <v>1</v>
      </c>
      <c r="E14" s="116">
        <v>1</v>
      </c>
      <c r="F14" s="116">
        <v>1</v>
      </c>
      <c r="G14" s="116">
        <v>1</v>
      </c>
      <c r="H14" s="116">
        <v>1</v>
      </c>
      <c r="I14" s="116">
        <v>1</v>
      </c>
      <c r="J14" s="116">
        <v>1</v>
      </c>
      <c r="K14" s="116">
        <v>1</v>
      </c>
      <c r="L14" s="116">
        <v>1</v>
      </c>
      <c r="M14" s="116">
        <v>1</v>
      </c>
      <c r="N14" s="116">
        <v>1</v>
      </c>
      <c r="O14" s="116" t="s">
        <v>1092</v>
      </c>
      <c r="P14" s="116" t="s">
        <v>1092</v>
      </c>
      <c r="Q14" s="116">
        <v>1</v>
      </c>
    </row>
    <row r="16" spans="1:17" x14ac:dyDescent="0.2">
      <c r="A16" t="s">
        <v>1097</v>
      </c>
    </row>
    <row r="17" spans="1:3" x14ac:dyDescent="0.2">
      <c r="A17" s="113" t="s">
        <v>1095</v>
      </c>
    </row>
    <row r="19" spans="1:3" x14ac:dyDescent="0.2">
      <c r="C19" s="114"/>
    </row>
    <row r="20" spans="1:3" x14ac:dyDescent="0.2">
      <c r="C20" s="114"/>
    </row>
    <row r="21" spans="1:3" x14ac:dyDescent="0.2">
      <c r="C21" s="114"/>
    </row>
    <row r="22" spans="1:3" x14ac:dyDescent="0.2">
      <c r="C22" s="114"/>
    </row>
    <row r="23" spans="1:3" x14ac:dyDescent="0.2">
      <c r="C23" s="114"/>
    </row>
    <row r="24" spans="1:3" x14ac:dyDescent="0.2">
      <c r="C24" s="114"/>
    </row>
    <row r="25" spans="1:3" x14ac:dyDescent="0.2">
      <c r="C25" s="114"/>
    </row>
    <row r="26" spans="1:3" x14ac:dyDescent="0.2">
      <c r="C26" s="114"/>
    </row>
    <row r="27" spans="1:3" x14ac:dyDescent="0.2">
      <c r="C27" s="114"/>
    </row>
    <row r="28" spans="1:3" x14ac:dyDescent="0.2">
      <c r="C28" s="114"/>
    </row>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RESUMEN FINAL</vt:lpstr>
      <vt:lpstr>RESUMEN</vt:lpstr>
      <vt:lpstr>QUIZES</vt:lpstr>
      <vt:lpstr>TAREAS</vt:lpstr>
      <vt:lpstr>PTOS EXTRAS</vt:lpstr>
      <vt:lpstr>ASISTENCIA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2022-01-28T13:05:10Z</dcterms:created>
  <dcterms:modified xsi:type="dcterms:W3CDTF">2022-04-29T19:29:25Z</dcterms:modified>
</cp:coreProperties>
</file>