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class folder\week 1\Challenge\Instructions\"/>
    </mc:Choice>
  </mc:AlternateContent>
  <xr:revisionPtr revIDLastSave="0" documentId="13_ncr:1_{B38AE399-FE5D-43D9-BFE7-A018CCEB3442}" xr6:coauthVersionLast="47" xr6:coauthVersionMax="47" xr10:uidLastSave="{00000000-0000-0000-0000-000000000000}"/>
  <bookViews>
    <workbookView xWindow="2348" yWindow="420" windowWidth="16852" windowHeight="10860" firstSheet="2" activeTab="5" xr2:uid="{00000000-000D-0000-FFFF-FFFF00000000}"/>
  </bookViews>
  <sheets>
    <sheet name="category outcomes" sheetId="2" r:id="rId1"/>
    <sheet name="sub-category outcomes" sheetId="4" r:id="rId2"/>
    <sheet name="outcomes with dates" sheetId="6" r:id="rId3"/>
    <sheet name="Goal Analysis" sheetId="7" r:id="rId4"/>
    <sheet name="Stat Analysis" sheetId="8" r:id="rId5"/>
    <sheet name="Crowdfunding" sheetId="1" r:id="rId6"/>
  </sheets>
  <definedNames>
    <definedName name="_xlnm._FilterDatabase" localSheetId="5" hidden="1">Crowdfunding!$A$1:$R$1001</definedName>
    <definedName name="fail">'Stat Analysis'!$E$2:$E$365</definedName>
    <definedName name="goal">Crowdfunding!$D$2:$D$1001</definedName>
    <definedName name="outcome">Crowdfunding!$G$2:$G$1001</definedName>
    <definedName name="succ">'Stat Analysis'!$B$2:$B$566</definedName>
    <definedName name="success">Crowdfunding!$G$3:$G$997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8" l="1"/>
  <c r="H18" i="8"/>
  <c r="H17" i="8"/>
  <c r="H16" i="8"/>
  <c r="H15" i="8"/>
  <c r="H14" i="8"/>
  <c r="H8" i="8"/>
  <c r="H7" i="8"/>
  <c r="H6" i="8"/>
  <c r="H5" i="8"/>
  <c r="H4" i="8"/>
  <c r="H3" i="8"/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E8" i="7" s="1"/>
  <c r="B7" i="7"/>
  <c r="B6" i="7"/>
  <c r="B5" i="7"/>
  <c r="B4" i="7"/>
  <c r="B3" i="7"/>
  <c r="B2" i="7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9" i="7" l="1"/>
  <c r="E10" i="7"/>
  <c r="E11" i="7"/>
  <c r="E12" i="7"/>
  <c r="E13" i="7"/>
  <c r="H13" i="7" s="1"/>
  <c r="E2" i="7"/>
  <c r="G2" i="7" s="1"/>
  <c r="E3" i="7"/>
  <c r="G3" i="7" s="1"/>
  <c r="E4" i="7"/>
  <c r="G4" i="7" s="1"/>
  <c r="E5" i="7"/>
  <c r="F5" i="7" s="1"/>
  <c r="E7" i="7"/>
  <c r="F7" i="7" s="1"/>
  <c r="F9" i="7"/>
  <c r="H9" i="7"/>
  <c r="G9" i="7"/>
  <c r="G10" i="7"/>
  <c r="H10" i="7"/>
  <c r="G11" i="7"/>
  <c r="H11" i="7"/>
  <c r="G12" i="7"/>
  <c r="H12" i="7"/>
  <c r="G13" i="7"/>
  <c r="F13" i="7"/>
  <c r="F12" i="7"/>
  <c r="F11" i="7"/>
  <c r="F10" i="7"/>
  <c r="E6" i="7"/>
  <c r="H6" i="7" s="1"/>
  <c r="H5" i="7"/>
  <c r="G6" i="7"/>
  <c r="G7" i="7"/>
  <c r="H7" i="7"/>
  <c r="H8" i="7"/>
  <c r="G8" i="7"/>
  <c r="F8" i="7"/>
  <c r="F6" i="7"/>
  <c r="F4" i="7"/>
  <c r="F3" i="7"/>
  <c r="G5" i="7" l="1"/>
  <c r="H4" i="7"/>
  <c r="H3" i="7"/>
  <c r="F2" i="7"/>
  <c r="H2" i="7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<sst xmlns="http://schemas.openxmlformats.org/spreadsheetml/2006/main" count="9069" uniqueCount="2114">
  <si>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</si>
  <si>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</si>
  <si>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</si>
  <si>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</si>
  <si>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</si>
  <si>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</si>
  <si>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</si>
  <si>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</si>
  <si>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</si>
  <si>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</si>
  <si>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</si>
  <si>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</si>
  <si>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</si>
  <si>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</si>
  <si>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</si>
  <si>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</si>
  <si>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</si>
  <si>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</si>
  <si>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</si>
  <si>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</si>
  <si>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</si>
  <si>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</si>
  <si>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</si>
  <si>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</si>
  <si>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</si>
  <si>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</si>
  <si>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</si>
  <si>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</si>
  <si>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</si>
  <si>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</si>
  <si>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</si>
  <si>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</si>
  <si>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</si>
  <si>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</si>
  <si>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</si>
  <si>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</si>
  <si>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</si>
  <si>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</si>
  <si>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</si>
  <si>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</si>
  <si>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</si>
  <si>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</si>
  <si>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</si>
  <si>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</si>
  <si>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</si>
  <si>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</si>
  <si>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</si>
  <si>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</si>
  <si>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</si>
  <si>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</si>
  <si>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</si>
  <si>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</si>
  <si>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</si>
  <si>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</si>
  <si>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</si>
  <si>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</si>
  <si>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</si>
  <si>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</si>
  <si>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</si>
  <si>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</si>
  <si>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</si>
  <si>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</si>
  <si>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</si>
  <si>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</si>
  <si>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</si>
  <si>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</si>
  <si>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</si>
  <si>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</si>
  <si>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</si>
  <si>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</si>
  <si>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</si>
  <si>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</si>
  <si>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</si>
  <si>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</si>
  <si>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</si>
  <si>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</si>
  <si>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</si>
  <si>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</si>
  <si>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</si>
  <si>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</si>
  <si>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</si>
  <si>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</si>
  <si>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</si>
  <si>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</si>
  <si>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</si>
  <si>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</si>
  <si>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</si>
  <si>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</si>
  <si>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</si>
  <si>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</si>
  <si>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</si>
  <si>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</si>
  <si>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</si>
  <si>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</si>
  <si>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</si>
  <si>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</si>
  <si>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</si>
  <si>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</si>
  <si>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</si>
  <si>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</si>
  <si>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</si>
  <si>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</si>
  <si>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</si>
  <si>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</si>
  <si>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</si>
  <si>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</si>
  <si>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</si>
  <si>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</si>
  <si>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</si>
  <si>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</si>
  <si>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</si>
  <si>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</si>
  <si>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</si>
  <si>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</si>
  <si>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</si>
  <si>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</si>
  <si>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</si>
  <si>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</si>
  <si>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</si>
  <si>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</si>
  <si>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</si>
  <si>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</si>
  <si>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</si>
  <si>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</si>
  <si>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</si>
  <si>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</si>
  <si>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</si>
  <si>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</si>
  <si>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</si>
  <si>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</si>
  <si>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</si>
  <si>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</si>
  <si>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</si>
  <si>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</si>
  <si>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</si>
  <si>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</si>
  <si>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</si>
  <si>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</si>
  <si>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</si>
  <si>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</si>
  <si>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</si>
  <si>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</si>
  <si>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</si>
  <si>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</si>
  <si>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</si>
  <si>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</si>
  <si>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</si>
  <si>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</si>
  <si>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</si>
  <si>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</si>
  <si>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</si>
  <si>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</si>
  <si>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</si>
  <si>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</si>
  <si>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</si>
  <si>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</si>
  <si>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</si>
  <si>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</si>
  <si>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</si>
  <si>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</si>
  <si>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</si>
  <si>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</si>
  <si>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</si>
  <si>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</si>
  <si>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</si>
  <si>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</si>
  <si>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</si>
  <si>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</si>
  <si>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</si>
  <si>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</si>
  <si>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</si>
  <si>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</si>
  <si>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</si>
  <si>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</si>
  <si>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</si>
  <si>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</si>
  <si>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</si>
  <si>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</si>
  <si>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</si>
  <si>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</si>
  <si>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</si>
  <si>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</si>
  <si>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</si>
  <si>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</si>
  <si>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</si>
  <si>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</si>
  <si>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</si>
  <si>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</si>
  <si>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</si>
  <si>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</si>
  <si>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</si>
  <si>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</si>
  <si>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</si>
  <si>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</si>
  <si>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</si>
  <si>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</si>
  <si>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</si>
  <si>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</si>
  <si>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</si>
  <si>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</si>
  <si>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</si>
  <si>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</si>
  <si>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</si>
  <si>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</si>
  <si>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</si>
  <si>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</si>
  <si>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</si>
  <si>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</si>
  <si>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</si>
  <si>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</si>
  <si>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</si>
  <si>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</si>
  <si>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</si>
  <si>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</si>
  <si>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</si>
  <si>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</si>
  <si>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</si>
  <si>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</si>
  <si>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</si>
  <si>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</si>
  <si>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</si>
  <si>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</si>
  <si>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</si>
  <si>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</si>
  <si>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</si>
  <si>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</si>
  <si>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</si>
  <si>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</si>
  <si>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</si>
  <si>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</si>
  <si>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</si>
  <si>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</si>
  <si>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</si>
  <si>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</si>
  <si>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</si>
  <si>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</si>
  <si>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</si>
  <si>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</si>
  <si>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</si>
  <si>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</si>
  <si>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</si>
  <si>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</si>
  <si>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</si>
  <si>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</si>
  <si>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</si>
  <si>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</si>
  <si>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</si>
  <si>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</si>
  <si>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</si>
  <si>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</si>
  <si>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</si>
  <si>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</si>
  <si>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</si>
  <si>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</si>
  <si>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</si>
  <si>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</si>
  <si>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</si>
  <si>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</si>
  <si>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</si>
  <si>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</si>
  <si>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</si>
  <si>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</si>
  <si>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</si>
  <si>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</si>
  <si>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</si>
  <si>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</si>
  <si>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</si>
  <si>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</si>
  <si>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</si>
  <si>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</si>
  <si>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</si>
  <si>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</si>
  <si>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</si>
  <si>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</si>
  <si>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</si>
  <si>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</si>
  <si>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</si>
  <si>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</si>
  <si>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</si>
  <si>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</si>
  <si>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</si>
  <si>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</si>
  <si>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</si>
  <si>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</si>
  <si>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</si>
  <si>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</si>
  <si>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</si>
  <si>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</si>
  <si>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</si>
  <si>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</si>
  <si>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</si>
  <si>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</si>
  <si>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</si>
  <si>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</si>
  <si>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</si>
  <si>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</si>
  <si>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</si>
  <si>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</si>
  <si>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</si>
  <si>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</si>
  <si>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</si>
  <si>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</si>
  <si>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</si>
  <si>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</si>
  <si>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</si>
  <si>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</si>
  <si>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</si>
  <si>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</si>
  <si>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</si>
  <si>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</si>
  <si>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</si>
  <si>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</si>
  <si>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</si>
  <si>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</si>
  <si>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</si>
  <si>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</si>
  <si>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</si>
  <si>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</si>
  <si>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</si>
  <si>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</si>
  <si>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</si>
  <si>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</si>
  <si>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</si>
  <si>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</si>
  <si>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</si>
  <si>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</si>
  <si>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</si>
  <si>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</si>
  <si>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</si>
  <si>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</si>
  <si>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</si>
  <si>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</si>
  <si>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</si>
  <si>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</si>
  <si>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</si>
  <si>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</si>
  <si>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</si>
  <si>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</si>
  <si>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</si>
  <si>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</si>
  <si>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</si>
  <si>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</si>
  <si>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</si>
  <si>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</si>
  <si>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</si>
  <si>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</si>
  <si>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</si>
  <si>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</si>
  <si>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</si>
  <si>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</si>
  <si>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</si>
  <si>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</si>
  <si>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</si>
  <si>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</si>
  <si>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</si>
  <si>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</si>
  <si>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</si>
  <si>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</si>
  <si>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</si>
  <si>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</si>
  <si>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</si>
  <si>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</si>
  <si>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</si>
  <si>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</si>
  <si>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</si>
  <si>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</si>
  <si>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</si>
  <si>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</si>
  <si>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</si>
  <si>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</si>
  <si>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</si>
  <si>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</si>
  <si>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</si>
  <si>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</si>
  <si>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</si>
  <si>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</si>
  <si>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</si>
  <si>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</si>
  <si>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</si>
  <si>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</si>
  <si>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</si>
  <si>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</si>
  <si>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</si>
  <si>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</si>
  <si>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</si>
  <si>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</si>
  <si>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</si>
  <si>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</si>
  <si>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</si>
  <si>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</si>
  <si>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</si>
  <si>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</si>
  <si>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</si>
  <si>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</si>
  <si>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</si>
  <si>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</si>
  <si>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</si>
  <si>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</si>
  <si>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</si>
  <si>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</si>
  <si>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</si>
  <si>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</si>
  <si>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</si>
  <si>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</si>
  <si>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</si>
  <si>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</si>
  <si>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</si>
  <si>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</si>
  <si>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</si>
  <si>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</si>
  <si>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</si>
  <si>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</si>
  <si>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</si>
  <si>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</si>
  <si>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</si>
  <si>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</si>
  <si>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</si>
  <si>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</si>
  <si>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</si>
  <si>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</si>
  <si>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</si>
  <si>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</si>
  <si>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</si>
  <si>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</si>
  <si>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</si>
  <si>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</si>
  <si>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</si>
  <si>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</si>
  <si>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</si>
  <si>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</si>
  <si>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</si>
  <si>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</si>
  <si>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</si>
  <si>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</si>
  <si>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</si>
  <si>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</si>
  <si>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</si>
  <si>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</si>
  <si>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</si>
  <si>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</si>
  <si>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</si>
  <si>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</si>
  <si>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</si>
  <si>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</si>
  <si>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</si>
  <si>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</si>
  <si>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</si>
  <si>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</si>
  <si>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</si>
  <si>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</si>
  <si>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</si>
  <si>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</si>
  <si>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</si>
  <si>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</si>
  <si>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</si>
  <si>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</si>
  <si>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</si>
  <si>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</si>
  <si>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</si>
  <si>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</si>
  <si>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</si>
  <si>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</si>
  <si>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</si>
  <si>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</si>
  <si>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</si>
  <si>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</si>
  <si>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</si>
  <si>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</si>
  <si>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</si>
  <si>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</si>
  <si>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</si>
  <si>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</si>
  <si>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</si>
  <si>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</si>
  <si>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</si>
  <si>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</si>
  <si>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</si>
  <si>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</si>
  <si>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</si>
  <si>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</si>
  <si>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</si>
  <si>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</si>
  <si>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</si>
  <si>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</si>
  <si>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</si>
  <si>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</si>
  <si>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</si>
  <si>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</si>
  <si>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</si>
  <si>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</si>
  <si>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</si>
  <si>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</si>
  <si>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</si>
  <si>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</si>
  <si>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</si>
  <si>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</si>
  <si>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</si>
  <si>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</si>
  <si>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</si>
  <si>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</si>
  <si>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</si>
  <si>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</si>
  <si>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</si>
  <si>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</si>
  <si>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</si>
  <si>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</si>
  <si>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</si>
  <si>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</si>
  <si>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</si>
  <si>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</si>
  <si>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</si>
  <si>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</si>
  <si>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</si>
  <si>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</si>
  <si>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</si>
  <si>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</si>
  <si>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</si>
  <si>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</si>
  <si>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</si>
  <si>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</si>
  <si>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</si>
  <si>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</si>
  <si>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</si>
  <si>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</si>
  <si>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</si>
  <si>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</si>
  <si>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</si>
  <si>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</si>
  <si>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</si>
  <si>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</si>
  <si>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</si>
  <si>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</si>
  <si>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</si>
  <si>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</si>
  <si>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</si>
  <si>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</si>
  <si>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</si>
  <si>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</si>
  <si>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</si>
  <si>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</si>
  <si>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</si>
  <si>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</si>
  <si>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</si>
  <si>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</si>
  <si>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</si>
  <si>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</si>
  <si>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</si>
  <si>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</si>
  <si>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</si>
  <si>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</si>
  <si>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</si>
  <si>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</si>
  <si>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</si>
  <si>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</si>
  <si>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</si>
  <si>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</si>
  <si>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</si>
  <si>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</si>
  <si>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</si>
  <si>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</si>
  <si>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</si>
  <si>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</si>
  <si>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</si>
  <si>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</si>
  <si>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</si>
  <si>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</si>
  <si>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</si>
  <si>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</si>
  <si>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</si>
  <si>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</si>
  <si>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</si>
  <si>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</si>
  <si>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</si>
  <si>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</si>
  <si>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</si>
  <si>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</si>
  <si>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</si>
  <si>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</si>
  <si>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</si>
  <si>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</si>
  <si>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</si>
  <si>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</si>
  <si>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</si>
  <si>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</si>
  <si>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</si>
  <si>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</si>
  <si>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</si>
  <si>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</si>
  <si>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</si>
  <si>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</si>
  <si>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</si>
  <si>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</si>
  <si>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</si>
  <si>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</si>
  <si>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</si>
  <si>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</si>
  <si>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</si>
  <si>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</si>
  <si>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</si>
  <si>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</si>
  <si>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</si>
  <si>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</si>
  <si>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</si>
  <si>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</si>
  <si>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</si>
  <si>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</si>
  <si>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</si>
  <si>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</si>
  <si>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</si>
  <si>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</si>
  <si>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</si>
  <si>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</si>
  <si>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</si>
  <si>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</si>
  <si>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</si>
  <si>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</si>
  <si>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</si>
  <si>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</si>
  <si>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</si>
  <si>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</si>
  <si>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</si>
  <si>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</si>
  <si>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</si>
  <si>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</si>
  <si>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</si>
  <si>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</si>
  <si>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</si>
  <si>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</si>
  <si>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</si>
  <si>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</si>
  <si>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</si>
  <si>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</si>
  <si>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</si>
  <si>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</si>
  <si>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</si>
  <si>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</si>
  <si>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</si>
  <si>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</si>
  <si>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</si>
  <si>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</si>
  <si>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</si>
  <si>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</si>
  <si>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</si>
  <si>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</si>
  <si>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</si>
  <si>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</si>
  <si>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</si>
  <si>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</si>
  <si>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</si>
  <si>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</si>
  <si>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</si>
  <si>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</si>
  <si>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</si>
  <si>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</si>
  <si>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</si>
  <si>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</si>
  <si>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</si>
  <si>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</si>
  <si>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</si>
  <si>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</si>
  <si>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</si>
  <si>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</si>
  <si>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</si>
  <si>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</si>
  <si>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</si>
  <si>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</si>
  <si>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</si>
  <si>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</si>
  <si>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</si>
  <si>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</si>
  <si>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</si>
  <si>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</si>
  <si>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</si>
  <si>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</si>
  <si>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</si>
  <si>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</si>
  <si>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</si>
  <si>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</si>
  <si>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</si>
  <si>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</si>
  <si>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</si>
  <si>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</si>
  <si>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</si>
  <si>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</si>
  <si>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</si>
  <si>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</si>
  <si>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</si>
  <si>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</si>
  <si>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</si>
  <si>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</si>
  <si>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</si>
  <si>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</si>
  <si>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</si>
  <si>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</si>
  <si>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</si>
  <si>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</si>
  <si>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</si>
  <si>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</si>
  <si>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</si>
  <si>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</si>
  <si>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</si>
  <si>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</si>
  <si>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</si>
  <si>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</si>
  <si>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</si>
  <si>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</si>
  <si>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</si>
  <si>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</si>
  <si>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</si>
  <si>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</si>
  <si>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</si>
  <si>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</si>
  <si>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</si>
  <si>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</si>
  <si>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</si>
  <si>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</si>
  <si>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</si>
  <si>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</si>
  <si>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</si>
  <si>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</si>
  <si>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</si>
  <si>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</si>
  <si>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</si>
  <si>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</si>
  <si>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</si>
  <si>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</si>
  <si>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</si>
  <si>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</si>
  <si>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</si>
  <si>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</si>
  <si>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</si>
  <si>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</si>
  <si>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</si>
  <si>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</si>
  <si>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</si>
  <si>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</si>
  <si>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</si>
  <si>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</si>
  <si>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</si>
  <si>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</si>
  <si>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</si>
  <si>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</si>
  <si>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</si>
  <si>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</si>
  <si>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</si>
  <si>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</si>
  <si>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</si>
  <si>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</si>
  <si>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</si>
  <si>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</si>
  <si>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</si>
  <si>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</si>
  <si>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</si>
  <si>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</si>
  <si>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</si>
  <si>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</si>
  <si>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</si>
  <si>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</si>
  <si>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</si>
  <si>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</si>
  <si>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</si>
  <si>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</si>
  <si>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</si>
  <si>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</si>
  <si>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</si>
  <si>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</si>
  <si>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</si>
  <si>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</si>
  <si>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</si>
  <si>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</si>
  <si>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</si>
  <si>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</si>
  <si>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</si>
  <si>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</si>
  <si>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</si>
  <si>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</si>
  <si>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</si>
  <si>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</si>
  <si>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</si>
  <si>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</si>
  <si>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</si>
  <si>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</si>
  <si>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</si>
  <si>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</si>
  <si>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</si>
  <si>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</si>
  <si>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</si>
  <si>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</si>
  <si>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</si>
  <si>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</si>
  <si>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</si>
  <si>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</si>
  <si>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</si>
  <si>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</si>
  <si>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</si>
  <si>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</si>
  <si>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</si>
  <si>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</si>
  <si>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</si>
  <si>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</si>
  <si>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</si>
  <si>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</si>
  <si>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</si>
  <si>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</si>
  <si>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</si>
  <si>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</si>
  <si>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</si>
  <si>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</si>
  <si>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</si>
  <si>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</si>
  <si>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</si>
  <si>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</si>
  <si>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</si>
  <si>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</si>
  <si>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</si>
  <si>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</si>
  <si>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</si>
  <si>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</si>
  <si>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</si>
  <si>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</si>
  <si>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</si>
  <si>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</si>
  <si>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</si>
  <si>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</si>
  <si>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</si>
  <si>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</si>
  <si>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</si>
  <si>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</si>
  <si>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</si>
  <si>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</si>
  <si>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</si>
  <si>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</si>
  <si>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</si>
  <si>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</si>
  <si>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</si>
  <si>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</si>
  <si>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</si>
  <si>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</si>
  <si>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</si>
  <si>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</si>
  <si>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</si>
  <si>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</si>
  <si>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</si>
  <si>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</si>
  <si>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</si>
  <si>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</si>
  <si>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</si>
  <si>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</si>
  <si>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</si>
  <si>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</si>
  <si>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</si>
  <si>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</si>
  <si>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</si>
  <si>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</si>
  <si>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</si>
  <si>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</si>
  <si>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</si>
  <si>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</si>
  <si>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</si>
  <si>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</si>
  <si>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</si>
  <si>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</si>
  <si>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</si>
  <si>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</si>
  <si>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</si>
  <si>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</si>
  <si>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</si>
  <si>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</si>
  <si>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</si>
  <si>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</si>
  <si>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</si>
  <si>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</si>
  <si>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</si>
  <si>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</si>
  <si>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</si>
  <si>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</si>
  <si>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</si>
  <si>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</si>
  <si>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</si>
  <si>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</si>
  <si>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</si>
  <si>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</si>
  <si>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</si>
  <si>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</si>
  <si>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</si>
  <si>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</si>
  <si>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</si>
  <si>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</si>
  <si>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</si>
  <si>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</si>
  <si>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</si>
  <si>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</si>
  <si>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</si>
  <si>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</si>
  <si>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</si>
  <si>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</si>
  <si>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</si>
  <si>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</si>
  <si>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</si>
  <si>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</si>
  <si>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</si>
  <si>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</si>
  <si>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</si>
  <si>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</si>
  <si>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</si>
  <si>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</si>
  <si>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</si>
  <si>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</si>
  <si>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</si>
  <si>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</si>
  <si>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</si>
  <si>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</si>
  <si>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</si>
  <si>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</si>
  <si>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</si>
  <si>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</si>
  <si>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</si>
  <si>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</si>
  <si>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</si>
  <si>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</si>
  <si>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</si>
  <si>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</si>
  <si>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</si>
  <si>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</si>
  <si>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</si>
  <si>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</si>
  <si>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</si>
  <si>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</si>
  <si>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</si>
  <si>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</si>
  <si>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</si>
  <si>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</si>
  <si>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</si>
  <si>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</si>
  <si>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</si>
  <si>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</si>
  <si>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</si>
  <si>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</si>
  <si>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</si>
  <si>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</si>
  <si>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</si>
  <si>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</si>
  <si>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</si>
  <si>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</si>
  <si>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</si>
  <si>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</si>
  <si>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</si>
  <si>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</si>
  <si>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</si>
  <si>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</si>
  <si>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</si>
  <si>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</si>
  <si>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</si>
  <si>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</si>
  <si>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</si>
  <si>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</si>
  <si>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</si>
  <si>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</si>
  <si>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</si>
  <si>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</si>
  <si>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</si>
  <si>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</si>
  <si>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</si>
  <si>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</si>
  <si>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</si>
  <si>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</si>
  <si>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</si>
  <si>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</si>
  <si>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</si>
  <si>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</si>
  <si>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</si>
  <si>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</si>
  <si>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</si>
  <si>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</si>
  <si>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</si>
  <si>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</si>
  <si>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</si>
  <si>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</si>
  <si>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</si>
  <si>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</si>
  <si>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</si>
  <si>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</si>
  <si>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</si>
  <si>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</si>
  <si>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</si>
  <si>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</si>
  <si>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</si>
  <si>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</si>
  <si>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</si>
  <si>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</si>
  <si>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</si>
  <si>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</si>
  <si>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</si>
  <si>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</si>
  <si>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</si>
  <si>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</si>
  <si>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</si>
  <si>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</si>
  <si>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</si>
  <si>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</si>
  <si>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</si>
  <si>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</si>
  <si>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</si>
  <si>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</si>
  <si>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</si>
  <si>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</si>
  <si>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</si>
  <si>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</si>
  <si>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</si>
  <si>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</si>
  <si>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</si>
  <si>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</si>
  <si>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</si>
  <si>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</si>
  <si>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</si>
  <si>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</si>
  <si>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</si>
  <si>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</si>
  <si>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</si>
  <si>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</si>
  <si>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</si>
  <si>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</si>
  <si>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</si>
  <si>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</si>
  <si>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</si>
  <si>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</si>
  <si>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</si>
  <si>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</si>
  <si>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</si>
  <si>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</si>
  <si>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</si>
  <si>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</si>
  <si>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</si>
  <si>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</si>
  <si>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</si>
  <si>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</si>
  <si>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</si>
  <si>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</si>
  <si>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</si>
  <si>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</si>
  <si>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</si>
  <si>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</si>
  <si>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</si>
  <si>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</si>
  <si>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</si>
  <si>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</si>
  <si>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</si>
  <si>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</si>
  <si>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</si>
  <si>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</si>
  <si>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</si>
  <si>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</si>
  <si>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</si>
  <si>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</si>
  <si>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</si>
  <si>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</si>
  <si>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</si>
  <si>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</si>
  <si>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</si>
  <si>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</si>
  <si>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</si>
  <si>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</si>
  <si>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</si>
  <si>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</si>
  <si>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</si>
  <si>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</si>
  <si>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</si>
  <si>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</si>
  <si>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</si>
  <si>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</si>
  <si>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</si>
  <si>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</si>
  <si>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</si>
  <si>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</si>
  <si>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</si>
  <si>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</si>
  <si>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</si>
  <si>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</si>
  <si>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</si>
  <si>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</si>
  <si>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</si>
  <si>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</si>
  <si>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</si>
  <si>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</si>
  <si>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</si>
  <si>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</si>
  <si>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</si>
  <si>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</si>
  <si>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</si>
  <si>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</si>
  <si>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</si>
  <si>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</si>
  <si>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</si>
  <si>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</si>
  <si>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</si>
  <si>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</si>
  <si>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</si>
  <si>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</si>
  <si>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</si>
  <si>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</si>
  <si>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</si>
  <si>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</si>
  <si>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</si>
  <si>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</si>
  <si>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</si>
  <si>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</si>
  <si>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</si>
  <si>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</si>
  <si>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</si>
  <si>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</si>
  <si>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</si>
  <si>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</si>
  <si>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</si>
  <si>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</si>
  <si>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</si>
  <si>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</si>
  <si>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</si>
  <si>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</si>
  <si>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</si>
  <si>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</si>
  <si>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</si>
  <si>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</si>
  <si>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</si>
  <si>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</si>
  <si>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</si>
  <si>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</si>
  <si>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</si>
  <si>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</si>
  <si>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</si>
  <si>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</si>
  <si>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</si>
  <si>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</si>
  <si>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</si>
  <si>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</si>
  <si>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</si>
  <si>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</si>
  <si>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</si>
  <si>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</si>
  <si>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</si>
  <si>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</si>
  <si>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</si>
  <si>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</si>
  <si>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</si>
  <si>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</si>
  <si>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</si>
  <si>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</si>
  <si>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</si>
  <si>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</si>
  <si>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</si>
  <si>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</si>
  <si>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</si>
  <si>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</si>
  <si>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</si>
  <si>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</si>
  <si>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</si>
  <si>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</si>
  <si>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</si>
  <si>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</si>
  <si>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</si>
  <si>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</si>
  <si>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</si>
  <si>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</si>
  <si>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</si>
  <si>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</si>
  <si>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</si>
  <si>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</si>
  <si>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</si>
  <si>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</si>
  <si>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</si>
  <si>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</si>
  <si>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</si>
  <si>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</si>
  <si>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</si>
  <si>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</si>
  <si>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</si>
  <si>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</si>
  <si>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</si>
  <si>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</si>
  <si>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</si>
  <si>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</si>
  <si>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</si>
  <si>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</si>
  <si>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</si>
  <si>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</si>
  <si>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</si>
  <si>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</si>
  <si>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</si>
  <si>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</si>
  <si>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</si>
  <si>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</si>
  <si>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</si>
  <si>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</si>
  <si>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</si>
  <si>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</si>
  <si>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</si>
  <si>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</si>
  <si>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</si>
  <si>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</si>
  <si>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</si>
  <si>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</si>
  <si>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</si>
  <si>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</si>
  <si>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</si>
  <si>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</si>
  <si>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</si>
  <si>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</si>
  <si>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</si>
  <si>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</si>
  <si>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</si>
  <si>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</si>
  <si>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</si>
  <si>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</si>
  <si>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</si>
  <si>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</si>
  <si>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</si>
  <si>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</si>
  <si>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</si>
  <si>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</si>
  <si>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</si>
  <si>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</si>
  <si>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</si>
  <si>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</si>
  <si>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</si>
  <si>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</si>
  <si>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</si>
  <si>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</si>
  <si>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</si>
  <si>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</si>
  <si>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</si>
  <si>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</si>
  <si>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</si>
  <si>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</si>
  <si>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</si>
  <si>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</si>
  <si>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</si>
  <si>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</si>
  <si>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</si>
  <si>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</si>
  <si>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</si>
  <si>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</si>
  <si>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</si>
  <si>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</si>
  <si>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</si>
  <si>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</si>
  <si>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</si>
  <si>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</si>
  <si>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</si>
  <si>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</si>
  <si>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</si>
  <si>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</si>
  <si>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</si>
  <si>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</si>
  <si>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</si>
  <si>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</si>
  <si>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</si>
  <si>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</si>
  <si>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</si>
  <si>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</si>
  <si>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</si>
  <si>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</si>
  <si>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</si>
  <si>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</si>
  <si>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</si>
  <si>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</si>
  <si>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</si>
  <si>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</si>
  <si>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</si>
  <si>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</si>
  <si>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</si>
  <si>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</si>
  <si>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</si>
  <si>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</si>
  <si>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</si>
  <si>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</si>
  <si>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</si>
  <si>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</si>
  <si>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</si>
  <si>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</si>
  <si>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</si>
  <si>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</si>
  <si>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</si>
  <si>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</si>
  <si>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</si>
  <si>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</si>
  <si>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</si>
  <si>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</si>
  <si>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</si>
  <si>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</si>
  <si>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</si>
  <si>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</si>
  <si>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</si>
  <si>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</si>
  <si>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</si>
  <si>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</si>
  <si>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</si>
  <si>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</si>
  <si>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</si>
  <si>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</si>
  <si>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</si>
  <si>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</si>
  <si>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</si>
  <si>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</si>
  <si>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</si>
  <si>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</si>
  <si>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</si>
  <si>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</si>
  <si>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</si>
  <si>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</si>
  <si>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</si>
  <si>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</si>
  <si>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</si>
  <si>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</si>
  <si>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</si>
  <si>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</si>
  <si>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</si>
  <si>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</si>
  <si>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</si>
  <si>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</si>
  <si>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</si>
  <si>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</si>
  <si>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</si>
  <si>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</si>
  <si>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</si>
  <si>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</si>
  <si>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</si>
  <si>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</si>
  <si>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</si>
  <si>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</si>
  <si>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</si>
  <si>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</si>
  <si>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</si>
  <si>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</si>
  <si>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</si>
  <si>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</si>
  <si>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</si>
  <si>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</si>
  <si>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</si>
  <si>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</si>
  <si>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</si>
  <si>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</si>
  <si>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</si>
  <si>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</si>
  <si>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</si>
  <si>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</si>
  <si>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</si>
  <si>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</si>
  <si>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</si>
  <si>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</si>
  <si>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</si>
  <si>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</si>
  <si>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</si>
  <si>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</si>
  <si>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</si>
  <si>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</si>
  <si>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</si>
  <si>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</si>
  <si>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</si>
  <si>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</si>
  <si>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</si>
  <si>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</si>
  <si>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</si>
  <si>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</si>
  <si>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</si>
  <si>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</si>
  <si>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</si>
  <si>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</si>
  <si>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</si>
  <si>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</si>
  <si>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</si>
  <si>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</si>
  <si>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</si>
  <si>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</si>
  <si>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</si>
  <si>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</si>
  <si>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</si>
  <si>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</si>
  <si>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</si>
  <si>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</si>
  <si>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</si>
  <si>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</si>
  <si>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</si>
  <si>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</si>
  <si>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</si>
  <si>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</si>
  <si>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</si>
  <si>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</si>
  <si>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</si>
  <si>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</si>
  <si>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</si>
  <si>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</si>
  <si>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</si>
  <si>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</si>
  <si>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</si>
  <si>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</si>
  <si>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</si>
  <si>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</si>
  <si>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</si>
  <si>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</si>
  <si>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</si>
  <si>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</si>
  <si>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</si>
  <si>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</si>
  <si>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</si>
  <si>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</si>
  <si>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</si>
  <si>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</si>
  <si>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</si>
  <si>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</si>
  <si>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</si>
  <si>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</si>
  <si>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</si>
  <si>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</si>
  <si>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</si>
  <si>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</si>
  <si>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</si>
  <si>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</si>
  <si>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</si>
  <si>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</si>
  <si>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</si>
  <si>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</si>
  <si>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</si>
  <si>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</si>
  <si>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</si>
  <si>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</si>
  <si>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</si>
  <si>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</si>
  <si>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</si>
  <si>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</si>
  <si>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</si>
  <si>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</si>
  <si>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</si>
  <si>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</si>
  <si>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</si>
  <si>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</si>
  <si>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</si>
  <si>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</si>
  <si>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</si>
  <si>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</si>
  <si>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</si>
  <si>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</si>
  <si>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</si>
  <si>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</si>
  <si>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</si>
  <si>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</si>
  <si>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</si>
  <si>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</si>
  <si>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</si>
  <si>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</si>
  <si>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</si>
  <si>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</si>
  <si>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</si>
  <si>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</si>
  <si>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</si>
  <si>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</si>
  <si>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</si>
  <si>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</si>
  <si>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</si>
  <si>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</si>
  <si>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</si>
  <si>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</si>
  <si>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</si>
  <si>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</si>
  <si>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</si>
  <si>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</si>
  <si>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</si>
  <si>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</si>
  <si>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</si>
  <si>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</si>
  <si>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</si>
  <si>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</si>
  <si>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</si>
  <si>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</si>
  <si>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</si>
  <si>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</si>
  <si>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</si>
  <si>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</si>
  <si>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</si>
  <si>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</si>
  <si>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</si>
  <si>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</si>
  <si>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</si>
  <si>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</si>
  <si>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</si>
  <si>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</si>
  <si>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</si>
  <si>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</si>
  <si>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</si>
  <si>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</si>
  <si>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</si>
  <si>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</si>
  <si>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</si>
  <si>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</si>
  <si>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</si>
  <si>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</si>
  <si>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</si>
  <si>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</si>
  <si>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</si>
  <si>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</si>
  <si>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</si>
  <si>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</si>
  <si>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</si>
  <si>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</si>
  <si>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</si>
  <si>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</si>
  <si>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</si>
  <si>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</si>
  <si>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</si>
  <si>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</si>
  <si>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</si>
  <si>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</si>
  <si>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</si>
  <si>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</si>
  <si>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</si>
  <si>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</si>
  <si>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</si>
  <si>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</si>
  <si>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</si>
  <si>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</si>
  <si>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</si>
  <si>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</si>
  <si>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</si>
  <si>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</si>
  <si>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</si>
  <si>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</si>
  <si>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</si>
  <si>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</si>
  <si>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</si>
  <si>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</si>
  <si>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</si>
  <si>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</si>
  <si>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</si>
  <si>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</si>
  <si>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</si>
  <si>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</si>
  <si>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</si>
  <si>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</si>
  <si>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</si>
  <si>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</si>
  <si>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</si>
  <si>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</si>
  <si>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</si>
  <si>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</si>
  <si>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</si>
  <si>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</si>
  <si>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</si>
  <si>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</si>
  <si>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</si>
  <si>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</si>
  <si>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</si>
  <si>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</si>
  <si>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</si>
  <si>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</si>
  <si>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</si>
  <si>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</si>
  <si>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</si>
  <si>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</si>
  <si>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</si>
  <si>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</si>
  <si>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</si>
  <si>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</si>
  <si>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</si>
  <si>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</si>
  <si>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</si>
  <si>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</si>
  <si>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</si>
  <si>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</si>
  <si>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</si>
  <si>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</si>
  <si>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</si>
  <si>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</si>
  <si>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</si>
  <si>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</si>
  <si>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</si>
  <si>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</si>
  <si>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</si>
  <si>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</si>
  <si>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</si>
  <si>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</si>
  <si>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</si>
  <si>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</si>
  <si>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</si>
  <si>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</si>
  <si>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</si>
  <si>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</si>
  <si>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</si>
  <si>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</si>
  <si>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</si>
  <si>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</si>
  <si>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</si>
  <si>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</si>
  <si>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</si>
  <si>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</si>
  <si>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</si>
  <si>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</si>
  <si>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</si>
  <si>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</si>
  <si>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</si>
  <si>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</si>
  <si>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</si>
  <si>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</si>
  <si>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</si>
  <si>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</si>
  <si>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</si>
  <si>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</si>
  <si>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</si>
  <si>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</si>
  <si>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</si>
  <si>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</si>
  <si>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</si>
  <si>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</si>
  <si>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</si>
  <si>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</si>
  <si>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</si>
  <si>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</si>
  <si>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</si>
  <si>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</si>
  <si>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</si>
  <si>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</si>
  <si>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</si>
  <si>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</si>
  <si>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</si>
  <si>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</si>
  <si>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</si>
  <si>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</si>
  <si>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</si>
  <si>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</si>
  <si>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</si>
  <si>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</si>
  <si>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</si>
  <si>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</si>
  <si>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</si>
  <si>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</si>
  <si>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</si>
  <si>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</si>
  <si>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</si>
  <si>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</si>
  <si>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</si>
  <si>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</si>
  <si>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</si>
  <si>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</si>
  <si>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</si>
  <si>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</si>
  <si>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</si>
  <si>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</si>
  <si>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</si>
  <si>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</si>
  <si>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</si>
  <si>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</si>
  <si>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</si>
  <si>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</si>
  <si>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</si>
  <si>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</si>
  <si>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</si>
  <si>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</si>
  <si>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</si>
  <si>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</si>
  <si>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</si>
  <si>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</si>
  <si>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</si>
  <si>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</si>
  <si>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</si>
  <si>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</si>
  <si>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</si>
  <si>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</si>
  <si>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</si>
  <si>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</si>
  <si>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</si>
  <si>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</si>
  <si>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</si>
  <si>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</si>
  <si>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</si>
  <si>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</si>
  <si>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</si>
  <si>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</si>
  <si>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</si>
  <si>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</si>
  <si>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</si>
  <si>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</si>
  <si>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</si>
  <si>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</si>
  <si>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</si>
  <si>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</si>
  <si>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</si>
  <si>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</si>
  <si>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</si>
  <si>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</si>
  <si>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</si>
  <si>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</si>
  <si>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</si>
  <si>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</si>
  <si>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</si>
  <si>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</si>
  <si>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</si>
  <si>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</si>
  <si>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</si>
  <si>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</si>
  <si>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</si>
  <si>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</si>
  <si>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</si>
  <si>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</si>
  <si>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</si>
  <si>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</si>
  <si>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</si>
  <si>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</si>
  <si>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</si>
  <si>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</si>
  <si>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</si>
  <si>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</si>
  <si>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</si>
  <si>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</si>
  <si>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</si>
  <si>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</si>
  <si>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</si>
  <si>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</si>
  <si>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</si>
  <si>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</si>
  <si>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</si>
  <si>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</si>
  <si>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</si>
  <si>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</si>
  <si>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</si>
  <si>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</si>
  <si>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</si>
  <si>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</si>
  <si>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</si>
  <si>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</si>
  <si>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</si>
  <si>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</si>
  <si>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</si>
  <si>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</si>
  <si>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</si>
  <si>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</si>
  <si>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</si>
  <si>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</si>
  <si>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</si>
  <si>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</si>
  <si>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</si>
  <si>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</si>
  <si>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</si>
  <si>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</si>
  <si>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</si>
  <si>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</si>
  <si>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</si>
  <si>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</si>
  <si>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</si>
  <si>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</si>
  <si>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</si>
  <si>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</si>
  <si>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</si>
  <si>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</si>
  <si>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</si>
  <si>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</si>
  <si>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</si>
  <si>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</si>
  <si>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</si>
  <si>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</si>
  <si>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</si>
  <si>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</si>
  <si>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</si>
  <si>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</si>
  <si>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</si>
  <si>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</si>
  <si>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</si>
  <si>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</si>
  <si>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</si>
  <si>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</si>
  <si>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</si>
  <si>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</si>
  <si>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</si>
  <si>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</si>
  <si>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</si>
  <si>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</si>
  <si>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</si>
  <si>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</si>
  <si>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</si>
  <si>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</si>
  <si>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</si>
  <si>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</si>
  <si>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</si>
  <si>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</si>
  <si>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</si>
  <si>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</si>
  <si>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</si>
  <si>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</si>
  <si>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</si>
  <si>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</si>
  <si>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</si>
  <si>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</si>
  <si>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</si>
  <si>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</si>
  <si>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</si>
  <si>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</si>
  <si>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</si>
  <si>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</si>
  <si>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</si>
  <si>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</si>
  <si>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</si>
  <si>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</si>
  <si>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</si>
  <si>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</si>
  <si>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</si>
  <si>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</si>
  <si>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</si>
  <si>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</si>
  <si>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</si>
  <si>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</si>
  <si>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</si>
  <si>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</si>
  <si>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</si>
  <si>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</si>
  <si>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</si>
  <si>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</si>
  <si>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</si>
  <si>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</si>
  <si>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</si>
  <si>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</si>
  <si>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</si>
  <si>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</si>
  <si>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</si>
  <si>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</si>
  <si>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</si>
  <si>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</si>
  <si>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</si>
  <si>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</si>
  <si>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</si>
  <si>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</si>
  <si>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</si>
  <si>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</si>
  <si>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</si>
  <si>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</si>
  <si>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</si>
  <si>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</si>
  <si>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</si>
  <si>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</si>
  <si>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</si>
  <si>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</si>
  <si>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</si>
  <si>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</si>
  <si>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</si>
  <si>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</si>
  <si>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</si>
  <si>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</si>
  <si>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</si>
  <si>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</si>
  <si>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</si>
  <si>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</si>
  <si>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</si>
  <si>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</si>
  <si>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</si>
  <si>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</si>
  <si>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</si>
  <si>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</si>
  <si>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</si>
  <si>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</si>
  <si>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</si>
  <si>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</si>
  <si>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</si>
  <si>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</si>
  <si>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</si>
  <si>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</si>
  <si>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</si>
  <si>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</si>
  <si>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</si>
  <si>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</si>
  <si>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</si>
  <si>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</si>
  <si>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</si>
  <si>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</si>
  <si>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</si>
  <si>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</si>
  <si>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</si>
  <si>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</si>
  <si>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</si>
  <si>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</si>
  <si>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</si>
  <si>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</si>
  <si>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</si>
  <si>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</si>
  <si>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</si>
  <si>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</si>
  <si>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</si>
  <si>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</si>
  <si>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</si>
  <si>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</si>
  <si>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</si>
  <si>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</si>
  <si>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</si>
  <si>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</si>
  <si>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</si>
  <si>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</si>
  <si>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</si>
  <si>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</si>
  <si>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</si>
  <si>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</si>
  <si>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</si>
  <si>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</si>
  <si>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</si>
  <si>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</si>
  <si>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</si>
  <si>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</si>
  <si>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</si>
  <si>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</si>
  <si>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</si>
  <si>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</si>
  <si>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</si>
  <si>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</si>
  <si>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</si>
  <si>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</si>
  <si>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</si>
  <si>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</si>
  <si>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</si>
  <si>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</si>
  <si>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</si>
  <si>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</si>
  <si>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</si>
  <si>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</si>
  <si>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</si>
  <si>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</si>
  <si>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</si>
  <si>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</si>
  <si>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</si>
  <si>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</si>
  <si>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</si>
  <si>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</si>
  <si>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</si>
  <si>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</si>
  <si>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</si>
  <si>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</si>
  <si>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</si>
  <si>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</si>
  <si>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</si>
  <si>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</si>
  <si>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</si>
  <si>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</si>
  <si>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</si>
  <si>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</si>
  <si>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</si>
  <si>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</si>
  <si>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</si>
  <si>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</si>
  <si>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</si>
  <si>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</si>
  <si>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</si>
  <si>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</si>
  <si>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</si>
  <si>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</si>
  <si>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</si>
  <si>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</si>
  <si>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</si>
  <si>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</si>
  <si>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</si>
  <si>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</si>
  <si>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</si>
  <si>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</si>
  <si>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</si>
  <si>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</si>
  <si>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</si>
  <si>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</si>
  <si>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</si>
  <si>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</si>
  <si>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</si>
  <si>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</si>
  <si>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</si>
  <si>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</si>
  <si>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</si>
  <si>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</si>
  <si>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</si>
  <si>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</si>
  <si>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</si>
  <si>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</si>
  <si>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</si>
  <si>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</si>
  <si>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</si>
  <si>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</si>
  <si>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</si>
  <si>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</si>
  <si>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</si>
  <si>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</si>
  <si>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</si>
  <si>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</si>
  <si>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</si>
  <si>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</si>
  <si>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</si>
  <si>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</si>
  <si>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</si>
  <si>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</si>
  <si>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</si>
  <si>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</si>
  <si>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</si>
  <si>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</si>
  <si>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</si>
  <si>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</si>
  <si>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</si>
  <si>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</si>
  <si>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</si>
  <si>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</si>
  <si>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</si>
  <si>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</si>
  <si>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</si>
  <si>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</si>
  <si>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</si>
  <si>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</si>
  <si>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</si>
  <si>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</si>
  <si>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</si>
  <si>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</si>
  <si>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</si>
  <si>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</si>
  <si>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</si>
  <si>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</si>
  <si>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</si>
  <si>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</si>
  <si>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</si>
  <si>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</si>
  <si>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</si>
  <si>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</si>
  <si>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</si>
  <si>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</si>
  <si>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</si>
  <si>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</si>
  <si>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</si>
  <si>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</si>
  <si>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</si>
  <si>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</si>
  <si>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</si>
  <si>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</si>
  <si>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</si>
  <si>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</si>
  <si>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</si>
  <si>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</si>
  <si>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</si>
  <si>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</si>
  <si>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</si>
  <si>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</si>
  <si>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</si>
  <si>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</si>
  <si>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</si>
  <si>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</si>
  <si>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</si>
  <si>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</si>
  <si>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</si>
  <si>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</si>
  <si>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</si>
  <si>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</si>
  <si>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</si>
  <si>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</si>
  <si>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</si>
  <si>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</si>
  <si>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</si>
  <si>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</si>
  <si>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</si>
  <si>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</si>
  <si>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</si>
  <si>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</si>
  <si>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</si>
  <si>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</si>
  <si>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</si>
  <si>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</si>
  <si>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</si>
  <si>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</si>
  <si>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</si>
  <si>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</si>
  <si>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</si>
  <si>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</si>
  <si>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</si>
  <si>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</si>
  <si>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</si>
  <si>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</si>
  <si>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</si>
  <si>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</si>
  <si>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</si>
  <si>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</si>
  <si>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</si>
  <si>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</si>
  <si>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</si>
  <si>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</si>
  <si>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</si>
  <si>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</si>
  <si>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</si>
  <si>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</si>
  <si>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</si>
  <si>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</si>
  <si>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</si>
  <si>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</si>
  <si>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</si>
  <si>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</si>
  <si>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</si>
  <si>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</si>
  <si>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</si>
  <si>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</si>
  <si>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</si>
  <si>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</si>
  <si>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</si>
  <si>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</si>
  <si>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</si>
  <si>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</si>
  <si>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</si>
  <si>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</si>
  <si>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</si>
  <si>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</si>
  <si>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</si>
  <si>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</si>
  <si>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</si>
  <si>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</si>
  <si>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</si>
  <si>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</si>
  <si>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</t>
  </si>
  <si>
    <t>Median</t>
  </si>
  <si>
    <t>Standard Deviation</t>
  </si>
  <si>
    <t>Sample Variance</t>
  </si>
  <si>
    <t>Minimum</t>
  </si>
  <si>
    <t>Maximum</t>
  </si>
  <si>
    <t>Successful Campaigns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</si>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</sst>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 wrapText="1"/>
    </xf>
    <xf numFmtId="0" fontId="0" fillId="0" borderId="11" xfId="0" applyBorder="1"/>
    <xf numFmtId="0" fontId="19" fillId="0" borderId="12" xfId="0" applyFont="1" applyBorder="1" applyAlignment="1">
      <alignment horizontal="centerContinuous"/>
    </xf>
    <xf numFmtId="2" fontId="0" fillId="0" borderId="10" xfId="0" applyNumberFormat="1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per Category</a:t>
            </a:r>
            <a:endParaRPr lang="en-US"/>
          </a:p>
        </c:rich>
      </c:tx>
      <c:layout>
        <c:manualLayout>
          <c:xMode val="edge"/>
          <c:yMode val="edge"/>
          <c:x val="0.3456948632913569"/>
          <c:y val="4.530277353646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09565546482162"/>
          <c:y val="0.1703778222132411"/>
          <c:w val="0.72295142934307122"/>
          <c:h val="0.51867043290046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outcomes'!$A$6:$A$15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C-44DB-9619-4681E1D19F44}"/>
            </c:ext>
          </c:extLst>
        </c:ser>
        <c:ser>
          <c:idx val="1"/>
          <c:order val="1"/>
          <c:tx>
            <c:strRef>
              <c:f>'category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outcomes'!$A$6:$A$15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C-44DB-9619-4681E1D19F44}"/>
            </c:ext>
          </c:extLst>
        </c:ser>
        <c:ser>
          <c:idx val="2"/>
          <c:order val="2"/>
          <c:tx>
            <c:strRef>
              <c:f>'category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outcomes'!$A$6:$A$15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C-44DB-9619-4681E1D19F44}"/>
            </c:ext>
          </c:extLst>
        </c:ser>
        <c:ser>
          <c:idx val="3"/>
          <c:order val="3"/>
          <c:tx>
            <c:strRef>
              <c:f>'category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outcomes'!$A$6:$A$15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C-44DB-9619-4681E1D1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078288"/>
        <c:axId val="445099504"/>
      </c:barChart>
      <c:catAx>
        <c:axId val="44507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99504"/>
        <c:crosses val="autoZero"/>
        <c:auto val="1"/>
        <c:lblAlgn val="ctr"/>
        <c:lblOffset val="100"/>
        <c:noMultiLvlLbl val="0"/>
      </c:catAx>
      <c:valAx>
        <c:axId val="4450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outcomes!PivotTable2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2-4F53-9B90-295AA2CDEB9B}"/>
            </c:ext>
          </c:extLst>
        </c:ser>
        <c:ser>
          <c:idx val="1"/>
          <c:order val="1"/>
          <c:tx>
            <c:strRef>
              <c:f>'sub-category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2-4F53-9B90-295AA2CDEB9B}"/>
            </c:ext>
          </c:extLst>
        </c:ser>
        <c:ser>
          <c:idx val="2"/>
          <c:order val="2"/>
          <c:tx>
            <c:strRef>
              <c:f>'sub-category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2-4F53-9B90-295AA2CDEB9B}"/>
            </c:ext>
          </c:extLst>
        </c:ser>
        <c:ser>
          <c:idx val="3"/>
          <c:order val="3"/>
          <c:tx>
            <c:strRef>
              <c:f>'sub-category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2-4F53-9B90-295AA2CD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087856"/>
        <c:axId val="445082032"/>
      </c:barChart>
      <c:catAx>
        <c:axId val="4450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2032"/>
        <c:crosses val="autoZero"/>
        <c:auto val="1"/>
        <c:lblAlgn val="ctr"/>
        <c:lblOffset val="100"/>
        <c:noMultiLvlLbl val="0"/>
      </c:catAx>
      <c:valAx>
        <c:axId val="4450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with dates!PivotTable4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with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with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F-4176-8166-5C6ED84426F3}"/>
            </c:ext>
          </c:extLst>
        </c:ser>
        <c:ser>
          <c:idx val="1"/>
          <c:order val="1"/>
          <c:tx>
            <c:strRef>
              <c:f>'outcomes with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with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9-47E0-ACA4-BF40B42774A2}"/>
            </c:ext>
          </c:extLst>
        </c:ser>
        <c:ser>
          <c:idx val="2"/>
          <c:order val="2"/>
          <c:tx>
            <c:strRef>
              <c:f>'outcomes with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with dates'!$D$6:$D$18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9-47E0-ACA4-BF40B42774A2}"/>
            </c:ext>
          </c:extLst>
        </c:ser>
        <c:ser>
          <c:idx val="3"/>
          <c:order val="3"/>
          <c:tx>
            <c:strRef>
              <c:f>'outcomes with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with dates'!$E$6:$E$18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9-47E0-ACA4-BF40B427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390752"/>
        <c:axId val="733382016"/>
      </c:lineChart>
      <c:catAx>
        <c:axId val="7333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82016"/>
        <c:crosses val="autoZero"/>
        <c:auto val="1"/>
        <c:lblAlgn val="ctr"/>
        <c:lblOffset val="100"/>
        <c:noMultiLvlLbl val="0"/>
      </c:catAx>
      <c:valAx>
        <c:axId val="733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Percentages</a:t>
            </a:r>
            <a:r>
              <a:rPr lang="en-US"/>
              <a:t> vs Goal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4-417F-9432-2946440AC86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4-417F-9432-2946440AC86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4-417F-9432-2946440A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882367"/>
        <c:axId val="1553899423"/>
      </c:lineChart>
      <c:catAx>
        <c:axId val="15538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99423"/>
        <c:crosses val="autoZero"/>
        <c:auto val="1"/>
        <c:lblAlgn val="ctr"/>
        <c:lblOffset val="100"/>
        <c:noMultiLvlLbl val="0"/>
      </c:catAx>
      <c:valAx>
        <c:axId val="15538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756831</xdr:colOff>
      <xdr:row>2</xdr:row>
      <xdr:rowOff>172438</xdr:rowOff>
    </xdr:from>
    <xdr:to>
      <xdr:col>16</xdr:col>
      <xdr:colOff>188146</xdr:colOff>
      <xdr:row>16</xdr:row>
      <xdr:rowOff>115288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747AA-674C-C418-4D85-8F01D7E2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5</xdr:row>
      <xdr:rowOff>54769</xdr:rowOff>
    </xdr:from>
    <xdr:to>
      <xdr:col>13</xdr:col>
      <xdr:colOff>607217</xdr:colOff>
      <xdr:row>18</xdr:row>
      <xdr:rowOff>197644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A124E-E39F-122E-A0C9-755149BD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97630</xdr:colOff>
      <xdr:row>3</xdr:row>
      <xdr:rowOff>169069</xdr:rowOff>
    </xdr:from>
    <xdr:to>
      <xdr:col>12</xdr:col>
      <xdr:colOff>554830</xdr:colOff>
      <xdr:row>17</xdr:row>
      <xdr:rowOff>111919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ABF0D-6125-4C72-162D-4F8A43B6A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244076</xdr:colOff>
      <xdr:row>13</xdr:row>
      <xdr:rowOff>178594</xdr:rowOff>
    </xdr:from>
    <xdr:to>
      <xdr:col>7</xdr:col>
      <xdr:colOff>833436</xdr:colOff>
      <xdr:row>32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3FA79-1A0B-55FD-4698-377610A60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385761</xdr:colOff>
      <xdr:row>4</xdr:row>
      <xdr:rowOff>47625</xdr:rowOff>
    </xdr:from>
    <xdr:ext cx="2690814" cy="19954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F856F6-5A3F-7BCD-84D6-2A6A8BC25917}"/>
            </a:ext>
          </a:extLst>
        </xdr:cNvPr>
        <xdr:cNvSpPr txBox="1"/>
      </xdr:nvSpPr>
      <xdr:spPr>
        <a:xfrm>
          <a:off x="7205661" y="852488"/>
          <a:ext cx="2690814" cy="199548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The standard deviation and range of data indicate that the Mean is a better representation of the data in both successful and unsuccessful campaigns.</a:t>
          </a:r>
        </a:p>
        <a:p>
          <a:endParaRPr lang="en-US" sz="1100" baseline="0"/>
        </a:p>
        <a:p>
          <a:r>
            <a:rPr lang="en-US" sz="1100" baseline="0"/>
            <a:t>There is more variability with succussful campaigns.  This is due to the larger number of campaigns that are successful in our data and higher maximum values.    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" refreshedDate="44981.819061574075" createdVersion="8" refreshedVersion="8" minRefreshableVersion="3" recordCount="1001" xr:uid="{E78BB888-5AFA-47EA-B55F-0DCE5FC11C9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-1" maxValue="22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" refreshedDate="44981.85930358796" createdVersion="8" refreshedVersion="8" minRefreshableVersion="3" recordCount="1001" xr:uid="{A640A89E-2ED8-4CE0-85F0-7396BF2F96D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-1" maxValue="22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-1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9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0.31478782287822876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-0.41023809523809524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-0.30723684210526314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0.73618421052631577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-0.79038461538461535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2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-0.80067211625794732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-0.48258064516129034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1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-0.51904761904761909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-0.1065079365079365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1.4511904761904761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-0.332304964539007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-0.5269211822660098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5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0.59391252955082741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-0.33087912087912086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-0.51470400000000005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0.12242792109256449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-0.59007446808510633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0.28071065989847716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2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0.12832251082251081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1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-0.5180093023255814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-0.20050000000000001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5.2255351681957184E-2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2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0.60611111111111116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2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-0.13192079207920793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2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0.50806451612903225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0.50301195219123507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0.57285714285714284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0.39987654320987653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2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-0.49222222222222223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0.69068181818181817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1.1292857142857142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3.4394444444444443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0.85939024390243901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5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-0.52315789473684216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0.14783783783783783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3.7526666666666668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2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0.89624999999999999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-0.98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-8.1321948134092353E-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-0.6584722222222222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0.4040909090909091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-0.10133333333333333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0.7796969696969696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0.4366249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1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1.2711111111111111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1.7507142857142857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0.4437048832271762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-7.2540160642570281E-2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6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-0.88148936170212766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-2.3571428571428573E-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1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-0.54931034482758623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0.62385674931129476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1.5452631578947369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-0.7593670886075949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0.23741406249999999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8.0666666666666664E-2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5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5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0.22461538461538461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0.5057731958762886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-0.21893409275834011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-0.5305263157894737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2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-0.3040138408304498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1.2533928571428572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3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-0.6240977443609022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0.3236942675159235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0.31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0.6763513513513513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-0.38015113350125945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1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1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-0.21384615384615385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-0.5159559300064808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1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-0.39451286764705884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2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0.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1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8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-0.66307770961145196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0.9672368421052631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-0.99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9.2144444444444442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1.8167567567567569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-0.7539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0.43140100671140941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0.4454411764705882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2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0.8648571428571428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4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-0.4078846153846154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-0.85037219101123596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0.19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1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2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6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-0.12788242351529694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-0.12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0.7393877551020408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0.1761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1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0.49496671105193074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1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-0.35632309941520468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-0.8137760270118176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2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0.59905660377358494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-0.61366814650388457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-0.4857848837209302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-0.39665722379603402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-0.9679730639730639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0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8.5974499089253188E-3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0.16181818181818181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2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-0.10263316582914572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-0.28727272727272729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-0.96713768115942034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1.617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-0.04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-0.79103148751357222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1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5909797822706066E-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1.3004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0.35592592592592592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0.29099999999999998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1.3651199999999999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-0.82750000000000001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0.12493975903614458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0.21021505376344085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1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-0.99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-0.35833090379008747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3.2306746987951809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-7.0158394931362195E-2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-0.41243432574430822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-0.3497777777777778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-0.2606043956043955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-0.4733333333333333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1.2095238095238094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1506276150627615E-4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0.62312500000000004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-0.2181818181818181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0.4973770491803278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1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6943521594684386E-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0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0.37132653061224491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3.155384615384615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-0.6869086651053864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3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-0.97061137692716637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-0.89367346938775505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-0.17125000000000001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0.63014477766287491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7.946666666666666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-0.73808498896247243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-0.2516521739130434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3.1647680412371133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-3.7916666666666668E-2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2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2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-0.38197674418604649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6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-0.3088235294117647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1.9305555555555556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-0.281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-0.68065315315315311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1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-0.67987804878048785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-0.76474647151071617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-0.3140540540540540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-0.62047619047619051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-0.8000704225352113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-0.54363636363636358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0.2276056338028169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2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-0.3685365853658536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1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-0.90441455696202533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-0.4622222222222222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-0.98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5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-0.21168674698795181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0.3440792216817234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-0.9662800000000000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3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-0.61155555555555552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3.2570000000000001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122397155916709E-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-0.78811311053984578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-0.32574468085106384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-5.0766283524904213E-2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0.51851851851851849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0.9516382252559727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9.231428571428571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-0.9615816326530611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0.55070665571076416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-0.5524652241112828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1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2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-0.91556962025316457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-1.3744855967078189E-2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0.3797916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-6.1890034364261166E-2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3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1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2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0.68720853858784892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0.19907179115300944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0.93689252336448603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3.2016666666666667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-0.23291666666666666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0.7126470588235294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0.57894736842105265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9.0800000000000006E-2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-0.58267441860465119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-0.89055696202531642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0.59376344086021504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3.2241666666666666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-2.2812499999999999E-2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3.1878911564625851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9163204747774481E-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0.27726190476190476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3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4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4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2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8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1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1.73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-0.97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-0.45915492957746479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5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-0.10978600823045268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0.84891304347826091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0.20167701863354037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-0.76609756097560977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0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1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4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0.57698412698412693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-0.6879833926453143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2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2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2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0.23081632653061224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-0.23233243967828418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1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0.80533333333333335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1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-0.72823461759631969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-0.9872934287573194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2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0.37230769230769228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-0.67791666666666661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1.415128205128205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-3.2000000000000001E-2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9.664285714285714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2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0.70699999999999996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4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-8.4790273556231005E-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8.0476190476190479E-2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-0.81271604938271602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-0.16806122448979591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6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-0.8255396966993755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1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-2.2142857142857141E-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5.842499999999999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-0.45597864768683272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3.5661111111111112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-0.90178082191780817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-0.8361538461538461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2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-0.64349922239502333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-0.45049180327868854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-5.7638888888888892E-2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0.43914285714285717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-0.4857894736842105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-0.9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2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-0.68155059132720108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-0.17382352941176471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4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1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-0.92092307692307696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0.32136778115501519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-0.25922165820642978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-0.24707317073170731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-0.79666666666666663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1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2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2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1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-0.661052631578947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-0.3332291666666666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-0.80772727272727274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-0.84157894736842109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-0.6129761904761904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-0.90412322274881518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-5.8556338028169015E-2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0.66562340966921119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-0.75865168539325845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0.64056338028169013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-9.276923076923077E-2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-0.53805555555555551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-0.61461538461538456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0.33562310030395137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-0.77103411513859277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0.84955489614243318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3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0.99980676328502416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0.2395833333333333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0.86613293051359519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0.14285385500575373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-2.9674681753889674E-2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0.22819047619047619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0.79143266475644702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-0.2004842259721203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-5.757412398921833E-2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-0.15330708661417322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-0.3347807933194154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-0.46077777777777779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-0.58016700404858301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-0.85305203045685274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-0.6552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3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-0.28229648241206029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-0.46925884955752212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-0.9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0.27707152496626181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-0.6510714285714285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3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0.23737704918032787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-0.41026315789473683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-0.63107526881720433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0.8491304347826087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-0.88185567010309274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1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1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0.7356363636363636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2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0.60192307692307689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5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6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4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-0.81111111111111112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1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1.730185185185185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0.59363312555654502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-0.32130021141649051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4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6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-0.868142174432496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-0.4522222222222222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2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-0.89742454728370225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-0.8603703703703703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-0.5955555555555555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0.60319999999999996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0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-0.36230769230769233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1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0.7200961538461538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0.4616709511568123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-0.23576383763837638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-0.60738532110091747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-0.8872996515679442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0.22110843373493977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0.86541666666666661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-0.9272682119205297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-0.34357628765792031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1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3.6937500000000001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0.30112676056338028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0.67054229934924081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0.73864197530864195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6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-0.36149023638232269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-0.98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4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-0.59643835616438357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-0.13779366700715015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2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-0.10381756756756756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0.82145038167938933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0.31836956521739129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-0.53684365781710919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-0.6386727391021470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4.6282051282051283E-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5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-0.37927176781002636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-0.15300212539851221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-0.88940969162995598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-0.5616121842496285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-0.44529411764705884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-0.42600488698839339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0.234349736379613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0.28460000000000002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-0.36010638297872338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0.27298850574712646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-0.8936197564276048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-0.5952941176470588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1.8766666666666667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4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0.1290429799426934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-0.53612426035502958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-9.324083769633508E-2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-0.322592592592592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0.9249019607843137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-0.17285714285714285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-0.4583607907742998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-0.83277777777777773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0.16876640419947506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9.521538461538462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0.23074074074074075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0.78638554216867473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2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0.61906341463414638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-0.75085714285714289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0.9872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-0.65247311827956989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0.76419354838709674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4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-0.17955882352941177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-0.75673969072164948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-0.49517241379310345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8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-0.96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0.22845013477088949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-0.36562499999999998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-0.43668311403508769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-0.55925000000000002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0.1837253218884120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4.1243169398907105E-2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-0.7336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2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-9.9365079365079365E-2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0.7162500000000000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0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-0.69420550847457629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8.1645569620253169E-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0.3345505617977528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0.87851063829787235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2.3199999999999998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4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-0.59499999999999997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0.84428571428571431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1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2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-0.60765929778933681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0.7813999999999999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2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0.13945945945945945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-0.7017127937336814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-0.4572941176470588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1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4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6.5116279069767444E-3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-0.18651576805696846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-0.835952380952381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-0.47225382932166304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1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-0.69267108167770419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-0.86499999999999999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0.78625566636446054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1.2005660377358491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5108695652173912E-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0.91500000000000004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2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-0.7600471204188481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6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4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3.14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-0.99093035908596305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-0.65826530612244893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-0.76051189245087902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-0.51927350427350427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-1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-0.29854817708333331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4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0.80325490196078431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-7.6799999999999993E-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-0.8609899888765294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8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-0.60142857142857142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0.12229299363057325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-0.2907418397626112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0.19089743589743591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-0.759824086603518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0.3931868131868132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-0.6072289156626505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-0.77560922855082914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-0.44220930232558142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-0.5747687400318979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0.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-0.9293181818181818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7456387169386606E-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3.2574999999999998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0.45539473684210524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-0.67546534653465351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6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-0.16095139607032058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-0.1580952380952380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0.55951807228915662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-3.8054968287526427E-3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-0.1970000000000000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-0.88745098039215686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-8.2590476190476186E-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-4.4788430637386183E-2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4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0.59243944636678203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-0.84977553310886644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3.820384615384615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0.4996938775510204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0.17221563981042654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-0.62304031725049569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-0.273469387755102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1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-0.75794382022471907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-0.97493506493506499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-0.83670200235571257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1.7649999999999999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-0.1119642857142857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0.63571428571428568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8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1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1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-0.96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-0.41367018323153804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-1.4888888888888889E-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-0.56024618991793673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0.51663157894736844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1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1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0.9933333333333332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0.3734482758620689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9.6961063627730298E-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6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2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-0.8718181818181818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0.38027027027027027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-0.1618672199170124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1.046006322444678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-0.5565591397849462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1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0.86033149171270717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1.3733830845771144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2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-5.8571428571428573E-2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-0.45600000000000002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0.11880597014925373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2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-0.3706962785114045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-0.3507216494845361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-0.8114634146341464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-0.83245595854922283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1129032258064516E-2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2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-0.3598333333333333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-0.47919540229885055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2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0.19508101851851853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0.46797752808988763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8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-0.2710638297872340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-0.20991751269035533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-0.3527848101265823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-0.17971830985915493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9.3766666666666669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-0.8708992346938775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0.54842105263157892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-0.92900826446280993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1.0852773826458038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-3.1645569620253164E-3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1.0159756097560975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0.62090322580645163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-0.9635637918745545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-0.9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1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0.282362869198312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0.1966037735849056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0.70730552423900794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0.8721212121212120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0.8838235294117646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0.31298691860465117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1.8397435897435896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0.20419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3.1905607476635516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-0.86146341463414633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0.39435483870967741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0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0.5549056603773584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0.70447058823529407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0.89515624999999999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1.4971428571428571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-0.51139476334340384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-0.71538029606942322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1.680232558139535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5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-0.9686984126984127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0.5992152704135737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1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-0.2262666666666666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1.06328125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5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0.5178947368421053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-0.3541792782305006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-0.3712631578947368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2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-0.5714008321775312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-0.16880597014925372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-0.2146869712351945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0.14093525179856115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-0.35462316641375824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-0.20588235294117646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-0.88580882352941182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-0.43813953488372093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-0.83498330550918198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0.1996808510638298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0.4545652173913043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1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-0.5160330578512396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-7.0884955752212389E-2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-0.1140020263424518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-0.58599999999999997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-0.3694320486815415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-0.51517666392769101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-0.98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-0.11520589730554143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0.26840000000000003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2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4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0.91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-0.5787246621621621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-0.91759999999999997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-0.39935361216730036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-0.52767191383595691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-0.18263736263736263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-0.45812734082397005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-2.131868131868132E-2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-0.2276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-0.66535264483627199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1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-0.35967741935483871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0.76159420289855073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-0.79661818181818178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2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3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0.22056352459016393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-0.44068216270843863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-0.5633928571428571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-0.66461628588166377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0.22979381443298968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0.8974959871589085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-0.16377358490566038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-0.82031155778894471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9.3650000000000002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-2.5947802197802197E-2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-0.1361379684953829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0.50166666666666671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2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4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-0.32499285714285714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0.91746666666666665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8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3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6.5753424657534251E-3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1.2661111111111112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0.42380000000000001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-9.3666666666666662E-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-0.36033259423503328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-0.15868131868131868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0.33934782608695652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-0.4095795246800731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0.52800620636152051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3.4669121140142516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-0.15608108108108107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-0.97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0.75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-0.45862068965517239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2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0.2278160919540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-9.7348261638185024E-3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0.27846863468634686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0.5861643835616438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6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0.42387755102040814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0.47860465116279072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-0.7967741935483870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7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0.61942028985507247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3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-0.75533898305084746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4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1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2.0481927710843373E-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0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-0.6290804597701149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-0.95607605177993527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0.56507216494845358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1.7040816326530612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0.3405952380952381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-0.4960196687370600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-0.111841620626151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0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-0.82499999999999996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0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3.1266319444444446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-9.7500000000000003E-2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-8.0153846153846159E-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4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2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2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-0.67103896103896099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0.35891891891891892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-0.97915662650602409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-0.39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-0.69962264150943398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0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0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-0.87076923076923074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6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-0.6969565217391304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1.125089605734767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1.2885714285714285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-0.6504002052334531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0.572906976744186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-0.99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1.3230555555555557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-7.5517241379310346E-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1.567021276595744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0.68470170454545454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0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6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3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4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-0.3157313432835821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-0.6564803312629399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5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0.77257142857142858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0.13178571428571428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6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1.0833333333333333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-0.6882876712328767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-0.4303292181069958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1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-0.13132165605095542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1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-0.50553571428571431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0.1335962566844919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0.90555555555555556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0.35499999999999998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-0.8970212765957447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-0.3445577617328519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-0.50973347547974412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6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-0.1969365225390984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6.2941176470588237E-2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-0.49264367816091953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1.1531372549019607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0.4122972972972973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0.153374578177727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0.93119402985074629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6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-3.3660130718954247E-3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-0.11833333333333333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-0.62766666666666671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-0.6945992469069391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-0.74285714285714288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-0.66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0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0.25393939393939396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-0.85605633802816905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-0.4519230769230769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9.6315789473684216E-2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0.88470588235294123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-0.12991715976331361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-0.99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1.0291304347826087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0.97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7.0000000000000007E-2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1.6873076923076924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-0.4915463917525773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0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1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-0.6955769230769230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-0.37119318181818184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0.93125000000000002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-0.2289729729729729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1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1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-7.8125E-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0.30233333333333334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5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2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9.9485714285714284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-0.4933707865168539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7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1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2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2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0.26489411764705884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2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3.570357142857143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1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-0.31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-0.4865625000000000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-0.9882894736842105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8.9773429454170953E-2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2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0.57691176470588235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0.53808219178082195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-0.10261020881670534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-0.24864197530864199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7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0.38906249999999998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0.90181818181818185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2.4333619948409286E-3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0.42758241758241761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4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-0.69284090909090912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-6.0227272727272725E-3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0.97549356223175965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4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1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2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0.33089552238805969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-0.99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1.0780000000000001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-0.4887755102040816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5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0.13630994152046783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2.376068376068376E-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2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0.39867924528301885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-0.3054999999999999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-0.6446575342465753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1.51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.8749999999999997E-2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0.8742857142857143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2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2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0.85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-0.56758752735229756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0.62437500000000001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0.84842857142857142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-0.76296479308214948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-0.101298701298701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1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0.7004255319148936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0.8828503562945367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2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-0.3082278481012658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-0.74566265060240966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-0.2259902200488997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-0.62518518518518518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4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1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-0.61051660516605166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2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1.3791176470588236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-0.35963700234192036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0.18277777777777779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-0.1517596281540504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-0.70653846153846156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1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0.69785714285714284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0.159590773809523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1.5860000000000001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1.3058333333333334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0.28214285714285714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0.8870588235294117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-0.93048811013767208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6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-0.7230681818181817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-0.4752037967615857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3.070967741935483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-0.98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0.5617857142857143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1.524285714285714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-0.9827073170731707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-0.87769230769230766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0.63987341772151896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0.6298181818181818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-0.7974725274725275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2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3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-0.80443365695792879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0.98948275862068968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6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-0.4937891737891738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-0.42562499999999998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0.55628276409849087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-0.63702702702702707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-0.4174999999999999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1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-0.41249999999999998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0.82566037735849052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-0.99245635910224439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0.7595330739299610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1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3.880507614213197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1.2406666666666666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-0.81873563218390799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-0.5415277777777778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0.17315412186379928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1.1730909090909092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0.12285714285714286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-0.27481012658227849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1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1.3974657534246575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0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0.6413114754098360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-0.98362403100775198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-0.50356140350877188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9.7065217391304345E-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-0.5078205128205127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-0.37767676767676767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-0.8694186046511628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-0.35364583333333333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0.59586666666666666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-0.18579999999999999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-0.6755523255813953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-0.9008588158750813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-0.7330555555555555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-0.37042553191489364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0.61355932203389829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-0.9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9.9693793103448272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-0.29905841924398624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-0.4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2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0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-0.80971215351812365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0.26877551020408164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6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-0.95426896551724139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-0.1494545454545454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0.19298245614035087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1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-0.15305084745762712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2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2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6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0.3703393665158371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2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8.2278481012658222E-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-0.3924236037934668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-0.7227450980392157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1.2839344262295083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-0.7838480594549959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2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0.5492592592592592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2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-0.2604285714285714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7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0.43262458471760795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-0.59718237704918031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0.7822388059701492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-0.1506944444444444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0.459364833462432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0.52461538461538459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-0.3287045720984759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-0.59692307692307689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1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-0.47882978723404257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3.9958333333333331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-0.12320512820512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0.13173469387755102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3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-0.22367346938775509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-0.4750318922749822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0.57467625899280572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-0.2706060606060606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-0.39434210526315788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-0.4320870870870871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-0.43457245724572457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-1"/>
    <x v="0"/>
    <n v="0"/>
    <e v="#DIV/0!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9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0.31478782287822876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-0.41023809523809524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-0.30723684210526314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0.73618421052631577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-0.79038461538461535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2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-0.80067211625794732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-0.48258064516129034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1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-0.51904761904761909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-0.1065079365079365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1.4511904761904761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-0.332304964539007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-0.5269211822660098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5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0.59391252955082741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-0.33087912087912086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-0.51470400000000005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0.12242792109256449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-0.59007446808510633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0.28071065989847716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2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0.12832251082251081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1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-0.5180093023255814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-0.20050000000000001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5.2255351681957184E-2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2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0.60611111111111116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2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-0.13192079207920793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2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0.50806451612903225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0.50301195219123507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0.57285714285714284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0.39987654320987653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2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-0.49222222222222223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0.69068181818181817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1.1292857142857142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3.4394444444444443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0.85939024390243901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5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-0.52315789473684216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0.14783783783783783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3.7526666666666668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2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0.89624999999999999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-0.98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-8.1321948134092353E-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-0.65847222222222224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0.4040909090909091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-0.10133333333333333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0.7796969696969696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0.4366249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1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1.2711111111111111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1.7507142857142857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0.4437048832271762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-7.2540160642570281E-2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6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-0.88148936170212766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-2.3571428571428573E-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1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-0.54931034482758623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0.62385674931129476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1.5452631578947369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-0.75936708860759494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0.23741406249999999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8.0666666666666664E-2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5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5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0.22461538461538461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0.5057731958762886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-0.21893409275834011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-0.5305263157894737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2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-0.3040138408304498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5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1.2533928571428572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3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-0.6240977443609022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0.3236942675159235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0.31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0.67635135135135138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-0.38015113350125945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1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1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-0.21384615384615385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-0.51595593000648088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1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-0.39451286764705884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2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0.13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1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8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-0.66307770961145196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0.96723684210526317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-0.99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9.2144444444444442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1.8167567567567569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-0.7539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0.43140100671140941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0.4454411764705882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2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0.8648571428571428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4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-0.4078846153846154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-0.85037219101123596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0.19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1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2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6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-0.12788242351529694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-0.12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0.7393877551020408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0.1761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1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0.49496671105193074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1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-0.35632309941520468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-0.8137760270118176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2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0.59905660377358494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-0.61366814650388457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-0.48578488372093021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-0.39665722379603402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-0.9679730639730639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0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8.5974499089253188E-3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0.16181818181818181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2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-0.10263316582914572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-0.28727272727272729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-0.96713768115942034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1.617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-0.04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-0.79103148751357222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1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5909797822706066E-2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1.3004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0.35592592592592592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0.29099999999999998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1.3651199999999999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-0.82750000000000001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0.12493975903614458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0.21021505376344085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1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-0.99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-0.35833090379008747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3.2306746987951809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-7.0158394931362195E-2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-0.41243432574430822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-0.3497777777777778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-0.2606043956043955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-0.47333333333333333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1.2095238095238094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1506276150627615E-4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0.62312500000000004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-0.2181818181818181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0.4973770491803278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1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6943521594684386E-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0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0.37132653061224491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3.155384615384615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-0.6869086651053864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3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-0.97061137692716637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-0.89367346938775505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-0.17125000000000001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0.63014477766287491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7.9466666666666663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-0.73808498896247243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-0.25165217391304345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3.1647680412371133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-3.7916666666666668E-2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2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2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-0.38197674418604649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6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-0.3088235294117647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1.9305555555555556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-0.281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-0.68065315315315311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1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-0.67987804878048785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-0.76474647151071617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-0.3140540540540540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-0.62047619047619051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-0.8000704225352113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-0.54363636363636358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0.2276056338028169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2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-0.3685365853658536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1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-0.90441455696202533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-0.4622222222222222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-0.98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5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-0.21168674698795181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0.3440792216817234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-0.96628000000000003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3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-0.61155555555555552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3.2570000000000001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122397155916709E-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-0.78811311053984578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-0.32574468085106384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-5.0766283524904213E-2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0.51851851851851849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0.95163822525597275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9.2314285714285713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-0.9615816326530611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0.55070665571076416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-0.5524652241112828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1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2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-0.91556962025316457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-1.3744855967078189E-2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0.3797916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-6.1890034364261166E-2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3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1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2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0.68720853858784892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0.19907179115300944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0.93689252336448603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3.2016666666666667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-0.23291666666666666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0.71264705882352941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0.57894736842105265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9.0800000000000006E-2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-0.58267441860465119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-0.89055696202531642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0.59376344086021504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3.2241666666666666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-2.2812499999999999E-2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3.1878911564625851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9163204747774481E-2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0.27726190476190476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3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4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4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2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8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1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1.73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-0.97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-0.45915492957746479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5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-0.10978600823045268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0.84891304347826091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0.20167701863354037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-0.76609756097560977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0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1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4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0.57698412698412693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-0.6879833926453143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2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2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2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0.23081632653061224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-0.23233243967828418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1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0.80533333333333335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1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-0.72823461759631969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-0.9872934287573194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2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0.37230769230769228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-0.67791666666666661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1.415128205128205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-3.2000000000000001E-2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9.664285714285714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2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0.70699999999999996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4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-8.4790273556231005E-2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8.0476190476190479E-2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-0.81271604938271602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-0.16806122448979591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6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-0.8255396966993755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1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-2.2142857142857141E-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5.842499999999999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-0.45597864768683272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3.5661111111111112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-0.90178082191780817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-0.8361538461538461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2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-0.64349922239502333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-0.45049180327868854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-5.7638888888888892E-2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0.43914285714285717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-0.4857894736842105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-0.9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2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-0.68155059132720108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-0.17382352941176471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4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1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-0.92092307692307696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0.32136778115501519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-0.25922165820642978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-0.24707317073170731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-0.79666666666666663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1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2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2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1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-0.66105263157894734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-0.3332291666666666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-0.80772727272727274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-0.84157894736842109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-0.6129761904761904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-0.90412322274881518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-5.8556338028169015E-2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0.66562340966921119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-0.75865168539325845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0.64056338028169013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-9.276923076923077E-2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-0.53805555555555551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-0.61461538461538456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0.33562310030395137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-0.77103411513859277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0.84955489614243318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3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0.99980676328502416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0.23958333333333334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0.86613293051359519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0.14285385500575373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-2.9674681753889674E-2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0.22819047619047619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0.79143266475644702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-0.2004842259721203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-5.757412398921833E-2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-0.15330708661417322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-0.3347807933194154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-0.46077777777777779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-0.58016700404858301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-0.85305203045685274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-0.6552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3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-0.28229648241206029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-0.46925884955752212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-0.9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0.27707152496626181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-0.6510714285714285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3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0.23737704918032787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-0.41026315789473683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-0.63107526881720433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0.84913043478260875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-0.88185567010309274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1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1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0.73563636363636364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2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0.60192307692307689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5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6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4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-0.81111111111111112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1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1.7301851851851853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0.59363312555654502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-0.32130021141649051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4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6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-0.868142174432496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-0.4522222222222222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2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-0.89742454728370225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-0.8603703703703703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-0.5955555555555555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0.60319999999999996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0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-0.36230769230769233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1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0.7200961538461538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0.4616709511568123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-0.23576383763837638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-0.60738532110091747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-0.88729965156794421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0.22110843373493977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0.86541666666666661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-0.92726821192052977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-0.34357628765792031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1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3.6937500000000001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0.30112676056338028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0.67054229934924081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0.73864197530864195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6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-0.36149023638232269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-0.98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4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-0.59643835616438357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-0.13779366700715015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2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-0.10381756756756756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0.82145038167938933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2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0.31836956521739129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-0.53684365781710919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-0.63867273910214706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4.6282051282051283E-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5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-0.37927176781002636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-0.15300212539851221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-0.88940969162995598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-0.5616121842496285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-0.44529411764705884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-0.42600488698839339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0.234349736379613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0.28460000000000002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-0.36010638297872338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0.27298850574712646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-0.8936197564276048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-0.5952941176470588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1.8766666666666667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4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0.1290429799426934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-0.53612426035502958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-9.324083769633508E-2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-0.322592592592592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0.9249019607843137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-0.17285714285714285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-0.4583607907742998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-0.83277777777777773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0.16876640419947506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9.521538461538462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0.23074074074074075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0.78638554216867473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2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0.61906341463414638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-0.75085714285714289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0.9872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-0.65247311827956989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0.76419354838709674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4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-0.17955882352941177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-0.75673969072164948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-0.49517241379310345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8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-0.96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0.22845013477088949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-0.36562499999999998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-0.43668311403508769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-0.55925000000000002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0.1837253218884120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4.1243169398907105E-2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-0.7336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2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-9.9365079365079365E-2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0.7162500000000000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0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-0.69420550847457629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8.1645569620253169E-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0.33455056179775283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0.87851063829787235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2.3199999999999998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4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-0.59499999999999997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0.84428571428571431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1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2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-0.60765929778933681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0.78139999999999998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2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0.13945945945945945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-0.7017127937336814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-0.4572941176470588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1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4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6.5116279069767444E-3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-0.18651576805696846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-0.835952380952381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-0.47225382932166304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1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-0.69267108167770419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-0.86499999999999999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0.78625566636446054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1.2005660377358491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5108695652173912E-2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0.91500000000000004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2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-0.76004712041884814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6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4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3.145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-0.99093035908596305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-0.65826530612244893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-0.76051189245087902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-0.51927350427350427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-1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-0.29854817708333331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4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0.80325490196078431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-7.6799999999999993E-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-0.86098998887652944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8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-0.60142857142857142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0.12229299363057325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-0.2907418397626112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0.19089743589743591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-0.759824086603518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0.3931868131868132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-0.60722891566265058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-0.77560922855082914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-0.44220930232558142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-0.57476874003189793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0.12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-0.9293181818181818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7456387169386606E-2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3.2574999999999998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0.45539473684210524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-0.67546534653465351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6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-0.16095139607032058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-0.1580952380952380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0.55951807228915662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-3.8054968287526427E-3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-0.1970000000000000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-0.88745098039215686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-8.2590476190476186E-2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-4.4788430637386183E-2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4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0.59243944636678203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-0.84977553310886644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3.820384615384615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0.4996938775510204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0.17221563981042654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-0.62304031725049569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-0.273469387755102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1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-0.75794382022471907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-0.97493506493506499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-0.83670200235571257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1.7649999999999999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-0.1119642857142857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0.63571428571428568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8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1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1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-0.96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-0.41367018323153804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-1.4888888888888889E-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-0.56024618991793673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0.51663157894736844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1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1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0.99333333333333329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0.37344827586206897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9.6961063627730298E-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6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2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-0.87181818181818183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0.38027027027027027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-0.16186721991701244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1.0460063224446785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-0.5565591397849462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1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0.86033149171270717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1.3733830845771144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2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-5.8571428571428573E-2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-0.45600000000000002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0.11880597014925373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2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-0.3706962785114045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-0.3507216494845361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-0.8114634146341464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-0.83245595854922283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1129032258064516E-2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2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-0.35983333333333334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-0.47919540229885055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2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0.19508101851851853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0.46797752808988763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8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-0.27106382978723403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-0.20991751269035533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-0.3527848101265823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-0.17971830985915493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9.3766666666666669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-0.87089923469387753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0.54842105263157892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-0.92900826446280993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1.0852773826458038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-3.1645569620253164E-3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1.0159756097560975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0.62090322580645163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-0.96356379187455454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-0.9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1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0.282362869198312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0.1966037735849056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0.70730552423900794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0.87212121212121207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0.8838235294117646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0.31298691860465117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1.8397435897435896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0.20419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3.1905607476635516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-0.86146341463414633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0.39435483870967741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0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0.5549056603773584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0.70447058823529407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0.89515624999999999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1.4971428571428571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-0.51139476334340384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-0.71538029606942322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1.680232558139535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5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-0.96869841269841273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0.5992152704135737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1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-0.22626666666666667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1.06328125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5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0.5178947368421053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-0.3541792782305006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-0.3712631578947368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2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-0.5714008321775312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-0.16880597014925372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-0.21468697123519459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0.14093525179856115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-0.35462316641375824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-0.20588235294117646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-0.88580882352941182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-0.43813953488372093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-0.83498330550918198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0.1996808510638298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0.4545652173913043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1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-0.5160330578512396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-7.0884955752212389E-2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-0.1140020263424518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-0.58599999999999997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-0.3694320486815415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-0.51517666392769101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-0.98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-0.11520589730554143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0.26840000000000003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2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4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0.91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-0.5787246621621621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-0.91759999999999997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-0.39935361216730036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-0.52767191383595691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-0.18263736263736263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-0.45812734082397005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-2.131868131868132E-2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-0.2276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-0.66535264483627199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1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-0.35967741935483871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0.76159420289855073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-0.79661818181818178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2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3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0.22056352459016393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-0.44068216270843863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-0.56339285714285714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-0.66461628588166377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0.22979381443298968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0.8974959871589085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-0.16377358490566038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-0.82031155778894471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9.3650000000000002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-2.5947802197802197E-2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-0.1361379684953829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0.50166666666666671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2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4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-0.32499285714285714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0.91746666666666665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8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3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6.5753424657534251E-3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1.2661111111111112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0.42380000000000001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-9.3666666666666662E-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-0.36033259423503328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-0.15868131868131868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0.33934782608695652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-0.4095795246800731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0.52800620636152051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3.4669121140142516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-0.15608108108108107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-0.97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0.75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-0.45862068965517239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2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0.227816091954023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-9.7348261638185024E-3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0.27846863468634686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0.5861643835616438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6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0.42387755102040814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0.47860465116279072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-0.7967741935483870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7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0.61942028985507247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3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-0.75533898305084746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4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1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2.0481927710843373E-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0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-0.6290804597701149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-0.95607605177993527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0.56507216494845358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1.7040816326530612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0.3405952380952381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-0.4960196687370600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-0.111841620626151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0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-0.82499999999999996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0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3.1266319444444446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-9.7500000000000003E-2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-8.0153846153846159E-2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4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2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2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-0.67103896103896099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0.35891891891891892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-0.97915662650602409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-0.39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-0.69962264150943398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0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0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-0.87076923076923074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6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-0.6969565217391304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1.125089605734767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1.2885714285714285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-0.6504002052334531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0.572906976744186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-0.99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1.3230555555555557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-7.5517241379310346E-2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1.5670212765957447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0.68470170454545454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0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6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3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4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-0.3157313432835821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-0.6564803312629399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5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0.77257142857142858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0.13178571428571428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6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1.0833333333333333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-0.6882876712328767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-0.43032921810699587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1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-0.13132165605095542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1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-0.50553571428571431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0.1335962566844919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0.90555555555555556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0.35499999999999998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-0.8970212765957447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-0.34455776173285196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-0.50973347547974412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6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-0.1969365225390984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6.2941176470588237E-2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-0.49264367816091953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1.1531372549019607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0.4122972972972973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0.153374578177727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0.93119402985074629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6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-3.3660130718954247E-3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-0.11833333333333333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-0.62766666666666671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-0.6945992469069391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-0.74285714285714288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-0.66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0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0.25393939393939396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-0.85605633802816905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-0.4519230769230769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9.6315789473684216E-2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0.88470588235294123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-0.12991715976331361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-0.99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1.0291304347826087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0.97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7.0000000000000007E-2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1.6873076923076924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-0.49154639175257731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0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1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-0.6955769230769230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-0.37119318181818184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0.93125000000000002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-0.2289729729729729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1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1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-7.8125E-2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0.30233333333333334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5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2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9.9485714285714284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-0.4933707865168539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7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1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2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2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0.26489411764705884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2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3.570357142857143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1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-0.31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-0.48656250000000001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-0.9882894736842105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8.9773429454170953E-2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2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0.57691176470588235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0.53808219178082195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-0.10261020881670534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-0.24864197530864199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7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0.38906249999999998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0.90181818181818185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2.4333619948409286E-3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0.42758241758241761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4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-0.69284090909090912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-6.0227272727272725E-3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0.97549356223175965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4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1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2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0.33089552238805969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-0.99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1.0780000000000001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-0.48877551020408161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5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0.13630994152046783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2.376068376068376E-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2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0.39867924528301885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-0.30549999999999999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-0.6446575342465753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1.51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5.8749999999999997E-2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0.8742857142857143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2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2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0.85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-0.56758752735229756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0.62437500000000001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0.84842857142857142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-0.76296479308214948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-0.101298701298701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1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0.7004255319148936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0.8828503562945367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2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-0.3082278481012658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-0.74566265060240966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-0.2259902200488997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-0.62518518518518518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4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1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-0.61051660516605166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2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1.3791176470588236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-0.35963700234192036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0.18277777777777779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-0.1517596281540504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-0.70653846153846156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1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0.69785714285714284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0.1595907738095238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1.5860000000000001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1.3058333333333334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0.28214285714285714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0.88705882352941179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-0.93048811013767208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6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-0.72306818181818178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-0.4752037967615857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3.0709677419354837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-0.98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0.5617857142857143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1.5242857142857142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-0.9827073170731707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-0.87769230769230766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0.63987341772151896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0.62981818181818183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-0.7974725274725275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2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3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-0.80443365695792879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0.98948275862068968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6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-0.4937891737891738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-0.42562499999999998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0.55628276409849087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-0.63702702702702707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-0.41749999999999998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1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-0.41249999999999998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0.82566037735849052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-0.99245635910224439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0.7595330739299610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1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3.8805076142131978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1.2406666666666666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-0.81873563218390799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-0.5415277777777778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0.17315412186379928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1.1730909090909092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0.12285714285714286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-0.27481012658227849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1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1.3974657534246575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0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0.6413114754098360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-0.98362403100775198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-0.50356140350877188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9.7065217391304345E-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-0.5078205128205127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-0.37767676767676767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-0.86941860465116283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-0.35364583333333333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0.59586666666666666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-0.18579999999999999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-0.6755523255813953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-0.9008588158750813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-0.73305555555555557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-0.37042553191489364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0.61355932203389829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-0.9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9.9693793103448272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-0.29905841924398624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-0.4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2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0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-0.80971215351812365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0.26877551020408164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6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-0.95426896551724139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-0.14945454545454545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0.19298245614035087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1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-0.15305084745762712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2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2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6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0.3703393665158371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2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8.2278481012658222E-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-0.3924236037934668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-0.7227450980392157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1.2839344262295083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-0.78384805945499592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2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0.5492592592592592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2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-0.2604285714285714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7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0.43262458471760795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-0.59718237704918031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0.78223880597014928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-0.1506944444444444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0.459364833462432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0.52461538461538459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-0.3287045720984759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-0.59692307692307689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1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-0.47882978723404257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3.9958333333333331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-0.12320512820512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0.13173469387755102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3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-0.22367346938775509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-0.4750318922749822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0.57467625899280572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-0.27060606060606063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-0.39434210526315788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-0.4320870870870871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-0.43457245724572457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08A11-A97A-45DC-9F0D-1B75DEA28D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AFAEA-2985-4F0D-9115-1871C6165D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5031B-9F18-4EE6-84B9-DC49C42C363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380427-D053-4B21-A9F6-8465834B87D5}" name="Table2" displayName="Table2" ref="G2:H8" headerRowCount="0" totalsRowShown="0" headerRowDxfId="19" dataDxfId="17" headerRowBorderDxfId="18" tableBorderDxfId="16">
  <tableColumns count="2">
    <tableColumn id="1" xr3:uid="{BB30A914-BA4B-4E69-A5AD-D1FCB5A5A939}" name="Column1" headerRowDxfId="15" dataDxfId="14"/>
    <tableColumn id="2" xr3:uid="{D9E0A4ED-A29F-4695-9D89-A45DCADC40FE}" name="Column2" headerRowDxfId="13" dataDxfId="1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Successful Campaign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FEF5E0-2D48-4749-B1DA-9DD69F9064DB}" name="Table4" displayName="Table4" ref="G13:H19" headerRowCount="0" totalsRowShown="0" headerRowDxfId="11" dataDxfId="9" headerRowBorderDxfId="10" tableBorderDxfId="8">
  <tableColumns count="2">
    <tableColumn id="1" xr3:uid="{D0BF4924-C0A5-42A7-A90A-D56A66B6912E}" name="Column1" headerRowDxfId="7" dataDxfId="6"/>
    <tableColumn id="2" xr3:uid="{90BEE00F-FB05-4DF2-8F15-E121A7476269}" name="Column2" headerRowDxfId="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9985-44EF-44A1-A037-FE8ED2F542E7}">
  <dimension ref="A2:F15"/>
  <sheetViews>
    <sheetView topLeftCell="A2" zoomScale="81" workbookViewId="0">
      <selection activeCell="A14" sqref="A14"/>
    </sheetView>
  </sheetViews>
  <sheetFormatPr defaultRowHeight="15.75" x14ac:dyDescent="0.5"/>
  <cols>
    <col min="1" max="1" width="15.9375" bestFit="1" customWidth="1"/>
    <col min="2" max="2" width="15.5" bestFit="1" customWidth="1"/>
    <col min="3" max="3" width="5.4375" bestFit="1" customWidth="1"/>
    <col min="4" max="4" width="3.6875" bestFit="1" customWidth="1"/>
    <col min="5" max="5" width="9.0625" bestFit="1" customWidth="1"/>
    <col min="6" max="6" width="10.6875" bestFit="1" customWidth="1"/>
    <col min="7" max="7" width="10.4375" bestFit="1" customWidth="1"/>
    <col min="8" max="8" width="5.375" bestFit="1" customWidth="1"/>
    <col min="9" max="9" width="9" bestFit="1" customWidth="1"/>
    <col min="10" max="10" width="9.1875" bestFit="1" customWidth="1"/>
    <col min="11" max="11" width="7.9375" bestFit="1" customWidth="1"/>
    <col min="12" max="12" width="5.375" bestFit="1" customWidth="1"/>
    <col min="13" max="13" width="3.625" bestFit="1" customWidth="1"/>
    <col min="14" max="14" width="9" bestFit="1" customWidth="1"/>
    <col min="15" max="15" width="10.75" bestFit="1" customWidth="1"/>
    <col min="16" max="16" width="11.3125" bestFit="1" customWidth="1"/>
    <col min="17" max="17" width="14.25" bestFit="1" customWidth="1"/>
    <col min="18" max="18" width="7.9375" bestFit="1" customWidth="1"/>
    <col min="19" max="19" width="5.375" bestFit="1" customWidth="1"/>
    <col min="20" max="20" width="9" bestFit="1" customWidth="1"/>
    <col min="21" max="21" width="10.1875" bestFit="1" customWidth="1"/>
    <col min="22" max="22" width="13.125" bestFit="1" customWidth="1"/>
    <col min="23" max="23" width="5.375" bestFit="1" customWidth="1"/>
    <col min="24" max="24" width="3.625" bestFit="1" customWidth="1"/>
    <col min="25" max="25" width="9" bestFit="1" customWidth="1"/>
    <col min="26" max="26" width="16.0625" bestFit="1" customWidth="1"/>
    <col min="27" max="27" width="11.0625" bestFit="1" customWidth="1"/>
    <col min="28" max="28" width="5.375" bestFit="1" customWidth="1"/>
    <col min="29" max="29" width="3.625" bestFit="1" customWidth="1"/>
    <col min="30" max="30" width="9" bestFit="1" customWidth="1"/>
    <col min="31" max="31" width="14" bestFit="1" customWidth="1"/>
    <col min="32" max="32" width="11.625" bestFit="1" customWidth="1"/>
    <col min="33" max="33" width="5.375" bestFit="1" customWidth="1"/>
    <col min="34" max="34" width="3.625" bestFit="1" customWidth="1"/>
    <col min="35" max="35" width="9" bestFit="1" customWidth="1"/>
    <col min="36" max="36" width="14.5625" bestFit="1" customWidth="1"/>
    <col min="37" max="37" width="8.625" bestFit="1" customWidth="1"/>
    <col min="38" max="38" width="5.375" bestFit="1" customWidth="1"/>
    <col min="39" max="39" width="3.625" bestFit="1" customWidth="1"/>
    <col min="41" max="41" width="11.5" bestFit="1" customWidth="1"/>
    <col min="42" max="42" width="8.3125" bestFit="1" customWidth="1"/>
    <col min="43" max="43" width="11.1875" bestFit="1" customWidth="1"/>
    <col min="44" max="44" width="10.4375" bestFit="1" customWidth="1"/>
  </cols>
  <sheetData>
    <row r="2" spans="1:6" x14ac:dyDescent="0.5">
      <c r="A2" s="6" t="s">
        <v>6</v>
      </c>
      <c r="B2" t="s">
        <v>2066</v>
      </c>
    </row>
    <row r="4" spans="1:6" x14ac:dyDescent="0.5">
      <c r="A4" s="6" t="s">
        <v>2067</v>
      </c>
      <c r="B4" s="6" t="s">
        <v>2070</v>
      </c>
    </row>
    <row r="5" spans="1:6" x14ac:dyDescent="0.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5">
      <c r="A6" s="7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5">
      <c r="A7" s="7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5">
      <c r="A8" s="7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5">
      <c r="A9" s="7" t="s">
        <v>2062</v>
      </c>
      <c r="E9">
        <v>4</v>
      </c>
      <c r="F9">
        <v>4</v>
      </c>
    </row>
    <row r="10" spans="1:6" x14ac:dyDescent="0.5">
      <c r="A10" s="7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5">
      <c r="A11" s="7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5">
      <c r="A12" s="7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5">
      <c r="A13" s="7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5">
      <c r="A14" s="7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5">
      <c r="A15" s="7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2758-B058-4CD0-801F-9830D279FE3B}">
  <dimension ref="A1:F30"/>
  <sheetViews>
    <sheetView topLeftCell="A5" workbookViewId="0">
      <selection activeCell="H21" sqref="H21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4375" bestFit="1" customWidth="1"/>
  </cols>
  <sheetData>
    <row r="1" spans="1:6" x14ac:dyDescent="0.5">
      <c r="A1" s="6" t="s">
        <v>6</v>
      </c>
      <c r="B1" t="s">
        <v>2066</v>
      </c>
    </row>
    <row r="2" spans="1:6" x14ac:dyDescent="0.5">
      <c r="A2" s="6" t="s">
        <v>2064</v>
      </c>
      <c r="B2" t="s">
        <v>2066</v>
      </c>
    </row>
    <row r="4" spans="1:6" x14ac:dyDescent="0.5">
      <c r="A4" s="6" t="s">
        <v>2067</v>
      </c>
      <c r="B4" s="6" t="s">
        <v>2070</v>
      </c>
    </row>
    <row r="5" spans="1:6" x14ac:dyDescent="0.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7" t="s">
        <v>2063</v>
      </c>
      <c r="E7">
        <v>4</v>
      </c>
      <c r="F7">
        <v>4</v>
      </c>
    </row>
    <row r="8" spans="1:6" x14ac:dyDescent="0.5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7" t="s">
        <v>2041</v>
      </c>
      <c r="C10">
        <v>8</v>
      </c>
      <c r="E10">
        <v>10</v>
      </c>
      <c r="F10">
        <v>18</v>
      </c>
    </row>
    <row r="11" spans="1:6" x14ac:dyDescent="0.5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7" t="s">
        <v>2055</v>
      </c>
      <c r="C15">
        <v>3</v>
      </c>
      <c r="E15">
        <v>4</v>
      </c>
      <c r="F15">
        <v>7</v>
      </c>
    </row>
    <row r="16" spans="1:6" x14ac:dyDescent="0.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7" t="s">
        <v>2054</v>
      </c>
      <c r="C20">
        <v>4</v>
      </c>
      <c r="E20">
        <v>4</v>
      </c>
      <c r="F20">
        <v>8</v>
      </c>
    </row>
    <row r="21" spans="1:6" x14ac:dyDescent="0.5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7" t="s">
        <v>2061</v>
      </c>
      <c r="C22">
        <v>9</v>
      </c>
      <c r="E22">
        <v>5</v>
      </c>
      <c r="F22">
        <v>14</v>
      </c>
    </row>
    <row r="23" spans="1:6" x14ac:dyDescent="0.5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7" t="s">
        <v>2057</v>
      </c>
      <c r="C25">
        <v>7</v>
      </c>
      <c r="E25">
        <v>14</v>
      </c>
      <c r="F25">
        <v>21</v>
      </c>
    </row>
    <row r="26" spans="1:6" x14ac:dyDescent="0.5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7" t="s">
        <v>2060</v>
      </c>
      <c r="E29">
        <v>3</v>
      </c>
      <c r="F29">
        <v>3</v>
      </c>
    </row>
    <row r="30" spans="1:6" x14ac:dyDescent="0.5">
      <c r="A30" s="7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FF6C-C3BD-460B-9389-72BCD85BD732}">
  <dimension ref="A1:F18"/>
  <sheetViews>
    <sheetView workbookViewId="0">
      <selection activeCell="B3" sqref="B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6" t="s">
        <v>2085</v>
      </c>
      <c r="B1" t="s">
        <v>2066</v>
      </c>
    </row>
    <row r="2" spans="1:6" x14ac:dyDescent="0.5">
      <c r="A2" s="6" t="s">
        <v>2064</v>
      </c>
      <c r="B2" t="s">
        <v>2066</v>
      </c>
    </row>
    <row r="4" spans="1:6" x14ac:dyDescent="0.5">
      <c r="A4" s="6" t="s">
        <v>2067</v>
      </c>
      <c r="B4" s="6" t="s">
        <v>2070</v>
      </c>
    </row>
    <row r="5" spans="1:6" x14ac:dyDescent="0.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5">
      <c r="A6" s="7" t="s">
        <v>2073</v>
      </c>
      <c r="B6" s="14">
        <v>6</v>
      </c>
      <c r="C6" s="14">
        <v>36</v>
      </c>
      <c r="D6" s="14">
        <v>1</v>
      </c>
      <c r="E6" s="14">
        <v>49</v>
      </c>
      <c r="F6" s="14">
        <v>92</v>
      </c>
    </row>
    <row r="7" spans="1:6" x14ac:dyDescent="0.5">
      <c r="A7" s="7" t="s">
        <v>2074</v>
      </c>
      <c r="B7" s="14">
        <v>7</v>
      </c>
      <c r="C7" s="14">
        <v>28</v>
      </c>
      <c r="D7" s="14"/>
      <c r="E7" s="14">
        <v>44</v>
      </c>
      <c r="F7" s="14">
        <v>79</v>
      </c>
    </row>
    <row r="8" spans="1:6" x14ac:dyDescent="0.5">
      <c r="A8" s="7" t="s">
        <v>2075</v>
      </c>
      <c r="B8" s="14">
        <v>4</v>
      </c>
      <c r="C8" s="14">
        <v>33</v>
      </c>
      <c r="D8" s="14"/>
      <c r="E8" s="14">
        <v>49</v>
      </c>
      <c r="F8" s="14">
        <v>86</v>
      </c>
    </row>
    <row r="9" spans="1:6" x14ac:dyDescent="0.5">
      <c r="A9" s="7" t="s">
        <v>2076</v>
      </c>
      <c r="B9" s="14">
        <v>1</v>
      </c>
      <c r="C9" s="14">
        <v>30</v>
      </c>
      <c r="D9" s="14">
        <v>1</v>
      </c>
      <c r="E9" s="14">
        <v>46</v>
      </c>
      <c r="F9" s="14">
        <v>78</v>
      </c>
    </row>
    <row r="10" spans="1:6" x14ac:dyDescent="0.5">
      <c r="A10" s="7" t="s">
        <v>2077</v>
      </c>
      <c r="B10" s="14">
        <v>3</v>
      </c>
      <c r="C10" s="14">
        <v>35</v>
      </c>
      <c r="D10" s="14">
        <v>2</v>
      </c>
      <c r="E10" s="14">
        <v>46</v>
      </c>
      <c r="F10" s="14">
        <v>86</v>
      </c>
    </row>
    <row r="11" spans="1:6" x14ac:dyDescent="0.5">
      <c r="A11" s="7" t="s">
        <v>2078</v>
      </c>
      <c r="B11" s="14">
        <v>3</v>
      </c>
      <c r="C11" s="14">
        <v>28</v>
      </c>
      <c r="D11" s="14">
        <v>1</v>
      </c>
      <c r="E11" s="14">
        <v>55</v>
      </c>
      <c r="F11" s="14">
        <v>87</v>
      </c>
    </row>
    <row r="12" spans="1:6" x14ac:dyDescent="0.5">
      <c r="A12" s="7" t="s">
        <v>2079</v>
      </c>
      <c r="B12" s="14">
        <v>4</v>
      </c>
      <c r="C12" s="14">
        <v>31</v>
      </c>
      <c r="D12" s="14">
        <v>1</v>
      </c>
      <c r="E12" s="14">
        <v>58</v>
      </c>
      <c r="F12" s="14">
        <v>94</v>
      </c>
    </row>
    <row r="13" spans="1:6" x14ac:dyDescent="0.5">
      <c r="A13" s="7" t="s">
        <v>2080</v>
      </c>
      <c r="B13" s="14">
        <v>8</v>
      </c>
      <c r="C13" s="14">
        <v>35</v>
      </c>
      <c r="D13" s="14">
        <v>1</v>
      </c>
      <c r="E13" s="14">
        <v>41</v>
      </c>
      <c r="F13" s="14">
        <v>85</v>
      </c>
    </row>
    <row r="14" spans="1:6" x14ac:dyDescent="0.5">
      <c r="A14" s="7" t="s">
        <v>2081</v>
      </c>
      <c r="B14" s="14">
        <v>5</v>
      </c>
      <c r="C14" s="14">
        <v>23</v>
      </c>
      <c r="D14" s="14"/>
      <c r="E14" s="14">
        <v>45</v>
      </c>
      <c r="F14" s="14">
        <v>73</v>
      </c>
    </row>
    <row r="15" spans="1:6" x14ac:dyDescent="0.5">
      <c r="A15" s="7" t="s">
        <v>2082</v>
      </c>
      <c r="B15" s="14">
        <v>6</v>
      </c>
      <c r="C15" s="14">
        <v>26</v>
      </c>
      <c r="D15" s="14">
        <v>1</v>
      </c>
      <c r="E15" s="14">
        <v>45</v>
      </c>
      <c r="F15" s="14">
        <v>78</v>
      </c>
    </row>
    <row r="16" spans="1:6" x14ac:dyDescent="0.5">
      <c r="A16" s="7" t="s">
        <v>2083</v>
      </c>
      <c r="B16" s="14">
        <v>3</v>
      </c>
      <c r="C16" s="14">
        <v>27</v>
      </c>
      <c r="D16" s="14">
        <v>3</v>
      </c>
      <c r="E16" s="14">
        <v>45</v>
      </c>
      <c r="F16" s="14">
        <v>78</v>
      </c>
    </row>
    <row r="17" spans="1:6" x14ac:dyDescent="0.5">
      <c r="A17" s="7" t="s">
        <v>2084</v>
      </c>
      <c r="B17" s="14">
        <v>7</v>
      </c>
      <c r="C17" s="14">
        <v>32</v>
      </c>
      <c r="D17" s="14">
        <v>3</v>
      </c>
      <c r="E17" s="14">
        <v>42</v>
      </c>
      <c r="F17" s="14">
        <v>84</v>
      </c>
    </row>
    <row r="18" spans="1:6" x14ac:dyDescent="0.5">
      <c r="A18" s="7" t="s">
        <v>2069</v>
      </c>
      <c r="B18" s="14">
        <v>57</v>
      </c>
      <c r="C18" s="14">
        <v>364</v>
      </c>
      <c r="D18" s="14">
        <v>14</v>
      </c>
      <c r="E18" s="14">
        <v>565</v>
      </c>
      <c r="F18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F241-6958-4771-9EE1-31FC4AD0A683}">
  <dimension ref="A1:H13"/>
  <sheetViews>
    <sheetView zoomScale="64" workbookViewId="0">
      <selection activeCell="I18" sqref="I18"/>
    </sheetView>
  </sheetViews>
  <sheetFormatPr defaultColWidth="11.25" defaultRowHeight="15.75" x14ac:dyDescent="0.5"/>
  <cols>
    <col min="1" max="1" width="14.1875" style="9" customWidth="1"/>
    <col min="2" max="16384" width="11.25" style="9"/>
  </cols>
  <sheetData>
    <row r="1" spans="1:8" ht="31.5" x14ac:dyDescent="0.5">
      <c r="A1" s="9" t="s">
        <v>2086</v>
      </c>
      <c r="B1" s="9" t="s">
        <v>2087</v>
      </c>
      <c r="C1" s="9" t="s">
        <v>2088</v>
      </c>
      <c r="D1" s="9" t="s">
        <v>2105</v>
      </c>
      <c r="E1" s="9" t="s">
        <v>2089</v>
      </c>
      <c r="F1" s="9" t="s">
        <v>2090</v>
      </c>
      <c r="G1" s="9" t="s">
        <v>2091</v>
      </c>
      <c r="H1" s="9" t="s">
        <v>2092</v>
      </c>
    </row>
    <row r="2" spans="1:8" x14ac:dyDescent="0.5">
      <c r="A2" s="9" t="s">
        <v>2093</v>
      </c>
      <c r="B2" s="9">
        <f>COUNTIFS(outcome,"successful", goal,"&lt;1000")</f>
        <v>30</v>
      </c>
      <c r="C2" s="9">
        <f>COUNTIFS(outcome,"failed", goal,"&lt;1000")</f>
        <v>20</v>
      </c>
      <c r="D2" s="9">
        <f>COUNTIFS(outcome,"canceled", goal,"&lt;1000")</f>
        <v>1</v>
      </c>
      <c r="E2" s="9">
        <f>SUM(B2:D2)</f>
        <v>51</v>
      </c>
      <c r="F2" s="10">
        <f>B2/$E2</f>
        <v>0.58823529411764708</v>
      </c>
      <c r="G2" s="10">
        <f>C2/$E2</f>
        <v>0.39215686274509803</v>
      </c>
      <c r="H2" s="10">
        <f>D2/$E2</f>
        <v>1.9607843137254902E-2</v>
      </c>
    </row>
    <row r="3" spans="1:8" x14ac:dyDescent="0.5">
      <c r="A3" s="9" t="s">
        <v>2094</v>
      </c>
      <c r="B3" s="9">
        <f>COUNTIFS(outcome,"successful", goal,"&gt;=1000",goal,"&lt;=4999")</f>
        <v>191</v>
      </c>
      <c r="C3" s="9">
        <f>COUNTIFS(outcome,"failed", goal,"&gt;=1000",goal,"&lt;=4999")</f>
        <v>38</v>
      </c>
      <c r="D3" s="9">
        <f>COUNTIFS(outcome,"canceled", goal,"&gt;=1000",goal,"&lt;=4999")</f>
        <v>2</v>
      </c>
      <c r="E3" s="9">
        <f t="shared" ref="E3:E13" si="0">SUM(B3:D3)</f>
        <v>231</v>
      </c>
      <c r="F3" s="10">
        <f t="shared" ref="F3:H13" si="1">B3/$E3</f>
        <v>0.82683982683982682</v>
      </c>
      <c r="G3" s="10">
        <f t="shared" si="1"/>
        <v>0.16450216450216451</v>
      </c>
      <c r="H3" s="10">
        <f t="shared" si="1"/>
        <v>8.658008658008658E-3</v>
      </c>
    </row>
    <row r="4" spans="1:8" x14ac:dyDescent="0.5">
      <c r="A4" s="9" t="s">
        <v>2095</v>
      </c>
      <c r="B4" s="9">
        <f>COUNTIFS(outcome,"successful", goal,"&gt;=5000",goal,"&lt;=9999")</f>
        <v>164</v>
      </c>
      <c r="C4" s="9">
        <f>COUNTIFS(outcome,"failed", goal,"&gt;=5000",goal,"&lt;=9999")</f>
        <v>126</v>
      </c>
      <c r="D4" s="9">
        <f>COUNTIFS(outcome,"canceled", goal,"&gt;=5000",goal,"&lt;=9999")</f>
        <v>25</v>
      </c>
      <c r="E4" s="9">
        <f t="shared" si="0"/>
        <v>315</v>
      </c>
      <c r="F4" s="10">
        <f t="shared" si="1"/>
        <v>0.52063492063492067</v>
      </c>
      <c r="G4" s="10">
        <f t="shared" si="1"/>
        <v>0.4</v>
      </c>
      <c r="H4" s="10">
        <f t="shared" si="1"/>
        <v>7.9365079365079361E-2</v>
      </c>
    </row>
    <row r="5" spans="1:8" x14ac:dyDescent="0.5">
      <c r="A5" s="9" t="s">
        <v>2096</v>
      </c>
      <c r="B5" s="9">
        <f>COUNTIFS(outcome,"successful", goal,"&gt;=10000",goal,"&lt;=14999")</f>
        <v>4</v>
      </c>
      <c r="C5" s="9">
        <f>COUNTIFS(outcome,"failed", goal,"&gt;=10000",goal,"&lt;=14999")</f>
        <v>5</v>
      </c>
      <c r="D5" s="9">
        <f>COUNTIFS(outcome,"canceled", goal,"&gt;=10000",goal,"&lt;=14999")</f>
        <v>0</v>
      </c>
      <c r="E5" s="9">
        <f t="shared" si="0"/>
        <v>9</v>
      </c>
      <c r="F5" s="10">
        <f t="shared" si="1"/>
        <v>0.44444444444444442</v>
      </c>
      <c r="G5" s="10">
        <f t="shared" si="1"/>
        <v>0.55555555555555558</v>
      </c>
      <c r="H5" s="10">
        <f t="shared" si="1"/>
        <v>0</v>
      </c>
    </row>
    <row r="6" spans="1:8" ht="27" customHeight="1" x14ac:dyDescent="0.5">
      <c r="A6" s="9" t="s">
        <v>2097</v>
      </c>
      <c r="B6" s="9">
        <f>COUNTIFS(outcome,"successful", goal,"&gt;=15000",goal,"&lt;=19999")</f>
        <v>10</v>
      </c>
      <c r="C6" s="9">
        <f>COUNTIFS(outcome,"failed", goal,"&gt;=15000",goal,"&lt;=19999")</f>
        <v>0</v>
      </c>
      <c r="D6" s="9">
        <f>COUNTIFS(outcome,"canceled", goal,"&gt;=15000",goal,"&lt;=19999")</f>
        <v>0</v>
      </c>
      <c r="E6" s="9">
        <f t="shared" si="0"/>
        <v>10</v>
      </c>
      <c r="F6" s="10">
        <f t="shared" si="1"/>
        <v>1</v>
      </c>
      <c r="G6" s="10">
        <f t="shared" si="1"/>
        <v>0</v>
      </c>
      <c r="H6" s="10">
        <f t="shared" si="1"/>
        <v>0</v>
      </c>
    </row>
    <row r="7" spans="1:8" ht="27" customHeight="1" x14ac:dyDescent="0.5">
      <c r="A7" s="9" t="s">
        <v>2098</v>
      </c>
      <c r="B7" s="9">
        <f>COUNTIFS(outcome,"successful", goal,"&gt;=20000",goal,"&lt;=24999")</f>
        <v>7</v>
      </c>
      <c r="C7" s="9">
        <f>COUNTIFS(outcome,"failed", goal,"&gt;=20000",goal,"&lt;=24999")</f>
        <v>0</v>
      </c>
      <c r="D7" s="9">
        <f>COUNTIFS(outcome,"canceled", goal,"&gt;=20000",goal,"&lt;=24999")</f>
        <v>0</v>
      </c>
      <c r="E7" s="9">
        <f t="shared" si="0"/>
        <v>7</v>
      </c>
      <c r="F7" s="10">
        <f t="shared" si="1"/>
        <v>1</v>
      </c>
      <c r="G7" s="10">
        <f t="shared" si="1"/>
        <v>0</v>
      </c>
      <c r="H7" s="10">
        <f t="shared" si="1"/>
        <v>0</v>
      </c>
    </row>
    <row r="8" spans="1:8" ht="27" customHeight="1" x14ac:dyDescent="0.5">
      <c r="A8" s="9" t="s">
        <v>2099</v>
      </c>
      <c r="B8" s="9">
        <f>COUNTIFS(outcome,"successful", goal,"&gt;=25000",goal,"&lt;=29999")</f>
        <v>11</v>
      </c>
      <c r="C8" s="9">
        <f>COUNTIFS(outcome,"failed", goal,"&gt;=25000",goal,"&lt;=29999")</f>
        <v>3</v>
      </c>
      <c r="D8" s="9">
        <f>COUNTIFS(outcome,"canceled", goal,"&gt;=25000",goal,"&lt;=29999")</f>
        <v>0</v>
      </c>
      <c r="E8" s="9">
        <f t="shared" si="0"/>
        <v>14</v>
      </c>
      <c r="F8" s="10">
        <f t="shared" si="1"/>
        <v>0.7857142857142857</v>
      </c>
      <c r="G8" s="10">
        <f t="shared" si="1"/>
        <v>0.21428571428571427</v>
      </c>
      <c r="H8" s="10">
        <f t="shared" si="1"/>
        <v>0</v>
      </c>
    </row>
    <row r="9" spans="1:8" ht="27" customHeight="1" x14ac:dyDescent="0.5">
      <c r="A9" s="9" t="s">
        <v>2100</v>
      </c>
      <c r="B9" s="9">
        <f>COUNTIFS(outcome,"successful", goal,"&gt;=30000",goal,"&lt;=34999")</f>
        <v>7</v>
      </c>
      <c r="C9" s="9">
        <f>COUNTIFS(outcome,"failed", goal,"&gt;=30000",goal,"&lt;=34999")</f>
        <v>0</v>
      </c>
      <c r="D9" s="9">
        <f>COUNTIFS(outcome,"canceled", goal,"&gt;=30000",goal,"&lt;=34999")</f>
        <v>0</v>
      </c>
      <c r="E9" s="9">
        <f t="shared" si="0"/>
        <v>7</v>
      </c>
      <c r="F9" s="10">
        <f t="shared" si="1"/>
        <v>1</v>
      </c>
      <c r="G9" s="10">
        <f t="shared" si="1"/>
        <v>0</v>
      </c>
      <c r="H9" s="10">
        <f t="shared" si="1"/>
        <v>0</v>
      </c>
    </row>
    <row r="10" spans="1:8" ht="27" customHeight="1" x14ac:dyDescent="0.5">
      <c r="A10" s="9" t="s">
        <v>2101</v>
      </c>
      <c r="B10" s="9">
        <f>COUNTIFS(outcome,"successful", goal,"&gt;=35000",goal,"&lt;=39999")</f>
        <v>8</v>
      </c>
      <c r="C10" s="9">
        <f>COUNTIFS(outcome,"failed", goal,"&gt;=35000",goal,"&lt;=39999")</f>
        <v>3</v>
      </c>
      <c r="D10" s="9">
        <f>COUNTIFS(outcome,"canceled", goal,"&gt;=35000",goal,"&lt;=39999")</f>
        <v>1</v>
      </c>
      <c r="E10" s="9">
        <f t="shared" si="0"/>
        <v>12</v>
      </c>
      <c r="F10" s="10">
        <f t="shared" si="1"/>
        <v>0.66666666666666663</v>
      </c>
      <c r="G10" s="10">
        <f t="shared" si="1"/>
        <v>0.25</v>
      </c>
      <c r="H10" s="10">
        <f t="shared" si="1"/>
        <v>8.3333333333333329E-2</v>
      </c>
    </row>
    <row r="11" spans="1:8" ht="27" customHeight="1" x14ac:dyDescent="0.5">
      <c r="A11" s="9" t="s">
        <v>2102</v>
      </c>
      <c r="B11" s="9">
        <f>COUNTIFS(outcome,"successful", goal,"&gt;=40000",goal,"&lt;=44999")</f>
        <v>11</v>
      </c>
      <c r="C11" s="9">
        <f>COUNTIFS(outcome,"failed", goal,"&gt;=40000",goal,"&lt;=44999")</f>
        <v>3</v>
      </c>
      <c r="D11" s="9">
        <f>COUNTIFS(outcome,"canceled", goal,"&gt;=40000",goal,"&lt;=44999")</f>
        <v>0</v>
      </c>
      <c r="E11" s="9">
        <f t="shared" si="0"/>
        <v>14</v>
      </c>
      <c r="F11" s="10">
        <f t="shared" si="1"/>
        <v>0.7857142857142857</v>
      </c>
      <c r="G11" s="10">
        <f t="shared" si="1"/>
        <v>0.21428571428571427</v>
      </c>
      <c r="H11" s="10">
        <f t="shared" si="1"/>
        <v>0</v>
      </c>
    </row>
    <row r="12" spans="1:8" ht="27" customHeight="1" x14ac:dyDescent="0.5">
      <c r="A12" s="9" t="s">
        <v>2103</v>
      </c>
      <c r="B12" s="9">
        <f>COUNTIFS(outcome,"successful", goal,"&gt;=45000",goal,"&lt;=49999")</f>
        <v>8</v>
      </c>
      <c r="C12" s="9">
        <f>COUNTIFS(outcome,"failed", goal,"&gt;=45000",goal,"&lt;=49999")</f>
        <v>3</v>
      </c>
      <c r="D12" s="9">
        <f>COUNTIFS(outcome,"canceled", goal,"&gt;=45000",goal,"&lt;=49999")</f>
        <v>0</v>
      </c>
      <c r="E12" s="9">
        <f t="shared" si="0"/>
        <v>11</v>
      </c>
      <c r="F12" s="10">
        <f t="shared" si="1"/>
        <v>0.72727272727272729</v>
      </c>
      <c r="G12" s="10">
        <f t="shared" si="1"/>
        <v>0.27272727272727271</v>
      </c>
      <c r="H12" s="10">
        <f t="shared" si="1"/>
        <v>0</v>
      </c>
    </row>
    <row r="13" spans="1:8" ht="27" customHeight="1" x14ac:dyDescent="0.5">
      <c r="A13" s="9" t="s">
        <v>2104</v>
      </c>
      <c r="B13" s="9">
        <f>COUNTIFS(outcome,"successful", goal,"&gt;=50000")</f>
        <v>114</v>
      </c>
      <c r="C13" s="9">
        <f>COUNTIFS(outcome,"failed", goal,"&gt;=50000")</f>
        <v>163</v>
      </c>
      <c r="D13" s="9">
        <f>COUNTIFS(outcome,"canceled", goal,"&gt;=50000")</f>
        <v>28</v>
      </c>
      <c r="E13" s="9">
        <f t="shared" si="0"/>
        <v>305</v>
      </c>
      <c r="F13" s="10">
        <f t="shared" si="1"/>
        <v>0.3737704918032787</v>
      </c>
      <c r="G13" s="10">
        <f t="shared" si="1"/>
        <v>0.53442622950819674</v>
      </c>
      <c r="H13" s="10">
        <f t="shared" si="1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7A40-7A7E-4B4D-BA18-85FDEB4A59AC}">
  <dimension ref="A1:J566"/>
  <sheetViews>
    <sheetView workbookViewId="0">
      <selection activeCell="J17" sqref="J17"/>
    </sheetView>
  </sheetViews>
  <sheetFormatPr defaultRowHeight="15.75" x14ac:dyDescent="0.5"/>
  <cols>
    <col min="2" max="2" width="12.75" bestFit="1" customWidth="1"/>
    <col min="5" max="5" width="12.75" bestFit="1" customWidth="1"/>
    <col min="7" max="7" width="16.3125" bestFit="1" customWidth="1"/>
    <col min="8" max="8" width="11.6875" bestFit="1" customWidth="1"/>
    <col min="10" max="10" width="10.1875" bestFit="1" customWidth="1"/>
  </cols>
  <sheetData>
    <row r="1" spans="1:10" ht="16.149999999999999" thickBot="1" x14ac:dyDescent="0.55000000000000004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5">
      <c r="A2" t="s">
        <v>20</v>
      </c>
      <c r="B2">
        <v>158</v>
      </c>
      <c r="D2" t="s">
        <v>14</v>
      </c>
      <c r="E2">
        <v>0</v>
      </c>
      <c r="G2" s="12" t="s">
        <v>2112</v>
      </c>
      <c r="H2" s="12"/>
    </row>
    <row r="3" spans="1:10" x14ac:dyDescent="0.5">
      <c r="A3" t="s">
        <v>20</v>
      </c>
      <c r="B3">
        <v>1425</v>
      </c>
      <c r="D3" t="s">
        <v>14</v>
      </c>
      <c r="E3">
        <v>24</v>
      </c>
      <c r="G3" t="s">
        <v>2106</v>
      </c>
      <c r="H3">
        <f>AVERAGE(succ)</f>
        <v>851.14690265486729</v>
      </c>
    </row>
    <row r="4" spans="1:10" x14ac:dyDescent="0.5">
      <c r="A4" t="s">
        <v>20</v>
      </c>
      <c r="B4">
        <v>174</v>
      </c>
      <c r="D4" t="s">
        <v>14</v>
      </c>
      <c r="E4">
        <v>53</v>
      </c>
      <c r="G4" t="s">
        <v>2107</v>
      </c>
      <c r="H4">
        <f>MEDIAN(succ)</f>
        <v>201</v>
      </c>
    </row>
    <row r="5" spans="1:10" x14ac:dyDescent="0.5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MIN(succ)</f>
        <v>16</v>
      </c>
    </row>
    <row r="6" spans="1:10" x14ac:dyDescent="0.5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MAX(succ)</f>
        <v>7295</v>
      </c>
    </row>
    <row r="7" spans="1:10" x14ac:dyDescent="0.5">
      <c r="A7" t="s">
        <v>20</v>
      </c>
      <c r="B7">
        <v>98</v>
      </c>
      <c r="D7" t="s">
        <v>14</v>
      </c>
      <c r="E7">
        <v>27</v>
      </c>
      <c r="G7" t="s">
        <v>2109</v>
      </c>
      <c r="H7">
        <f>_xlfn.VAR.S(succ)</f>
        <v>1606216.5936295739</v>
      </c>
      <c r="J7" s="13"/>
    </row>
    <row r="8" spans="1:10" x14ac:dyDescent="0.5">
      <c r="A8" t="s">
        <v>20</v>
      </c>
      <c r="B8">
        <v>100</v>
      </c>
      <c r="D8" t="s">
        <v>14</v>
      </c>
      <c r="E8">
        <v>55</v>
      </c>
      <c r="G8" t="s">
        <v>2108</v>
      </c>
      <c r="H8">
        <f>_xlfn.STDEV.S(succ)</f>
        <v>1267.366006183523</v>
      </c>
    </row>
    <row r="9" spans="1:10" x14ac:dyDescent="0.5">
      <c r="A9" t="s">
        <v>20</v>
      </c>
      <c r="B9">
        <v>1249</v>
      </c>
      <c r="D9" t="s">
        <v>14</v>
      </c>
      <c r="E9">
        <v>200</v>
      </c>
    </row>
    <row r="10" spans="1:10" x14ac:dyDescent="0.5">
      <c r="A10" t="s">
        <v>20</v>
      </c>
      <c r="B10">
        <v>1396</v>
      </c>
      <c r="D10" t="s">
        <v>14</v>
      </c>
      <c r="E10">
        <v>452</v>
      </c>
    </row>
    <row r="11" spans="1:10" x14ac:dyDescent="0.5">
      <c r="A11" t="s">
        <v>20</v>
      </c>
      <c r="B11">
        <v>890</v>
      </c>
      <c r="D11" t="s">
        <v>14</v>
      </c>
      <c r="E11">
        <v>674</v>
      </c>
    </row>
    <row r="12" spans="1:10" ht="16.149999999999999" thickBot="1" x14ac:dyDescent="0.55000000000000004">
      <c r="A12" t="s">
        <v>20</v>
      </c>
      <c r="B12">
        <v>142</v>
      </c>
      <c r="D12" t="s">
        <v>14</v>
      </c>
      <c r="E12">
        <v>558</v>
      </c>
    </row>
    <row r="13" spans="1:10" x14ac:dyDescent="0.5">
      <c r="A13" t="s">
        <v>20</v>
      </c>
      <c r="B13">
        <v>2673</v>
      </c>
      <c r="D13" t="s">
        <v>14</v>
      </c>
      <c r="E13">
        <v>15</v>
      </c>
      <c r="G13" s="12" t="s">
        <v>2113</v>
      </c>
      <c r="H13" s="12"/>
    </row>
    <row r="14" spans="1:10" x14ac:dyDescent="0.5">
      <c r="A14" t="s">
        <v>20</v>
      </c>
      <c r="B14">
        <v>163</v>
      </c>
      <c r="D14" t="s">
        <v>14</v>
      </c>
      <c r="E14">
        <v>2307</v>
      </c>
      <c r="G14" t="s">
        <v>2106</v>
      </c>
      <c r="H14">
        <f>AVERAGE(fail)</f>
        <v>585.61538461538464</v>
      </c>
    </row>
    <row r="15" spans="1:10" x14ac:dyDescent="0.5">
      <c r="A15" t="s">
        <v>20</v>
      </c>
      <c r="B15">
        <v>2220</v>
      </c>
      <c r="D15" t="s">
        <v>14</v>
      </c>
      <c r="E15">
        <v>88</v>
      </c>
      <c r="G15" t="s">
        <v>2107</v>
      </c>
      <c r="H15">
        <f>MEDIAN(fail)</f>
        <v>114.5</v>
      </c>
    </row>
    <row r="16" spans="1:10" x14ac:dyDescent="0.5">
      <c r="A16" t="s">
        <v>20</v>
      </c>
      <c r="B16">
        <v>1606</v>
      </c>
      <c r="D16" t="s">
        <v>14</v>
      </c>
      <c r="E16">
        <v>48</v>
      </c>
      <c r="G16" t="s">
        <v>2110</v>
      </c>
      <c r="H16">
        <f>MIN(fail)</f>
        <v>0</v>
      </c>
    </row>
    <row r="17" spans="1:8" x14ac:dyDescent="0.5">
      <c r="A17" t="s">
        <v>20</v>
      </c>
      <c r="B17">
        <v>129</v>
      </c>
      <c r="D17" t="s">
        <v>14</v>
      </c>
      <c r="E17">
        <v>1</v>
      </c>
      <c r="G17" t="s">
        <v>2111</v>
      </c>
      <c r="H17">
        <f>MAX(fail)</f>
        <v>6080</v>
      </c>
    </row>
    <row r="18" spans="1:8" x14ac:dyDescent="0.5">
      <c r="A18" t="s">
        <v>20</v>
      </c>
      <c r="B18">
        <v>226</v>
      </c>
      <c r="D18" t="s">
        <v>14</v>
      </c>
      <c r="E18">
        <v>1467</v>
      </c>
      <c r="G18" t="s">
        <v>2109</v>
      </c>
      <c r="H18">
        <f>_xlfn.VAR.S(fail)</f>
        <v>924113.45496927318</v>
      </c>
    </row>
    <row r="19" spans="1:8" x14ac:dyDescent="0.5">
      <c r="A19" t="s">
        <v>20</v>
      </c>
      <c r="B19">
        <v>5419</v>
      </c>
      <c r="D19" t="s">
        <v>14</v>
      </c>
      <c r="E19">
        <v>75</v>
      </c>
      <c r="G19" t="s">
        <v>2108</v>
      </c>
      <c r="H19">
        <f>_xlfn.STDEV.S(fail)</f>
        <v>961.30819978260524</v>
      </c>
    </row>
    <row r="20" spans="1:8" x14ac:dyDescent="0.5">
      <c r="A20" t="s">
        <v>20</v>
      </c>
      <c r="B20">
        <v>165</v>
      </c>
      <c r="D20" t="s">
        <v>14</v>
      </c>
      <c r="E20">
        <v>120</v>
      </c>
    </row>
    <row r="21" spans="1:8" x14ac:dyDescent="0.5">
      <c r="A21" t="s">
        <v>20</v>
      </c>
      <c r="B21">
        <v>1965</v>
      </c>
      <c r="D21" t="s">
        <v>14</v>
      </c>
      <c r="E21">
        <v>2253</v>
      </c>
    </row>
    <row r="22" spans="1:8" x14ac:dyDescent="0.5">
      <c r="A22" t="s">
        <v>20</v>
      </c>
      <c r="B22">
        <v>16</v>
      </c>
      <c r="D22" t="s">
        <v>14</v>
      </c>
      <c r="E22">
        <v>5</v>
      </c>
    </row>
    <row r="23" spans="1:8" x14ac:dyDescent="0.5">
      <c r="A23" t="s">
        <v>20</v>
      </c>
      <c r="B23">
        <v>107</v>
      </c>
      <c r="D23" t="s">
        <v>14</v>
      </c>
      <c r="E23">
        <v>38</v>
      </c>
    </row>
    <row r="24" spans="1:8" x14ac:dyDescent="0.5">
      <c r="A24" t="s">
        <v>20</v>
      </c>
      <c r="B24">
        <v>134</v>
      </c>
      <c r="D24" t="s">
        <v>14</v>
      </c>
      <c r="E24">
        <v>12</v>
      </c>
    </row>
    <row r="25" spans="1:8" x14ac:dyDescent="0.5">
      <c r="A25" t="s">
        <v>20</v>
      </c>
      <c r="B25">
        <v>198</v>
      </c>
      <c r="D25" t="s">
        <v>14</v>
      </c>
      <c r="E25">
        <v>1684</v>
      </c>
    </row>
    <row r="26" spans="1:8" ht="16.149999999999999" thickBot="1" x14ac:dyDescent="0.55000000000000004">
      <c r="A26" t="s">
        <v>20</v>
      </c>
      <c r="B26">
        <v>111</v>
      </c>
      <c r="D26" t="s">
        <v>14</v>
      </c>
      <c r="E26">
        <v>56</v>
      </c>
      <c r="G26" s="11"/>
      <c r="H26" s="11"/>
    </row>
    <row r="27" spans="1:8" x14ac:dyDescent="0.5">
      <c r="A27" t="s">
        <v>20</v>
      </c>
      <c r="B27">
        <v>222</v>
      </c>
      <c r="D27" t="s">
        <v>14</v>
      </c>
      <c r="E27">
        <v>838</v>
      </c>
    </row>
    <row r="28" spans="1:8" x14ac:dyDescent="0.5">
      <c r="A28" t="s">
        <v>20</v>
      </c>
      <c r="B28">
        <v>6212</v>
      </c>
      <c r="D28" t="s">
        <v>14</v>
      </c>
      <c r="E28">
        <v>1000</v>
      </c>
    </row>
    <row r="29" spans="1:8" x14ac:dyDescent="0.5">
      <c r="A29" t="s">
        <v>20</v>
      </c>
      <c r="B29">
        <v>98</v>
      </c>
      <c r="D29" t="s">
        <v>14</v>
      </c>
      <c r="E29">
        <v>1482</v>
      </c>
    </row>
    <row r="30" spans="1:8" x14ac:dyDescent="0.5">
      <c r="A30" t="s">
        <v>20</v>
      </c>
      <c r="B30">
        <v>92</v>
      </c>
      <c r="D30" t="s">
        <v>14</v>
      </c>
      <c r="E30">
        <v>106</v>
      </c>
    </row>
    <row r="31" spans="1:8" x14ac:dyDescent="0.5">
      <c r="A31" t="s">
        <v>20</v>
      </c>
      <c r="B31">
        <v>149</v>
      </c>
      <c r="D31" t="s">
        <v>14</v>
      </c>
      <c r="E31">
        <v>679</v>
      </c>
    </row>
    <row r="32" spans="1:8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566">
    <cfRule type="cellIs" dxfId="27" priority="6" operator="equal">
      <formula>"canceled"</formula>
    </cfRule>
    <cfRule type="cellIs" dxfId="26" priority="7" operator="equal">
      <formula>"live"</formula>
    </cfRule>
    <cfRule type="cellIs" dxfId="25" priority="8" operator="equal">
      <formula>"successful"</formula>
    </cfRule>
    <cfRule type="cellIs" dxfId="24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">
    <cfRule type="cellIs" dxfId="23" priority="1" operator="equal">
      <formula>"canceled"</formula>
    </cfRule>
    <cfRule type="cellIs" dxfId="22" priority="2" operator="equal">
      <formula>"live"</formula>
    </cfRule>
    <cfRule type="cellIs" dxfId="21" priority="3" operator="equal">
      <formula>"successful"</formula>
    </cfRule>
    <cfRule type="cellIs" dxfId="20" priority="4" operator="equal">
      <formula>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F1" zoomScale="56" zoomScaleNormal="115" workbookViewId="0">
      <selection activeCell="G1000" sqref="G1:H1000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375" style="5" bestFit="1" customWidth="1"/>
    <col min="8" max="8" width="13" bestFit="1" customWidth="1"/>
    <col min="9" max="9" width="15.6875" bestFit="1" customWidth="1"/>
    <col min="12" max="12" width="11.1875" bestFit="1" customWidth="1"/>
    <col min="13" max="13" width="14.375" customWidth="1"/>
    <col min="14" max="14" width="16.5625" bestFit="1" customWidth="1"/>
    <col min="15" max="15" width="15.6875" bestFit="1" customWidth="1"/>
    <col min="16" max="16" width="28" bestFit="1" customWidth="1"/>
    <col min="17" max="17" width="11.25" bestFit="1" customWidth="1"/>
    <col min="18" max="18" width="16.625" bestFit="1" customWidth="1"/>
    <col min="19" max="19" width="25.0625" bestFit="1" customWidth="1"/>
    <col min="20" max="20" width="23.937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1" t="s">
        <v>2071</v>
      </c>
      <c r="T1" s="1" t="s">
        <v>2072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IF(E2-D2&gt;0,(E2-D2)/D2,0)</f>
        <v>0</v>
      </c>
      <c r="G2" t="s">
        <v>14</v>
      </c>
      <c r="H2">
        <v>0</v>
      </c>
      <c r="I2" t="e">
        <f t="shared" ref="I2:I66" si="0">E2/H2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8">
        <f t="shared" ref="S2:S65" si="1">(((L2/60)/60)/24)+DATE(1970,1,1)</f>
        <v>42336.25</v>
      </c>
      <c r="T2" s="8">
        <f t="shared" ref="T2:T65" si="2">(((M2/60)/60)/24)+DATE(1970,1,1)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IF(E3-D3&gt;0,(E3-D3)/D3,0)</f>
        <v>9.4</v>
      </c>
      <c r="G3" t="s">
        <v>20</v>
      </c>
      <c r="H3">
        <v>158</v>
      </c>
      <c r="I3">
        <f t="shared" si="0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8">
        <f t="shared" si="1"/>
        <v>41870.208333333336</v>
      </c>
      <c r="T3" s="8">
        <f t="shared" si="2"/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3">IF(E4-D4&gt;0,(E4-D4)/D4,0)</f>
        <v>0.31478782287822876</v>
      </c>
      <c r="G4" t="s">
        <v>20</v>
      </c>
      <c r="H4">
        <v>1425</v>
      </c>
      <c r="I4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8">
        <f t="shared" si="1"/>
        <v>41595.25</v>
      </c>
      <c r="T4" s="8">
        <f t="shared" si="2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3"/>
        <v>0</v>
      </c>
      <c r="G5" t="s">
        <v>14</v>
      </c>
      <c r="H5">
        <v>24</v>
      </c>
      <c r="I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8">
        <f t="shared" si="1"/>
        <v>43688.208333333328</v>
      </c>
      <c r="T5" s="8">
        <f t="shared" si="2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0</v>
      </c>
      <c r="G6" t="s">
        <v>14</v>
      </c>
      <c r="H6">
        <v>53</v>
      </c>
      <c r="I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8">
        <f t="shared" si="1"/>
        <v>43485.25</v>
      </c>
      <c r="T6" s="8">
        <f t="shared" si="2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0.73618421052631577</v>
      </c>
      <c r="G7" t="s">
        <v>20</v>
      </c>
      <c r="H7">
        <v>174</v>
      </c>
      <c r="I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8">
        <f t="shared" si="1"/>
        <v>41149.208333333336</v>
      </c>
      <c r="T7" s="8">
        <f t="shared" si="2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0</v>
      </c>
      <c r="G8" t="s">
        <v>14</v>
      </c>
      <c r="H8">
        <v>18</v>
      </c>
      <c r="I8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8">
        <f t="shared" si="1"/>
        <v>42991.208333333328</v>
      </c>
      <c r="T8" s="8">
        <f t="shared" si="2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2.2757777777777779</v>
      </c>
      <c r="G9" t="s">
        <v>20</v>
      </c>
      <c r="H9">
        <v>227</v>
      </c>
      <c r="I9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8">
        <f t="shared" si="1"/>
        <v>42229.208333333328</v>
      </c>
      <c r="T9" s="8">
        <f t="shared" si="2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0</v>
      </c>
      <c r="G10" t="s">
        <v>47</v>
      </c>
      <c r="H10">
        <v>708</v>
      </c>
      <c r="I10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8">
        <f t="shared" si="1"/>
        <v>40399.208333333336</v>
      </c>
      <c r="T10" s="8">
        <f t="shared" si="2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0</v>
      </c>
      <c r="G11" t="s">
        <v>14</v>
      </c>
      <c r="H11">
        <v>44</v>
      </c>
      <c r="I11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8">
        <f t="shared" si="1"/>
        <v>41536.208333333336</v>
      </c>
      <c r="T11" s="8">
        <f t="shared" si="2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1.6611538461538462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8">
        <f t="shared" si="1"/>
        <v>40404.208333333336</v>
      </c>
      <c r="T12" s="8">
        <f t="shared" si="2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0</v>
      </c>
      <c r="G13" t="s">
        <v>14</v>
      </c>
      <c r="H13">
        <v>27</v>
      </c>
      <c r="I13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8">
        <f t="shared" si="1"/>
        <v>40442.208333333336</v>
      </c>
      <c r="T13" s="8">
        <f t="shared" si="2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0</v>
      </c>
      <c r="G14" t="s">
        <v>14</v>
      </c>
      <c r="H14">
        <v>55</v>
      </c>
      <c r="I1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8">
        <f t="shared" si="1"/>
        <v>43760.208333333328</v>
      </c>
      <c r="T14" s="8">
        <f t="shared" si="2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1.4511904761904761</v>
      </c>
      <c r="G15" t="s">
        <v>20</v>
      </c>
      <c r="H15">
        <v>98</v>
      </c>
      <c r="I1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8">
        <f t="shared" si="1"/>
        <v>42532.208333333328</v>
      </c>
      <c r="T15" s="8">
        <f t="shared" si="2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0</v>
      </c>
      <c r="G16" t="s">
        <v>14</v>
      </c>
      <c r="H16">
        <v>200</v>
      </c>
      <c r="I1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8">
        <f t="shared" si="1"/>
        <v>40974.25</v>
      </c>
      <c r="T16" s="8">
        <f t="shared" si="2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0</v>
      </c>
      <c r="G17" t="s">
        <v>14</v>
      </c>
      <c r="H17">
        <v>452</v>
      </c>
      <c r="I1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8">
        <f t="shared" si="1"/>
        <v>43809.25</v>
      </c>
      <c r="T17" s="8">
        <f t="shared" si="2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5.4947058823529416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8">
        <f t="shared" si="1"/>
        <v>41661.25</v>
      </c>
      <c r="T18" s="8">
        <f t="shared" si="2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0.59391252955082741</v>
      </c>
      <c r="G19" t="s">
        <v>20</v>
      </c>
      <c r="H19">
        <v>1249</v>
      </c>
      <c r="I19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8">
        <f t="shared" si="1"/>
        <v>40555.25</v>
      </c>
      <c r="T19" s="8">
        <f t="shared" si="2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0</v>
      </c>
      <c r="G20" t="s">
        <v>74</v>
      </c>
      <c r="H20">
        <v>135</v>
      </c>
      <c r="I20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8">
        <f t="shared" si="1"/>
        <v>43351.208333333328</v>
      </c>
      <c r="T20" s="8">
        <f t="shared" si="2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0</v>
      </c>
      <c r="G21" t="s">
        <v>14</v>
      </c>
      <c r="H21">
        <v>674</v>
      </c>
      <c r="I21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8">
        <f t="shared" si="1"/>
        <v>43528.25</v>
      </c>
      <c r="T21" s="8">
        <f t="shared" si="2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0.12242792109256449</v>
      </c>
      <c r="G22" t="s">
        <v>20</v>
      </c>
      <c r="H22">
        <v>1396</v>
      </c>
      <c r="I22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8">
        <f t="shared" si="1"/>
        <v>41848.208333333336</v>
      </c>
      <c r="T22" s="8">
        <f t="shared" si="2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0</v>
      </c>
      <c r="G23" t="s">
        <v>14</v>
      </c>
      <c r="H23">
        <v>558</v>
      </c>
      <c r="I23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8">
        <f t="shared" si="1"/>
        <v>40770.208333333336</v>
      </c>
      <c r="T23" s="8">
        <f t="shared" si="2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0.28071065989847716</v>
      </c>
      <c r="G24" t="s">
        <v>20</v>
      </c>
      <c r="H24">
        <v>890</v>
      </c>
      <c r="I2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8">
        <f t="shared" si="1"/>
        <v>43193.208333333328</v>
      </c>
      <c r="T24" s="8">
        <f t="shared" si="2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2.3204444444444445</v>
      </c>
      <c r="G25" t="s">
        <v>20</v>
      </c>
      <c r="H25">
        <v>142</v>
      </c>
      <c r="I2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8">
        <f t="shared" si="1"/>
        <v>43510.25</v>
      </c>
      <c r="T25" s="8">
        <f t="shared" si="2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0.12832251082251081</v>
      </c>
      <c r="G26" t="s">
        <v>20</v>
      </c>
      <c r="H26">
        <v>2673</v>
      </c>
      <c r="I2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8">
        <f t="shared" si="1"/>
        <v>41811.208333333336</v>
      </c>
      <c r="T26" s="8">
        <f t="shared" si="2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1.1643636363636363</v>
      </c>
      <c r="G27" t="s">
        <v>20</v>
      </c>
      <c r="H27">
        <v>163</v>
      </c>
      <c r="I2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8">
        <f t="shared" si="1"/>
        <v>40681.208333333336</v>
      </c>
      <c r="T27" s="8">
        <f t="shared" si="2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0</v>
      </c>
      <c r="G28" t="s">
        <v>74</v>
      </c>
      <c r="H28">
        <v>1480</v>
      </c>
      <c r="I28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8">
        <f t="shared" si="1"/>
        <v>43312.208333333328</v>
      </c>
      <c r="T28" s="8">
        <f t="shared" si="2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8">
        <f t="shared" si="1"/>
        <v>42280.208333333328</v>
      </c>
      <c r="T29" s="8">
        <f t="shared" si="2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5.2255351681957184E-2</v>
      </c>
      <c r="G30" t="s">
        <v>20</v>
      </c>
      <c r="H30">
        <v>2220</v>
      </c>
      <c r="I30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8">
        <f t="shared" si="1"/>
        <v>40218.25</v>
      </c>
      <c r="T30" s="8">
        <f t="shared" si="2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2.2889978213507627</v>
      </c>
      <c r="G31" t="s">
        <v>20</v>
      </c>
      <c r="H31">
        <v>1606</v>
      </c>
      <c r="I31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8">
        <f t="shared" si="1"/>
        <v>43301.208333333328</v>
      </c>
      <c r="T31" s="8">
        <f t="shared" si="2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0.60611111111111116</v>
      </c>
      <c r="G32" t="s">
        <v>20</v>
      </c>
      <c r="H32">
        <v>129</v>
      </c>
      <c r="I32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8">
        <f t="shared" si="1"/>
        <v>43609.208333333328</v>
      </c>
      <c r="T32" s="8">
        <f t="shared" si="2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2.1</v>
      </c>
      <c r="G33" t="s">
        <v>20</v>
      </c>
      <c r="H33">
        <v>226</v>
      </c>
      <c r="I33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8">
        <f t="shared" si="1"/>
        <v>42374.25</v>
      </c>
      <c r="T33" s="8">
        <f t="shared" si="2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0</v>
      </c>
      <c r="G34" t="s">
        <v>14</v>
      </c>
      <c r="H34">
        <v>2307</v>
      </c>
      <c r="I3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8">
        <f t="shared" si="1"/>
        <v>43110.25</v>
      </c>
      <c r="T34" s="8">
        <f t="shared" si="2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2.7782071713147412</v>
      </c>
      <c r="G35" t="s">
        <v>20</v>
      </c>
      <c r="H35">
        <v>5419</v>
      </c>
      <c r="I3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8">
        <f t="shared" si="1"/>
        <v>41917.208333333336</v>
      </c>
      <c r="T35" s="8">
        <f t="shared" si="2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0.50806451612903225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8">
        <f t="shared" si="1"/>
        <v>42817.208333333328</v>
      </c>
      <c r="T36" s="8">
        <f t="shared" si="2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0.50301195219123507</v>
      </c>
      <c r="G37" t="s">
        <v>20</v>
      </c>
      <c r="H37">
        <v>1965</v>
      </c>
      <c r="I3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8">
        <f t="shared" si="1"/>
        <v>43484.25</v>
      </c>
      <c r="T37" s="8">
        <f t="shared" si="2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0.57285714285714284</v>
      </c>
      <c r="G38" t="s">
        <v>20</v>
      </c>
      <c r="H38">
        <v>16</v>
      </c>
      <c r="I38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8">
        <f t="shared" si="1"/>
        <v>40600.25</v>
      </c>
      <c r="T38" s="8">
        <f t="shared" si="2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0.39987654320987653</v>
      </c>
      <c r="G39" t="s">
        <v>20</v>
      </c>
      <c r="H39">
        <v>107</v>
      </c>
      <c r="I39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8">
        <f t="shared" si="1"/>
        <v>43744.208333333328</v>
      </c>
      <c r="T39" s="8">
        <f t="shared" si="2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2.2532258064516131</v>
      </c>
      <c r="G40" t="s">
        <v>20</v>
      </c>
      <c r="H40">
        <v>134</v>
      </c>
      <c r="I40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8">
        <f t="shared" si="1"/>
        <v>40469.208333333336</v>
      </c>
      <c r="T40" s="8">
        <f t="shared" si="2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0</v>
      </c>
      <c r="G41" t="s">
        <v>14</v>
      </c>
      <c r="H41">
        <v>88</v>
      </c>
      <c r="I41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8">
        <f t="shared" si="1"/>
        <v>41330.25</v>
      </c>
      <c r="T41" s="8">
        <f t="shared" si="2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0.69068181818181817</v>
      </c>
      <c r="G42" t="s">
        <v>20</v>
      </c>
      <c r="H42">
        <v>198</v>
      </c>
      <c r="I42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8">
        <f t="shared" si="1"/>
        <v>40334.208333333336</v>
      </c>
      <c r="T42" s="8">
        <f t="shared" si="2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1.1292857142857142</v>
      </c>
      <c r="G43" t="s">
        <v>20</v>
      </c>
      <c r="H43">
        <v>111</v>
      </c>
      <c r="I43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8">
        <f t="shared" si="1"/>
        <v>41156.208333333336</v>
      </c>
      <c r="T43" s="8">
        <f t="shared" si="2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3.4394444444444443</v>
      </c>
      <c r="G44" t="s">
        <v>20</v>
      </c>
      <c r="H44">
        <v>222</v>
      </c>
      <c r="I4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8">
        <f t="shared" si="1"/>
        <v>40728.208333333336</v>
      </c>
      <c r="T44" s="8">
        <f t="shared" si="2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0.85939024390243901</v>
      </c>
      <c r="G45" t="s">
        <v>20</v>
      </c>
      <c r="H45">
        <v>6212</v>
      </c>
      <c r="I4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8">
        <f t="shared" si="1"/>
        <v>41844.208333333336</v>
      </c>
      <c r="T45" s="8">
        <f t="shared" si="2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5.5881249999999998</v>
      </c>
      <c r="G46" t="s">
        <v>20</v>
      </c>
      <c r="H46">
        <v>98</v>
      </c>
      <c r="I4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8">
        <f t="shared" si="1"/>
        <v>43541.208333333328</v>
      </c>
      <c r="T46" s="8">
        <f t="shared" si="2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0</v>
      </c>
      <c r="G47" t="s">
        <v>14</v>
      </c>
      <c r="H47">
        <v>48</v>
      </c>
      <c r="I4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8">
        <f t="shared" si="1"/>
        <v>42676.208333333328</v>
      </c>
      <c r="T47" s="8">
        <f t="shared" si="2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0.14783783783783783</v>
      </c>
      <c r="G48" t="s">
        <v>20</v>
      </c>
      <c r="H48">
        <v>92</v>
      </c>
      <c r="I48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8">
        <f t="shared" si="1"/>
        <v>40367.208333333336</v>
      </c>
      <c r="T48" s="8">
        <f t="shared" si="2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3.7526666666666668</v>
      </c>
      <c r="G49" t="s">
        <v>20</v>
      </c>
      <c r="H49">
        <v>149</v>
      </c>
      <c r="I49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8">
        <f t="shared" si="1"/>
        <v>41727.208333333336</v>
      </c>
      <c r="T49" s="8">
        <f t="shared" si="2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2.86972972972973</v>
      </c>
      <c r="G50" t="s">
        <v>20</v>
      </c>
      <c r="H50">
        <v>2431</v>
      </c>
      <c r="I50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8">
        <f t="shared" si="1"/>
        <v>42180.208333333328</v>
      </c>
      <c r="T50" s="8">
        <f t="shared" si="2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0.89624999999999999</v>
      </c>
      <c r="G51" t="s">
        <v>20</v>
      </c>
      <c r="H51">
        <v>303</v>
      </c>
      <c r="I51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8">
        <f t="shared" si="1"/>
        <v>43758.208333333328</v>
      </c>
      <c r="T51" s="8">
        <f t="shared" si="2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0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8">
        <f t="shared" si="1"/>
        <v>41487.208333333336</v>
      </c>
      <c r="T52" s="8">
        <f t="shared" si="2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0</v>
      </c>
      <c r="G53" t="s">
        <v>14</v>
      </c>
      <c r="H53">
        <v>1467</v>
      </c>
      <c r="I53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8">
        <f t="shared" si="1"/>
        <v>40995.208333333336</v>
      </c>
      <c r="T53" s="8">
        <f t="shared" si="2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0</v>
      </c>
      <c r="G54" t="s">
        <v>14</v>
      </c>
      <c r="H54">
        <v>75</v>
      </c>
      <c r="I5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8">
        <f t="shared" si="1"/>
        <v>40436.208333333336</v>
      </c>
      <c r="T54" s="8">
        <f t="shared" si="2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0.40409090909090911</v>
      </c>
      <c r="G55" t="s">
        <v>20</v>
      </c>
      <c r="H55">
        <v>209</v>
      </c>
      <c r="I5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8">
        <f t="shared" si="1"/>
        <v>41779.208333333336</v>
      </c>
      <c r="T55" s="8">
        <f t="shared" si="2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0</v>
      </c>
      <c r="G56" t="s">
        <v>14</v>
      </c>
      <c r="H56">
        <v>120</v>
      </c>
      <c r="I5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8">
        <f t="shared" si="1"/>
        <v>43170.25</v>
      </c>
      <c r="T56" s="8">
        <f t="shared" si="2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0.77969696969696967</v>
      </c>
      <c r="G57" t="s">
        <v>20</v>
      </c>
      <c r="H57">
        <v>131</v>
      </c>
      <c r="I5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8">
        <f t="shared" si="1"/>
        <v>43311.208333333328</v>
      </c>
      <c r="T57" s="8">
        <f t="shared" si="2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0.43662499999999999</v>
      </c>
      <c r="G58" t="s">
        <v>20</v>
      </c>
      <c r="H58">
        <v>164</v>
      </c>
      <c r="I58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8">
        <f t="shared" si="1"/>
        <v>42014.25</v>
      </c>
      <c r="T58" s="8">
        <f t="shared" si="2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1.1527586206896552</v>
      </c>
      <c r="G59" t="s">
        <v>20</v>
      </c>
      <c r="H59">
        <v>201</v>
      </c>
      <c r="I59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8">
        <f t="shared" si="1"/>
        <v>42979.208333333328</v>
      </c>
      <c r="T59" s="8">
        <f t="shared" si="2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1.2711111111111111</v>
      </c>
      <c r="G60" t="s">
        <v>20</v>
      </c>
      <c r="H60">
        <v>211</v>
      </c>
      <c r="I60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8">
        <f t="shared" si="1"/>
        <v>42268.208333333328</v>
      </c>
      <c r="T60" s="8">
        <f t="shared" si="2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1.7507142857142857</v>
      </c>
      <c r="G61" t="s">
        <v>20</v>
      </c>
      <c r="H61">
        <v>128</v>
      </c>
      <c r="I61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8">
        <f t="shared" si="1"/>
        <v>42898.208333333328</v>
      </c>
      <c r="T61" s="8">
        <f t="shared" si="2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0.44370488322717622</v>
      </c>
      <c r="G62" t="s">
        <v>20</v>
      </c>
      <c r="H62">
        <v>1600</v>
      </c>
      <c r="I62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8">
        <f t="shared" si="1"/>
        <v>41107.208333333336</v>
      </c>
      <c r="T62" s="8">
        <f t="shared" si="2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0</v>
      </c>
      <c r="G63" t="s">
        <v>14</v>
      </c>
      <c r="H63">
        <v>2253</v>
      </c>
      <c r="I63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8">
        <f t="shared" si="1"/>
        <v>40595.25</v>
      </c>
      <c r="T63" s="8">
        <f t="shared" si="2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6.226</v>
      </c>
      <c r="G64" t="s">
        <v>20</v>
      </c>
      <c r="H64">
        <v>249</v>
      </c>
      <c r="I6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8">
        <f t="shared" si="1"/>
        <v>42160.208333333328</v>
      </c>
      <c r="T64" s="8">
        <f t="shared" si="2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0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8">
        <f t="shared" si="1"/>
        <v>42853.208333333328</v>
      </c>
      <c r="T65" s="8">
        <f t="shared" si="2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0</v>
      </c>
      <c r="G66" t="s">
        <v>14</v>
      </c>
      <c r="H66">
        <v>38</v>
      </c>
      <c r="I66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8">
        <f t="shared" ref="S66:S129" si="4">(((L66/60)/60)/24)+DATE(1970,1,1)</f>
        <v>43283.208333333328</v>
      </c>
      <c r="T66" s="8">
        <f t="shared" ref="T66:T129" si="5">(((M66/60)/60)/24)+DATE(1970,1,1)</f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1.3614754098360655</v>
      </c>
      <c r="G67" t="s">
        <v>20</v>
      </c>
      <c r="H67">
        <v>236</v>
      </c>
      <c r="I67">
        <f t="shared" ref="I67:I130" si="6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8">
        <f t="shared" si="4"/>
        <v>40570.25</v>
      </c>
      <c r="T67" s="8">
        <f t="shared" si="5"/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7">IF(E68-D68&gt;0,(E68-D68)/D68,0)</f>
        <v>0</v>
      </c>
      <c r="G68" t="s">
        <v>14</v>
      </c>
      <c r="H68">
        <v>12</v>
      </c>
      <c r="I68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8">
        <f t="shared" si="4"/>
        <v>42102.208333333328</v>
      </c>
      <c r="T68" s="8">
        <f t="shared" si="5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0.62385674931129476</v>
      </c>
      <c r="G69" t="s">
        <v>20</v>
      </c>
      <c r="H69">
        <v>4065</v>
      </c>
      <c r="I69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8">
        <f t="shared" si="4"/>
        <v>40203.25</v>
      </c>
      <c r="T69" s="8">
        <f t="shared" si="5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1.5452631578947369</v>
      </c>
      <c r="G70" t="s">
        <v>20</v>
      </c>
      <c r="H70">
        <v>246</v>
      </c>
      <c r="I70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8">
        <f t="shared" si="4"/>
        <v>42943.208333333328</v>
      </c>
      <c r="T70" s="8">
        <f t="shared" si="5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</v>
      </c>
      <c r="G71" t="s">
        <v>74</v>
      </c>
      <c r="H71">
        <v>17</v>
      </c>
      <c r="I71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8">
        <f t="shared" si="4"/>
        <v>40531.25</v>
      </c>
      <c r="T71" s="8">
        <f t="shared" si="5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0.23741406249999999</v>
      </c>
      <c r="G72" t="s">
        <v>20</v>
      </c>
      <c r="H72">
        <v>2475</v>
      </c>
      <c r="I72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8">
        <f t="shared" si="4"/>
        <v>40484.208333333336</v>
      </c>
      <c r="T72" s="8">
        <f t="shared" si="5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8.0666666666666664E-2</v>
      </c>
      <c r="G73" t="s">
        <v>20</v>
      </c>
      <c r="H73">
        <v>76</v>
      </c>
      <c r="I73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8">
        <f t="shared" si="4"/>
        <v>43799.25</v>
      </c>
      <c r="T73" s="8">
        <f t="shared" si="5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5.7033333333333331</v>
      </c>
      <c r="G74" t="s">
        <v>20</v>
      </c>
      <c r="H74">
        <v>54</v>
      </c>
      <c r="I7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8">
        <f t="shared" si="4"/>
        <v>42186.208333333328</v>
      </c>
      <c r="T74" s="8">
        <f t="shared" si="5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5.609285714285714</v>
      </c>
      <c r="G75" t="s">
        <v>20</v>
      </c>
      <c r="H75">
        <v>88</v>
      </c>
      <c r="I7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8">
        <f t="shared" si="4"/>
        <v>42701.25</v>
      </c>
      <c r="T75" s="8">
        <f t="shared" si="5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0.22461538461538461</v>
      </c>
      <c r="G76" t="s">
        <v>20</v>
      </c>
      <c r="H76">
        <v>85</v>
      </c>
      <c r="I76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8">
        <f t="shared" si="4"/>
        <v>42456.208333333328</v>
      </c>
      <c r="T76" s="8">
        <f t="shared" si="5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0.50577319587628866</v>
      </c>
      <c r="G77" t="s">
        <v>20</v>
      </c>
      <c r="H77">
        <v>170</v>
      </c>
      <c r="I77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8">
        <f t="shared" si="4"/>
        <v>43296.208333333328</v>
      </c>
      <c r="T77" s="8">
        <f t="shared" si="5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</v>
      </c>
      <c r="G78" t="s">
        <v>14</v>
      </c>
      <c r="H78">
        <v>1684</v>
      </c>
      <c r="I78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8">
        <f t="shared" si="4"/>
        <v>42027.25</v>
      </c>
      <c r="T78" s="8">
        <f t="shared" si="5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</v>
      </c>
      <c r="G79" t="s">
        <v>14</v>
      </c>
      <c r="H79">
        <v>56</v>
      </c>
      <c r="I79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8">
        <f t="shared" si="4"/>
        <v>40448.208333333336</v>
      </c>
      <c r="T79" s="8">
        <f t="shared" si="5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2.008</v>
      </c>
      <c r="G80" t="s">
        <v>20</v>
      </c>
      <c r="H80">
        <v>330</v>
      </c>
      <c r="I80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8">
        <f t="shared" si="4"/>
        <v>43206.208333333328</v>
      </c>
      <c r="T80" s="8">
        <f t="shared" si="5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</v>
      </c>
      <c r="G81" t="s">
        <v>14</v>
      </c>
      <c r="H81">
        <v>838</v>
      </c>
      <c r="I81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8">
        <f t="shared" si="4"/>
        <v>43267.208333333328</v>
      </c>
      <c r="T81" s="8">
        <f t="shared" si="5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5.374545454545455</v>
      </c>
      <c r="G82" t="s">
        <v>20</v>
      </c>
      <c r="H82">
        <v>127</v>
      </c>
      <c r="I82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8">
        <f t="shared" si="4"/>
        <v>42976.208333333328</v>
      </c>
      <c r="T82" s="8">
        <f t="shared" si="5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1.2533928571428572</v>
      </c>
      <c r="G83" t="s">
        <v>20</v>
      </c>
      <c r="H83">
        <v>411</v>
      </c>
      <c r="I83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8">
        <f t="shared" si="4"/>
        <v>43062.25</v>
      </c>
      <c r="T83" s="8">
        <f t="shared" si="5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13.973000000000001</v>
      </c>
      <c r="G84" t="s">
        <v>20</v>
      </c>
      <c r="H84">
        <v>180</v>
      </c>
      <c r="I8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8">
        <f t="shared" si="4"/>
        <v>43482.25</v>
      </c>
      <c r="T84" s="8">
        <f t="shared" si="5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</v>
      </c>
      <c r="G85" t="s">
        <v>14</v>
      </c>
      <c r="H85">
        <v>1000</v>
      </c>
      <c r="I8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8">
        <f t="shared" si="4"/>
        <v>42579.208333333328</v>
      </c>
      <c r="T85" s="8">
        <f t="shared" si="5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0.32369426751592356</v>
      </c>
      <c r="G86" t="s">
        <v>20</v>
      </c>
      <c r="H86">
        <v>374</v>
      </c>
      <c r="I86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8">
        <f t="shared" si="4"/>
        <v>41118.208333333336</v>
      </c>
      <c r="T86" s="8">
        <f t="shared" si="5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0.3122448979591837</v>
      </c>
      <c r="G87" t="s">
        <v>20</v>
      </c>
      <c r="H87">
        <v>71</v>
      </c>
      <c r="I87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8">
        <f t="shared" si="4"/>
        <v>40797.208333333336</v>
      </c>
      <c r="T87" s="8">
        <f t="shared" si="5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0.67635135135135138</v>
      </c>
      <c r="G88" t="s">
        <v>20</v>
      </c>
      <c r="H88">
        <v>203</v>
      </c>
      <c r="I88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8">
        <f t="shared" si="4"/>
        <v>42128.208333333328</v>
      </c>
      <c r="T88" s="8">
        <f t="shared" si="5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</v>
      </c>
      <c r="G89" t="s">
        <v>14</v>
      </c>
      <c r="H89">
        <v>1482</v>
      </c>
      <c r="I89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8">
        <f t="shared" si="4"/>
        <v>40610.25</v>
      </c>
      <c r="T89" s="8">
        <f t="shared" si="5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1.6074999999999999</v>
      </c>
      <c r="G90" t="s">
        <v>20</v>
      </c>
      <c r="H90">
        <v>113</v>
      </c>
      <c r="I90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8">
        <f t="shared" si="4"/>
        <v>42110.208333333328</v>
      </c>
      <c r="T90" s="8">
        <f t="shared" si="5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1.5258823529411765</v>
      </c>
      <c r="G91" t="s">
        <v>20</v>
      </c>
      <c r="H91">
        <v>96</v>
      </c>
      <c r="I91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8">
        <f t="shared" si="4"/>
        <v>40283.208333333336</v>
      </c>
      <c r="T91" s="8">
        <f t="shared" si="5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</v>
      </c>
      <c r="G92" t="s">
        <v>14</v>
      </c>
      <c r="H92">
        <v>106</v>
      </c>
      <c r="I92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8">
        <f t="shared" si="4"/>
        <v>42425.25</v>
      </c>
      <c r="T92" s="8">
        <f t="shared" si="5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</v>
      </c>
      <c r="G93" t="s">
        <v>14</v>
      </c>
      <c r="H93">
        <v>679</v>
      </c>
      <c r="I93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8">
        <f t="shared" si="4"/>
        <v>42588.208333333328</v>
      </c>
      <c r="T93" s="8">
        <f t="shared" si="5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1.5887500000000001</v>
      </c>
      <c r="G94" t="s">
        <v>20</v>
      </c>
      <c r="H94">
        <v>498</v>
      </c>
      <c r="I9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8">
        <f t="shared" si="4"/>
        <v>40352.208333333336</v>
      </c>
      <c r="T94" s="8">
        <f t="shared" si="5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</v>
      </c>
      <c r="G95" t="s">
        <v>74</v>
      </c>
      <c r="H95">
        <v>610</v>
      </c>
      <c r="I9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8">
        <f t="shared" si="4"/>
        <v>41202.208333333336</v>
      </c>
      <c r="T95" s="8">
        <f t="shared" si="5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2.036896551724138</v>
      </c>
      <c r="G96" t="s">
        <v>20</v>
      </c>
      <c r="H96">
        <v>180</v>
      </c>
      <c r="I96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8">
        <f t="shared" si="4"/>
        <v>43562.208333333328</v>
      </c>
      <c r="T96" s="8">
        <f t="shared" si="5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0.13</v>
      </c>
      <c r="G97" t="s">
        <v>20</v>
      </c>
      <c r="H97">
        <v>27</v>
      </c>
      <c r="I97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8">
        <f t="shared" si="4"/>
        <v>43752.208333333328</v>
      </c>
      <c r="T97" s="8">
        <f t="shared" si="5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1.1737876614060259</v>
      </c>
      <c r="G98" t="s">
        <v>20</v>
      </c>
      <c r="H98">
        <v>2331</v>
      </c>
      <c r="I98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8">
        <f t="shared" si="4"/>
        <v>40612.25</v>
      </c>
      <c r="T98" s="8">
        <f t="shared" si="5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8.2669230769230762</v>
      </c>
      <c r="G99" t="s">
        <v>20</v>
      </c>
      <c r="H99">
        <v>113</v>
      </c>
      <c r="I99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8">
        <f t="shared" si="4"/>
        <v>42180.208333333328</v>
      </c>
      <c r="T99" s="8">
        <f t="shared" si="5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</v>
      </c>
      <c r="G100" t="s">
        <v>14</v>
      </c>
      <c r="H100">
        <v>1220</v>
      </c>
      <c r="I100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8">
        <f t="shared" si="4"/>
        <v>42212.208333333328</v>
      </c>
      <c r="T100" s="8">
        <f t="shared" si="5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0.96723684210526317</v>
      </c>
      <c r="G101" t="s">
        <v>20</v>
      </c>
      <c r="H101">
        <v>164</v>
      </c>
      <c r="I101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8">
        <f t="shared" si="4"/>
        <v>41968.25</v>
      </c>
      <c r="T101" s="8">
        <f t="shared" si="5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8">
        <f t="shared" si="4"/>
        <v>40835.208333333336</v>
      </c>
      <c r="T102" s="8">
        <f t="shared" si="5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9.2144444444444442</v>
      </c>
      <c r="G103" t="s">
        <v>20</v>
      </c>
      <c r="H103">
        <v>164</v>
      </c>
      <c r="I103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8">
        <f t="shared" si="4"/>
        <v>42056.25</v>
      </c>
      <c r="T103" s="8">
        <f t="shared" si="5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1.8167567567567569</v>
      </c>
      <c r="G104" t="s">
        <v>20</v>
      </c>
      <c r="H104">
        <v>336</v>
      </c>
      <c r="I10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8">
        <f t="shared" si="4"/>
        <v>43234.208333333328</v>
      </c>
      <c r="T104" s="8">
        <f t="shared" si="5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</v>
      </c>
      <c r="G105" t="s">
        <v>14</v>
      </c>
      <c r="H105">
        <v>37</v>
      </c>
      <c r="I10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8">
        <f t="shared" si="4"/>
        <v>40475.208333333336</v>
      </c>
      <c r="T105" s="8">
        <f t="shared" si="5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0.43140100671140941</v>
      </c>
      <c r="G106" t="s">
        <v>20</v>
      </c>
      <c r="H106">
        <v>1917</v>
      </c>
      <c r="I106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8">
        <f t="shared" si="4"/>
        <v>42878.208333333328</v>
      </c>
      <c r="T106" s="8">
        <f t="shared" si="5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0.44544117647058823</v>
      </c>
      <c r="G107" t="s">
        <v>20</v>
      </c>
      <c r="H107">
        <v>95</v>
      </c>
      <c r="I107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8">
        <f t="shared" si="4"/>
        <v>41366.208333333336</v>
      </c>
      <c r="T107" s="8">
        <f t="shared" si="5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2.5912820512820511</v>
      </c>
      <c r="G108" t="s">
        <v>20</v>
      </c>
      <c r="H108">
        <v>147</v>
      </c>
      <c r="I108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8">
        <f t="shared" si="4"/>
        <v>43716.208333333328</v>
      </c>
      <c r="T108" s="8">
        <f t="shared" si="5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0.86485714285714288</v>
      </c>
      <c r="G109" t="s">
        <v>20</v>
      </c>
      <c r="H109">
        <v>86</v>
      </c>
      <c r="I109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8">
        <f t="shared" si="4"/>
        <v>43213.208333333328</v>
      </c>
      <c r="T109" s="8">
        <f t="shared" si="5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4.9526666666666666</v>
      </c>
      <c r="G110" t="s">
        <v>20</v>
      </c>
      <c r="H110">
        <v>83</v>
      </c>
      <c r="I110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8">
        <f t="shared" si="4"/>
        <v>41005.208333333336</v>
      </c>
      <c r="T110" s="8">
        <f t="shared" si="5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</v>
      </c>
      <c r="G111" t="s">
        <v>14</v>
      </c>
      <c r="H111">
        <v>60</v>
      </c>
      <c r="I111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8">
        <f t="shared" si="4"/>
        <v>41651.25</v>
      </c>
      <c r="T111" s="8">
        <f t="shared" si="5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</v>
      </c>
      <c r="G112" t="s">
        <v>14</v>
      </c>
      <c r="H112">
        <v>296</v>
      </c>
      <c r="I112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8">
        <f t="shared" si="4"/>
        <v>43354.208333333328</v>
      </c>
      <c r="T112" s="8">
        <f t="shared" si="5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0.1995602605863192</v>
      </c>
      <c r="G113" t="s">
        <v>20</v>
      </c>
      <c r="H113">
        <v>676</v>
      </c>
      <c r="I113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8">
        <f t="shared" si="4"/>
        <v>41174.208333333336</v>
      </c>
      <c r="T113" s="8">
        <f t="shared" si="5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1.6882978723404256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8">
        <f t="shared" si="4"/>
        <v>41875.208333333336</v>
      </c>
      <c r="T114" s="8">
        <f t="shared" si="5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2.7687878787878786</v>
      </c>
      <c r="G115" t="s">
        <v>20</v>
      </c>
      <c r="H115">
        <v>131</v>
      </c>
      <c r="I11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8">
        <f t="shared" si="4"/>
        <v>42990.208333333328</v>
      </c>
      <c r="T115" s="8">
        <f t="shared" si="5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6.2715789473684209</v>
      </c>
      <c r="G116" t="s">
        <v>20</v>
      </c>
      <c r="H116">
        <v>126</v>
      </c>
      <c r="I116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8">
        <f t="shared" si="4"/>
        <v>43564.208333333328</v>
      </c>
      <c r="T116" s="8">
        <f t="shared" si="5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</v>
      </c>
      <c r="G117" t="s">
        <v>14</v>
      </c>
      <c r="H117">
        <v>3304</v>
      </c>
      <c r="I117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8">
        <f t="shared" si="4"/>
        <v>43056.25</v>
      </c>
      <c r="T117" s="8">
        <f t="shared" si="5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</v>
      </c>
      <c r="G118" t="s">
        <v>14</v>
      </c>
      <c r="H118">
        <v>73</v>
      </c>
      <c r="I118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8">
        <f t="shared" si="4"/>
        <v>42265.208333333328</v>
      </c>
      <c r="T118" s="8">
        <f t="shared" si="5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0.7393877551020408</v>
      </c>
      <c r="G119" t="s">
        <v>20</v>
      </c>
      <c r="H119">
        <v>275</v>
      </c>
      <c r="I119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8">
        <f t="shared" si="4"/>
        <v>40808.208333333336</v>
      </c>
      <c r="T119" s="8">
        <f t="shared" si="5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0.17611111111111111</v>
      </c>
      <c r="G120" t="s">
        <v>20</v>
      </c>
      <c r="H120">
        <v>67</v>
      </c>
      <c r="I120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8">
        <f t="shared" si="4"/>
        <v>41665.25</v>
      </c>
      <c r="T120" s="8">
        <f t="shared" si="5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1.1496</v>
      </c>
      <c r="G121" t="s">
        <v>20</v>
      </c>
      <c r="H121">
        <v>154</v>
      </c>
      <c r="I121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8">
        <f t="shared" si="4"/>
        <v>41806.208333333336</v>
      </c>
      <c r="T121" s="8">
        <f t="shared" si="5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0.49496671105193074</v>
      </c>
      <c r="G122" t="s">
        <v>20</v>
      </c>
      <c r="H122">
        <v>1782</v>
      </c>
      <c r="I122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8">
        <f t="shared" si="4"/>
        <v>42111.208333333328</v>
      </c>
      <c r="T122" s="8">
        <f t="shared" si="5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1.1933995584988963</v>
      </c>
      <c r="G123" t="s">
        <v>20</v>
      </c>
      <c r="H123">
        <v>903</v>
      </c>
      <c r="I123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8">
        <f t="shared" si="4"/>
        <v>41917.208333333336</v>
      </c>
      <c r="T123" s="8">
        <f t="shared" si="5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</v>
      </c>
      <c r="G124" t="s">
        <v>14</v>
      </c>
      <c r="H124">
        <v>3387</v>
      </c>
      <c r="I12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8">
        <f t="shared" si="4"/>
        <v>41970.25</v>
      </c>
      <c r="T124" s="8">
        <f t="shared" si="5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</v>
      </c>
      <c r="G125" t="s">
        <v>14</v>
      </c>
      <c r="H125">
        <v>662</v>
      </c>
      <c r="I12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8">
        <f t="shared" si="4"/>
        <v>42332.25</v>
      </c>
      <c r="T125" s="8">
        <f t="shared" si="5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2.6776923076923076</v>
      </c>
      <c r="G126" t="s">
        <v>20</v>
      </c>
      <c r="H126">
        <v>94</v>
      </c>
      <c r="I126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8">
        <f t="shared" si="4"/>
        <v>43598.208333333328</v>
      </c>
      <c r="T126" s="8">
        <f t="shared" si="5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0.59905660377358494</v>
      </c>
      <c r="G127" t="s">
        <v>20</v>
      </c>
      <c r="H127">
        <v>180</v>
      </c>
      <c r="I127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8">
        <f t="shared" si="4"/>
        <v>43362.208333333328</v>
      </c>
      <c r="T127" s="8">
        <f t="shared" si="5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</v>
      </c>
      <c r="G128" t="s">
        <v>14</v>
      </c>
      <c r="H128">
        <v>774</v>
      </c>
      <c r="I128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8">
        <f t="shared" si="4"/>
        <v>42596.208333333328</v>
      </c>
      <c r="T128" s="8">
        <f t="shared" si="5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</v>
      </c>
      <c r="G129" t="s">
        <v>14</v>
      </c>
      <c r="H129">
        <v>672</v>
      </c>
      <c r="I129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8">
        <f t="shared" si="4"/>
        <v>40310.208333333336</v>
      </c>
      <c r="T129" s="8">
        <f t="shared" si="5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0</v>
      </c>
      <c r="G130" t="s">
        <v>74</v>
      </c>
      <c r="H130">
        <v>532</v>
      </c>
      <c r="I130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8">
        <f t="shared" ref="S130:S193" si="8">(((L130/60)/60)/24)+DATE(1970,1,1)</f>
        <v>40417.208333333336</v>
      </c>
      <c r="T130" s="8">
        <f t="shared" ref="T130:T193" si="9">(((M130/60)/60)/24)+DATE(1970,1,1)</f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7"/>
        <v>0</v>
      </c>
      <c r="G131" t="s">
        <v>74</v>
      </c>
      <c r="H131">
        <v>55</v>
      </c>
      <c r="I131">
        <f t="shared" ref="I131:I194" si="10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8">
        <f t="shared" si="8"/>
        <v>42038.25</v>
      </c>
      <c r="T131" s="8">
        <f t="shared" si="9"/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1">IF(E132-D132&gt;0,(E132-D132)/D132,0)</f>
        <v>0.5546875</v>
      </c>
      <c r="G132" t="s">
        <v>20</v>
      </c>
      <c r="H132">
        <v>533</v>
      </c>
      <c r="I132">
        <f t="shared" si="10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8">
        <f t="shared" si="8"/>
        <v>40842.208333333336</v>
      </c>
      <c r="T132" s="8">
        <f t="shared" si="9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1"/>
        <v>8.5974499089253188E-3</v>
      </c>
      <c r="G133" t="s">
        <v>20</v>
      </c>
      <c r="H133">
        <v>2443</v>
      </c>
      <c r="I133">
        <f t="shared" si="10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8">
        <f t="shared" si="8"/>
        <v>41607.25</v>
      </c>
      <c r="T133" s="8">
        <f t="shared" si="9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1"/>
        <v>0.16181818181818181</v>
      </c>
      <c r="G134" t="s">
        <v>20</v>
      </c>
      <c r="H134">
        <v>89</v>
      </c>
      <c r="I134">
        <f t="shared" si="10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8">
        <f t="shared" si="8"/>
        <v>43112.25</v>
      </c>
      <c r="T134" s="8">
        <f t="shared" si="9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1"/>
        <v>2.1077777777777778</v>
      </c>
      <c r="G135" t="s">
        <v>20</v>
      </c>
      <c r="H135">
        <v>159</v>
      </c>
      <c r="I135">
        <f t="shared" si="10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8">
        <f t="shared" si="8"/>
        <v>40767.208333333336</v>
      </c>
      <c r="T135" s="8">
        <f t="shared" si="9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1"/>
        <v>0</v>
      </c>
      <c r="G136" t="s">
        <v>14</v>
      </c>
      <c r="H136">
        <v>940</v>
      </c>
      <c r="I136">
        <f t="shared" si="10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8">
        <f t="shared" si="8"/>
        <v>40713.208333333336</v>
      </c>
      <c r="T136" s="8">
        <f t="shared" si="9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1"/>
        <v>0</v>
      </c>
      <c r="G137" t="s">
        <v>14</v>
      </c>
      <c r="H137">
        <v>117</v>
      </c>
      <c r="I137">
        <f t="shared" si="10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8">
        <f t="shared" si="8"/>
        <v>41340.25</v>
      </c>
      <c r="T137" s="8">
        <f t="shared" si="9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1"/>
        <v>0</v>
      </c>
      <c r="G138" t="s">
        <v>74</v>
      </c>
      <c r="H138">
        <v>58</v>
      </c>
      <c r="I138">
        <f t="shared" si="10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8">
        <f t="shared" si="8"/>
        <v>41797.208333333336</v>
      </c>
      <c r="T138" s="8">
        <f t="shared" si="9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1"/>
        <v>1.6177777777777778</v>
      </c>
      <c r="G139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8">
        <f t="shared" si="8"/>
        <v>40457.208333333336</v>
      </c>
      <c r="T139" s="8">
        <f t="shared" si="9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1"/>
        <v>0</v>
      </c>
      <c r="G140" t="s">
        <v>14</v>
      </c>
      <c r="H140">
        <v>115</v>
      </c>
      <c r="I140">
        <f t="shared" si="10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8">
        <f t="shared" si="8"/>
        <v>41180.208333333336</v>
      </c>
      <c r="T140" s="8">
        <f t="shared" si="9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1"/>
        <v>0</v>
      </c>
      <c r="G141" t="s">
        <v>14</v>
      </c>
      <c r="H141">
        <v>326</v>
      </c>
      <c r="I141">
        <f t="shared" si="10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8">
        <f t="shared" si="8"/>
        <v>42115.208333333328</v>
      </c>
      <c r="T141" s="8">
        <f t="shared" si="9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1"/>
        <v>1.2316363636363636</v>
      </c>
      <c r="G142" t="s">
        <v>20</v>
      </c>
      <c r="H142">
        <v>186</v>
      </c>
      <c r="I142">
        <f t="shared" si="10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8">
        <f t="shared" si="8"/>
        <v>43156.25</v>
      </c>
      <c r="T142" s="8">
        <f t="shared" si="9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1"/>
        <v>1.5909797822706066E-2</v>
      </c>
      <c r="G143" t="s">
        <v>20</v>
      </c>
      <c r="H143">
        <v>1071</v>
      </c>
      <c r="I143">
        <f t="shared" si="10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8">
        <f t="shared" si="8"/>
        <v>42167.208333333328</v>
      </c>
      <c r="T143" s="8">
        <f t="shared" si="9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1"/>
        <v>1.3004</v>
      </c>
      <c r="G144" t="s">
        <v>20</v>
      </c>
      <c r="H144">
        <v>117</v>
      </c>
      <c r="I144">
        <f t="shared" si="10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8">
        <f t="shared" si="8"/>
        <v>41005.208333333336</v>
      </c>
      <c r="T144" s="8">
        <f t="shared" si="9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1"/>
        <v>0.35592592592592592</v>
      </c>
      <c r="G145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8">
        <f t="shared" si="8"/>
        <v>40357.208333333336</v>
      </c>
      <c r="T145" s="8">
        <f t="shared" si="9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1"/>
        <v>0.29099999999999998</v>
      </c>
      <c r="G146" t="s">
        <v>20</v>
      </c>
      <c r="H146">
        <v>135</v>
      </c>
      <c r="I146">
        <f t="shared" si="10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8">
        <f t="shared" si="8"/>
        <v>43633.208333333328</v>
      </c>
      <c r="T146" s="8">
        <f t="shared" si="9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1"/>
        <v>1.3651199999999999</v>
      </c>
      <c r="G147" t="s">
        <v>20</v>
      </c>
      <c r="H147">
        <v>768</v>
      </c>
      <c r="I147">
        <f t="shared" si="10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8">
        <f t="shared" si="8"/>
        <v>41889.208333333336</v>
      </c>
      <c r="T147" s="8">
        <f t="shared" si="9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1"/>
        <v>0</v>
      </c>
      <c r="G148" t="s">
        <v>74</v>
      </c>
      <c r="H148">
        <v>51</v>
      </c>
      <c r="I148">
        <f t="shared" si="10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8">
        <f t="shared" si="8"/>
        <v>40855.25</v>
      </c>
      <c r="T148" s="8">
        <f t="shared" si="9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1"/>
        <v>0.12493975903614458</v>
      </c>
      <c r="G149" t="s">
        <v>20</v>
      </c>
      <c r="H149">
        <v>199</v>
      </c>
      <c r="I149">
        <f t="shared" si="10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8">
        <f t="shared" si="8"/>
        <v>42534.208333333328</v>
      </c>
      <c r="T149" s="8">
        <f t="shared" si="9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1"/>
        <v>0.21021505376344085</v>
      </c>
      <c r="G150" t="s">
        <v>20</v>
      </c>
      <c r="H150">
        <v>107</v>
      </c>
      <c r="I150">
        <f t="shared" si="10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8">
        <f t="shared" si="8"/>
        <v>42941.208333333328</v>
      </c>
      <c r="T150" s="8">
        <f t="shared" si="9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1"/>
        <v>1.1987096774193549</v>
      </c>
      <c r="G151" t="s">
        <v>20</v>
      </c>
      <c r="H151">
        <v>195</v>
      </c>
      <c r="I151">
        <f t="shared" si="10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8">
        <f t="shared" si="8"/>
        <v>41275.25</v>
      </c>
      <c r="T151" s="8">
        <f t="shared" si="9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1"/>
        <v>0</v>
      </c>
      <c r="G152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8">
        <f t="shared" si="8"/>
        <v>43450.25</v>
      </c>
      <c r="T152" s="8">
        <f t="shared" si="9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1"/>
        <v>0</v>
      </c>
      <c r="G153" t="s">
        <v>14</v>
      </c>
      <c r="H153">
        <v>1467</v>
      </c>
      <c r="I153">
        <f t="shared" si="10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8">
        <f t="shared" si="8"/>
        <v>41799.208333333336</v>
      </c>
      <c r="T153" s="8">
        <f t="shared" si="9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1"/>
        <v>3.2306746987951809</v>
      </c>
      <c r="G154" t="s">
        <v>20</v>
      </c>
      <c r="H154">
        <v>3376</v>
      </c>
      <c r="I154">
        <f t="shared" si="10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8">
        <f t="shared" si="8"/>
        <v>42783.25</v>
      </c>
      <c r="T154" s="8">
        <f t="shared" si="9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1"/>
        <v>0</v>
      </c>
      <c r="G155" t="s">
        <v>14</v>
      </c>
      <c r="H155">
        <v>5681</v>
      </c>
      <c r="I155">
        <f t="shared" si="10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8">
        <f t="shared" si="8"/>
        <v>41201.208333333336</v>
      </c>
      <c r="T155" s="8">
        <f t="shared" si="9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1"/>
        <v>0</v>
      </c>
      <c r="G156" t="s">
        <v>14</v>
      </c>
      <c r="H156">
        <v>1059</v>
      </c>
      <c r="I156">
        <f t="shared" si="10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8">
        <f t="shared" si="8"/>
        <v>42502.208333333328</v>
      </c>
      <c r="T156" s="8">
        <f t="shared" si="9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1"/>
        <v>0</v>
      </c>
      <c r="G157" t="s">
        <v>14</v>
      </c>
      <c r="H157">
        <v>1194</v>
      </c>
      <c r="I157">
        <f t="shared" si="10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8">
        <f t="shared" si="8"/>
        <v>40262.208333333336</v>
      </c>
      <c r="T157" s="8">
        <f t="shared" si="9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1"/>
        <v>0</v>
      </c>
      <c r="G158" t="s">
        <v>74</v>
      </c>
      <c r="H158">
        <v>379</v>
      </c>
      <c r="I158">
        <f t="shared" si="10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8">
        <f t="shared" si="8"/>
        <v>43743.208333333328</v>
      </c>
      <c r="T158" s="8">
        <f t="shared" si="9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1"/>
        <v>0</v>
      </c>
      <c r="G159" t="s">
        <v>14</v>
      </c>
      <c r="H159">
        <v>30</v>
      </c>
      <c r="I159">
        <f t="shared" si="10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8">
        <f t="shared" si="8"/>
        <v>41638.25</v>
      </c>
      <c r="T159" s="8">
        <f t="shared" si="9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1"/>
        <v>1.2095238095238094</v>
      </c>
      <c r="G160" t="s">
        <v>20</v>
      </c>
      <c r="H160">
        <v>41</v>
      </c>
      <c r="I160">
        <f t="shared" si="10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8">
        <f t="shared" si="8"/>
        <v>42346.25</v>
      </c>
      <c r="T160" s="8">
        <f t="shared" si="9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1"/>
        <v>1.1506276150627615E-4</v>
      </c>
      <c r="G161" t="s">
        <v>20</v>
      </c>
      <c r="H161">
        <v>1821</v>
      </c>
      <c r="I161">
        <f t="shared" si="10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8">
        <f t="shared" si="8"/>
        <v>43551.208333333328</v>
      </c>
      <c r="T161" s="8">
        <f t="shared" si="9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1"/>
        <v>0.62312500000000004</v>
      </c>
      <c r="G162" t="s">
        <v>20</v>
      </c>
      <c r="H162">
        <v>164</v>
      </c>
      <c r="I162">
        <f t="shared" si="10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8">
        <f t="shared" si="8"/>
        <v>43582.208333333328</v>
      </c>
      <c r="T162" s="8">
        <f t="shared" si="9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1"/>
        <v>0</v>
      </c>
      <c r="G163" t="s">
        <v>14</v>
      </c>
      <c r="H163">
        <v>75</v>
      </c>
      <c r="I163">
        <f t="shared" si="10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8">
        <f t="shared" si="8"/>
        <v>42270.208333333328</v>
      </c>
      <c r="T163" s="8">
        <f t="shared" si="9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1"/>
        <v>0.49737704918032788</v>
      </c>
      <c r="G164" t="s">
        <v>20</v>
      </c>
      <c r="H164">
        <v>157</v>
      </c>
      <c r="I164">
        <f t="shared" si="10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8">
        <f t="shared" si="8"/>
        <v>43442.25</v>
      </c>
      <c r="T164" s="8">
        <f t="shared" si="9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1"/>
        <v>1.5325714285714285</v>
      </c>
      <c r="G165" t="s">
        <v>20</v>
      </c>
      <c r="H165">
        <v>246</v>
      </c>
      <c r="I165">
        <f t="shared" si="10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8">
        <f t="shared" si="8"/>
        <v>43028.208333333328</v>
      </c>
      <c r="T165" s="8">
        <f t="shared" si="9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1"/>
        <v>1.6943521594684386E-3</v>
      </c>
      <c r="G166" t="s">
        <v>20</v>
      </c>
      <c r="H166">
        <v>1396</v>
      </c>
      <c r="I166">
        <f t="shared" si="10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8">
        <f t="shared" si="8"/>
        <v>43016.208333333328</v>
      </c>
      <c r="T166" s="8">
        <f t="shared" si="9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1"/>
        <v>0.2199004424778761</v>
      </c>
      <c r="G167" t="s">
        <v>20</v>
      </c>
      <c r="H167">
        <v>2506</v>
      </c>
      <c r="I167">
        <f t="shared" si="10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8">
        <f t="shared" si="8"/>
        <v>42948.208333333328</v>
      </c>
      <c r="T167" s="8">
        <f t="shared" si="9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1"/>
        <v>0.37132653061224491</v>
      </c>
      <c r="G168" t="s">
        <v>20</v>
      </c>
      <c r="H168">
        <v>244</v>
      </c>
      <c r="I168">
        <f t="shared" si="10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8">
        <f t="shared" si="8"/>
        <v>40534.25</v>
      </c>
      <c r="T168" s="8">
        <f t="shared" si="9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1"/>
        <v>3.1553846153846155</v>
      </c>
      <c r="G169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8">
        <f t="shared" si="8"/>
        <v>41435.208333333336</v>
      </c>
      <c r="T169" s="8">
        <f t="shared" si="9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1"/>
        <v>0</v>
      </c>
      <c r="G170" t="s">
        <v>14</v>
      </c>
      <c r="H170">
        <v>955</v>
      </c>
      <c r="I170">
        <f t="shared" si="10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8">
        <f t="shared" si="8"/>
        <v>43518.25</v>
      </c>
      <c r="T170" s="8">
        <f t="shared" si="9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1"/>
        <v>3.240815450643777</v>
      </c>
      <c r="G171" t="s">
        <v>20</v>
      </c>
      <c r="H171">
        <v>1267</v>
      </c>
      <c r="I171">
        <f t="shared" si="10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8">
        <f t="shared" si="8"/>
        <v>41077.208333333336</v>
      </c>
      <c r="T171" s="8">
        <f t="shared" si="9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1"/>
        <v>0</v>
      </c>
      <c r="G172" t="s">
        <v>14</v>
      </c>
      <c r="H172">
        <v>67</v>
      </c>
      <c r="I172">
        <f t="shared" si="10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8">
        <f t="shared" si="8"/>
        <v>42950.208333333328</v>
      </c>
      <c r="T172" s="8">
        <f t="shared" si="9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1"/>
        <v>0</v>
      </c>
      <c r="G173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8">
        <f t="shared" si="8"/>
        <v>41718.208333333336</v>
      </c>
      <c r="T173" s="8">
        <f t="shared" si="9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1"/>
        <v>0</v>
      </c>
      <c r="G174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8">
        <f t="shared" si="8"/>
        <v>41839.208333333336</v>
      </c>
      <c r="T174" s="8">
        <f t="shared" si="9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1"/>
        <v>0.63014477766287491</v>
      </c>
      <c r="G175" t="s">
        <v>20</v>
      </c>
      <c r="H175">
        <v>1561</v>
      </c>
      <c r="I175">
        <f t="shared" si="10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8">
        <f t="shared" si="8"/>
        <v>41412.208333333336</v>
      </c>
      <c r="T175" s="8">
        <f t="shared" si="9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1"/>
        <v>7.9466666666666663</v>
      </c>
      <c r="G176" t="s">
        <v>20</v>
      </c>
      <c r="H176">
        <v>48</v>
      </c>
      <c r="I176">
        <f t="shared" si="10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8">
        <f t="shared" si="8"/>
        <v>42282.208333333328</v>
      </c>
      <c r="T176" s="8">
        <f t="shared" si="9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1"/>
        <v>0</v>
      </c>
      <c r="G177" t="s">
        <v>14</v>
      </c>
      <c r="H177">
        <v>1130</v>
      </c>
      <c r="I177">
        <f t="shared" si="10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8">
        <f t="shared" si="8"/>
        <v>42613.208333333328</v>
      </c>
      <c r="T177" s="8">
        <f t="shared" si="9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1"/>
        <v>0</v>
      </c>
      <c r="G178" t="s">
        <v>14</v>
      </c>
      <c r="H178">
        <v>782</v>
      </c>
      <c r="I178">
        <f t="shared" si="10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8">
        <f t="shared" si="8"/>
        <v>42616.208333333328</v>
      </c>
      <c r="T178" s="8">
        <f t="shared" si="9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1"/>
        <v>3.1647680412371133</v>
      </c>
      <c r="G179" t="s">
        <v>20</v>
      </c>
      <c r="H179">
        <v>2739</v>
      </c>
      <c r="I179">
        <f t="shared" si="10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8">
        <f t="shared" si="8"/>
        <v>40497.25</v>
      </c>
      <c r="T179" s="8">
        <f t="shared" si="9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1"/>
        <v>0</v>
      </c>
      <c r="G180" t="s">
        <v>14</v>
      </c>
      <c r="H180">
        <v>210</v>
      </c>
      <c r="I180">
        <f t="shared" si="10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8">
        <f t="shared" si="8"/>
        <v>42999.208333333328</v>
      </c>
      <c r="T180" s="8">
        <f t="shared" si="9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1"/>
        <v>2.5771910112359548</v>
      </c>
      <c r="G181" t="s">
        <v>20</v>
      </c>
      <c r="H181">
        <v>3537</v>
      </c>
      <c r="I181">
        <f t="shared" si="1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8">
        <f t="shared" si="8"/>
        <v>41350.208333333336</v>
      </c>
      <c r="T181" s="8">
        <f t="shared" si="9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1"/>
        <v>2.0845714285714285</v>
      </c>
      <c r="G182" t="s">
        <v>20</v>
      </c>
      <c r="H182">
        <v>2107</v>
      </c>
      <c r="I182">
        <f t="shared" si="10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8">
        <f t="shared" si="8"/>
        <v>40259.208333333336</v>
      </c>
      <c r="T182" s="8">
        <f t="shared" si="9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1"/>
        <v>0</v>
      </c>
      <c r="G183" t="s">
        <v>14</v>
      </c>
      <c r="H183">
        <v>136</v>
      </c>
      <c r="I183">
        <f t="shared" si="10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8">
        <f t="shared" si="8"/>
        <v>43012.208333333328</v>
      </c>
      <c r="T183" s="8">
        <f t="shared" si="9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1"/>
        <v>6.2232472324723247</v>
      </c>
      <c r="G184" t="s">
        <v>20</v>
      </c>
      <c r="H184">
        <v>3318</v>
      </c>
      <c r="I184">
        <f t="shared" si="10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8">
        <f t="shared" si="8"/>
        <v>43631.208333333328</v>
      </c>
      <c r="T184" s="8">
        <f t="shared" si="9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1"/>
        <v>0</v>
      </c>
      <c r="G185" t="s">
        <v>14</v>
      </c>
      <c r="H185">
        <v>86</v>
      </c>
      <c r="I185">
        <f t="shared" si="1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8">
        <f t="shared" si="8"/>
        <v>40430.208333333336</v>
      </c>
      <c r="T185" s="8">
        <f t="shared" si="9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1"/>
        <v>1.9305555555555556</v>
      </c>
      <c r="G186" t="s">
        <v>20</v>
      </c>
      <c r="H186">
        <v>340</v>
      </c>
      <c r="I186">
        <f t="shared" si="10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8">
        <f t="shared" si="8"/>
        <v>43588.208333333328</v>
      </c>
      <c r="T186" s="8">
        <f t="shared" si="9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1"/>
        <v>0</v>
      </c>
      <c r="G187" t="s">
        <v>14</v>
      </c>
      <c r="H187">
        <v>19</v>
      </c>
      <c r="I187">
        <f t="shared" si="10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8">
        <f t="shared" si="8"/>
        <v>43233.208333333328</v>
      </c>
      <c r="T187" s="8">
        <f t="shared" si="9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1"/>
        <v>0</v>
      </c>
      <c r="G188" t="s">
        <v>14</v>
      </c>
      <c r="H188">
        <v>886</v>
      </c>
      <c r="I188">
        <f t="shared" si="10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8">
        <f t="shared" si="8"/>
        <v>41782.208333333336</v>
      </c>
      <c r="T188" s="8">
        <f t="shared" si="9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1"/>
        <v>1.2987375415282392</v>
      </c>
      <c r="G189" t="s">
        <v>20</v>
      </c>
      <c r="H189">
        <v>1442</v>
      </c>
      <c r="I189">
        <f t="shared" si="1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8">
        <f t="shared" si="8"/>
        <v>41328.25</v>
      </c>
      <c r="T189" s="8">
        <f t="shared" si="9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1"/>
        <v>0</v>
      </c>
      <c r="G190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8">
        <f t="shared" si="8"/>
        <v>41975.25</v>
      </c>
      <c r="T190" s="8">
        <f t="shared" si="9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1"/>
        <v>0</v>
      </c>
      <c r="G191" t="s">
        <v>74</v>
      </c>
      <c r="H191">
        <v>441</v>
      </c>
      <c r="I191">
        <f t="shared" si="10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8">
        <f t="shared" si="8"/>
        <v>42433.25</v>
      </c>
      <c r="T191" s="8">
        <f t="shared" si="9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1"/>
        <v>0</v>
      </c>
      <c r="G192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8">
        <f t="shared" si="8"/>
        <v>41429.208333333336</v>
      </c>
      <c r="T192" s="8">
        <f t="shared" si="9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1"/>
        <v>0</v>
      </c>
      <c r="G193" t="s">
        <v>14</v>
      </c>
      <c r="H193">
        <v>86</v>
      </c>
      <c r="I193">
        <f t="shared" si="10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8">
        <f t="shared" si="8"/>
        <v>43536.208333333328</v>
      </c>
      <c r="T193" s="8">
        <f t="shared" si="9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1"/>
        <v>0</v>
      </c>
      <c r="G194" t="s">
        <v>14</v>
      </c>
      <c r="H194">
        <v>243</v>
      </c>
      <c r="I194">
        <f t="shared" si="10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8">
        <f t="shared" ref="S194:S257" si="12">(((L194/60)/60)/24)+DATE(1970,1,1)</f>
        <v>41817.208333333336</v>
      </c>
      <c r="T194" s="8">
        <f t="shared" ref="T194:T257" si="13">(((M194/60)/60)/24)+DATE(1970,1,1)</f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1"/>
        <v>0</v>
      </c>
      <c r="G195" t="s">
        <v>14</v>
      </c>
      <c r="H195">
        <v>65</v>
      </c>
      <c r="I195">
        <f t="shared" ref="I195:I258" si="14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8">
        <f t="shared" si="12"/>
        <v>43198.208333333328</v>
      </c>
      <c r="T195" s="8">
        <f t="shared" si="13"/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5">IF(E196-D196&gt;0,(E196-D196)/D196,0)</f>
        <v>0.2276056338028169</v>
      </c>
      <c r="G196" t="s">
        <v>20</v>
      </c>
      <c r="H196">
        <v>126</v>
      </c>
      <c r="I196">
        <f t="shared" si="14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8">
        <f t="shared" si="12"/>
        <v>42261.208333333328</v>
      </c>
      <c r="T196" s="8">
        <f t="shared" si="13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5"/>
        <v>2.61753164556962</v>
      </c>
      <c r="G197" t="s">
        <v>20</v>
      </c>
      <c r="H197">
        <v>524</v>
      </c>
      <c r="I197">
        <f t="shared" si="14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8">
        <f t="shared" si="12"/>
        <v>43310.208333333328</v>
      </c>
      <c r="T197" s="8">
        <f t="shared" si="13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0</v>
      </c>
      <c r="G198" t="s">
        <v>14</v>
      </c>
      <c r="H198">
        <v>100</v>
      </c>
      <c r="I198">
        <f t="shared" si="14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8">
        <f t="shared" si="12"/>
        <v>42616.208333333328</v>
      </c>
      <c r="T198" s="8">
        <f t="shared" si="13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1.9820475319926874</v>
      </c>
      <c r="G199" t="s">
        <v>20</v>
      </c>
      <c r="H199">
        <v>1989</v>
      </c>
      <c r="I199">
        <f t="shared" si="14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8">
        <f t="shared" si="12"/>
        <v>42909.208333333328</v>
      </c>
      <c r="T199" s="8">
        <f t="shared" si="13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0</v>
      </c>
      <c r="G200" t="s">
        <v>14</v>
      </c>
      <c r="H200">
        <v>168</v>
      </c>
      <c r="I200">
        <f t="shared" si="14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8">
        <f t="shared" si="12"/>
        <v>40396.208333333336</v>
      </c>
      <c r="T200" s="8">
        <f t="shared" si="13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0</v>
      </c>
      <c r="G201" t="s">
        <v>14</v>
      </c>
      <c r="H201">
        <v>13</v>
      </c>
      <c r="I201">
        <f t="shared" si="14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8">
        <f t="shared" si="12"/>
        <v>42192.208333333328</v>
      </c>
      <c r="T201" s="8">
        <f t="shared" si="13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0</v>
      </c>
      <c r="G202" t="s">
        <v>14</v>
      </c>
      <c r="H202">
        <v>1</v>
      </c>
      <c r="I202">
        <f t="shared" si="14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8">
        <f t="shared" si="12"/>
        <v>40262.208333333336</v>
      </c>
      <c r="T202" s="8">
        <f t="shared" si="13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5.8119047619047617</v>
      </c>
      <c r="G203" t="s">
        <v>20</v>
      </c>
      <c r="H203">
        <v>157</v>
      </c>
      <c r="I203">
        <f t="shared" si="14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8">
        <f t="shared" si="12"/>
        <v>41845.208333333336</v>
      </c>
      <c r="T203" s="8">
        <f t="shared" si="13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0</v>
      </c>
      <c r="G204" t="s">
        <v>74</v>
      </c>
      <c r="H204">
        <v>82</v>
      </c>
      <c r="I204">
        <f t="shared" si="14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8">
        <f t="shared" si="12"/>
        <v>40818.208333333336</v>
      </c>
      <c r="T204" s="8">
        <f t="shared" si="13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0.34407922168172345</v>
      </c>
      <c r="G205" t="s">
        <v>20</v>
      </c>
      <c r="H205">
        <v>4498</v>
      </c>
      <c r="I205">
        <f t="shared" si="14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8">
        <f t="shared" si="12"/>
        <v>42752.25</v>
      </c>
      <c r="T205" s="8">
        <f t="shared" si="13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0</v>
      </c>
      <c r="G206" t="s">
        <v>14</v>
      </c>
      <c r="H206">
        <v>40</v>
      </c>
      <c r="I206">
        <f t="shared" si="14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8">
        <f t="shared" si="12"/>
        <v>40636.208333333336</v>
      </c>
      <c r="T206" s="8">
        <f t="shared" si="13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3.3184615384615386</v>
      </c>
      <c r="G207" t="s">
        <v>20</v>
      </c>
      <c r="H207">
        <v>80</v>
      </c>
      <c r="I207">
        <f t="shared" si="14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8">
        <f t="shared" si="12"/>
        <v>43390.208333333328</v>
      </c>
      <c r="T207" s="8">
        <f t="shared" si="13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0</v>
      </c>
      <c r="G208" t="s">
        <v>74</v>
      </c>
      <c r="H208">
        <v>57</v>
      </c>
      <c r="I208">
        <f t="shared" si="14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8">
        <f t="shared" si="12"/>
        <v>40236.25</v>
      </c>
      <c r="T208" s="8">
        <f t="shared" si="13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3.2570000000000001</v>
      </c>
      <c r="G209" t="s">
        <v>20</v>
      </c>
      <c r="H209">
        <v>43</v>
      </c>
      <c r="I209">
        <f t="shared" si="14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8">
        <f t="shared" si="12"/>
        <v>43340.208333333328</v>
      </c>
      <c r="T209" s="8">
        <f t="shared" si="13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1.122397155916709E-2</v>
      </c>
      <c r="G210" t="s">
        <v>20</v>
      </c>
      <c r="H210">
        <v>2053</v>
      </c>
      <c r="I210">
        <f t="shared" si="14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8">
        <f t="shared" si="12"/>
        <v>43048.25</v>
      </c>
      <c r="T210" s="8">
        <f t="shared" si="13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0</v>
      </c>
      <c r="G211" t="s">
        <v>47</v>
      </c>
      <c r="H211">
        <v>808</v>
      </c>
      <c r="I211">
        <f t="shared" si="1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8">
        <f t="shared" si="12"/>
        <v>42496.208333333328</v>
      </c>
      <c r="T211" s="8">
        <f t="shared" si="13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0</v>
      </c>
      <c r="G212" t="s">
        <v>14</v>
      </c>
      <c r="H212">
        <v>226</v>
      </c>
      <c r="I212">
        <f t="shared" si="1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8">
        <f t="shared" si="12"/>
        <v>42797.25</v>
      </c>
      <c r="T212" s="8">
        <f t="shared" si="13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0</v>
      </c>
      <c r="G213" t="s">
        <v>14</v>
      </c>
      <c r="H213">
        <v>1625</v>
      </c>
      <c r="I213">
        <f t="shared" si="1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8">
        <f t="shared" si="12"/>
        <v>41513.208333333336</v>
      </c>
      <c r="T213" s="8">
        <f t="shared" si="13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0.51851851851851849</v>
      </c>
      <c r="G214" t="s">
        <v>20</v>
      </c>
      <c r="H214">
        <v>168</v>
      </c>
      <c r="I214">
        <f t="shared" si="1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8">
        <f t="shared" si="12"/>
        <v>43814.25</v>
      </c>
      <c r="T214" s="8">
        <f t="shared" si="13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0.95163822525597275</v>
      </c>
      <c r="G215" t="s">
        <v>20</v>
      </c>
      <c r="H215">
        <v>4289</v>
      </c>
      <c r="I215">
        <f t="shared" si="1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8">
        <f t="shared" si="12"/>
        <v>40488.208333333336</v>
      </c>
      <c r="T215" s="8">
        <f t="shared" si="13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9.2314285714285713</v>
      </c>
      <c r="G216" t="s">
        <v>20</v>
      </c>
      <c r="H216">
        <v>165</v>
      </c>
      <c r="I216">
        <f t="shared" si="1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8">
        <f t="shared" si="12"/>
        <v>40409.208333333336</v>
      </c>
      <c r="T216" s="8">
        <f t="shared" si="13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0</v>
      </c>
      <c r="G217" t="s">
        <v>14</v>
      </c>
      <c r="H217">
        <v>143</v>
      </c>
      <c r="I217">
        <f t="shared" si="1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8">
        <f t="shared" si="12"/>
        <v>43509.25</v>
      </c>
      <c r="T217" s="8">
        <f t="shared" si="13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0.55070665571076416</v>
      </c>
      <c r="G218" t="s">
        <v>20</v>
      </c>
      <c r="H218">
        <v>1815</v>
      </c>
      <c r="I218">
        <f t="shared" si="1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8">
        <f t="shared" si="12"/>
        <v>40869.25</v>
      </c>
      <c r="T218" s="8">
        <f t="shared" si="13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0</v>
      </c>
      <c r="G219" t="s">
        <v>14</v>
      </c>
      <c r="H219">
        <v>934</v>
      </c>
      <c r="I219">
        <f t="shared" si="1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8">
        <f t="shared" si="12"/>
        <v>43583.208333333328</v>
      </c>
      <c r="T219" s="8">
        <f t="shared" si="13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1.1594736842105262</v>
      </c>
      <c r="G220" t="s">
        <v>20</v>
      </c>
      <c r="H220">
        <v>397</v>
      </c>
      <c r="I220">
        <f t="shared" si="1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8">
        <f t="shared" si="12"/>
        <v>40858.25</v>
      </c>
      <c r="T220" s="8">
        <f t="shared" si="13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2.3212709832134291</v>
      </c>
      <c r="G221" t="s">
        <v>20</v>
      </c>
      <c r="H221">
        <v>1539</v>
      </c>
      <c r="I221">
        <f t="shared" si="1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8">
        <f t="shared" si="12"/>
        <v>41137.208333333336</v>
      </c>
      <c r="T221" s="8">
        <f t="shared" si="13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0</v>
      </c>
      <c r="G222" t="s">
        <v>14</v>
      </c>
      <c r="H222">
        <v>17</v>
      </c>
      <c r="I222">
        <f t="shared" si="1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8">
        <f t="shared" si="12"/>
        <v>40725.208333333336</v>
      </c>
      <c r="T222" s="8">
        <f t="shared" si="13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0</v>
      </c>
      <c r="G223" t="s">
        <v>14</v>
      </c>
      <c r="H223">
        <v>2179</v>
      </c>
      <c r="I223">
        <f t="shared" si="1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8">
        <f t="shared" si="12"/>
        <v>41081.208333333336</v>
      </c>
      <c r="T223" s="8">
        <f t="shared" si="13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0.37979166666666669</v>
      </c>
      <c r="G224" t="s">
        <v>20</v>
      </c>
      <c r="H224">
        <v>138</v>
      </c>
      <c r="I224">
        <f t="shared" si="1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8">
        <f t="shared" si="12"/>
        <v>41914.208333333336</v>
      </c>
      <c r="T224" s="8">
        <f t="shared" si="13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0</v>
      </c>
      <c r="G225" t="s">
        <v>14</v>
      </c>
      <c r="H225">
        <v>931</v>
      </c>
      <c r="I225">
        <f t="shared" si="1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8">
        <f t="shared" si="12"/>
        <v>42445.208333333328</v>
      </c>
      <c r="T225" s="8">
        <f t="shared" si="13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3.0363930885529156</v>
      </c>
      <c r="G226" t="s">
        <v>20</v>
      </c>
      <c r="H226">
        <v>3594</v>
      </c>
      <c r="I226">
        <f t="shared" si="1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8">
        <f t="shared" si="12"/>
        <v>41906.208333333336</v>
      </c>
      <c r="T226" s="8">
        <f t="shared" si="13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1.6017404129793511</v>
      </c>
      <c r="G227" t="s">
        <v>20</v>
      </c>
      <c r="H227">
        <v>5880</v>
      </c>
      <c r="I227">
        <f t="shared" si="1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8">
        <f t="shared" si="12"/>
        <v>41762.208333333336</v>
      </c>
      <c r="T227" s="8">
        <f t="shared" si="13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2.6663333333333332</v>
      </c>
      <c r="G228" t="s">
        <v>20</v>
      </c>
      <c r="H228">
        <v>112</v>
      </c>
      <c r="I228">
        <f t="shared" si="1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8">
        <f t="shared" si="12"/>
        <v>40276.208333333336</v>
      </c>
      <c r="T228" s="8">
        <f t="shared" si="13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0.68720853858784892</v>
      </c>
      <c r="G229" t="s">
        <v>20</v>
      </c>
      <c r="H229">
        <v>943</v>
      </c>
      <c r="I229">
        <f t="shared" si="1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8">
        <f t="shared" si="12"/>
        <v>42139.208333333328</v>
      </c>
      <c r="T229" s="8">
        <f t="shared" si="13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0.19907179115300944</v>
      </c>
      <c r="G230" t="s">
        <v>20</v>
      </c>
      <c r="H230">
        <v>2468</v>
      </c>
      <c r="I230">
        <f t="shared" si="1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8">
        <f t="shared" si="12"/>
        <v>42613.208333333328</v>
      </c>
      <c r="T230" s="8">
        <f t="shared" si="13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0.93689252336448603</v>
      </c>
      <c r="G231" t="s">
        <v>20</v>
      </c>
      <c r="H231">
        <v>2551</v>
      </c>
      <c r="I231">
        <f t="shared" si="1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8">
        <f t="shared" si="12"/>
        <v>42887.208333333328</v>
      </c>
      <c r="T231" s="8">
        <f t="shared" si="13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3.2016666666666667</v>
      </c>
      <c r="G232" t="s">
        <v>20</v>
      </c>
      <c r="H232">
        <v>101</v>
      </c>
      <c r="I232">
        <f t="shared" si="1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8">
        <f t="shared" si="12"/>
        <v>43805.25</v>
      </c>
      <c r="T232" s="8">
        <f t="shared" si="13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0</v>
      </c>
      <c r="G233" t="s">
        <v>74</v>
      </c>
      <c r="H233">
        <v>67</v>
      </c>
      <c r="I233">
        <f t="shared" si="1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8">
        <f t="shared" si="12"/>
        <v>41415.208333333336</v>
      </c>
      <c r="T233" s="8">
        <f t="shared" si="13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0.71264705882352941</v>
      </c>
      <c r="G234" t="s">
        <v>20</v>
      </c>
      <c r="H234">
        <v>92</v>
      </c>
      <c r="I234">
        <f t="shared" si="1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8">
        <f t="shared" si="12"/>
        <v>42576.208333333328</v>
      </c>
      <c r="T234" s="8">
        <f t="shared" si="13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0.57894736842105265</v>
      </c>
      <c r="G235" t="s">
        <v>20</v>
      </c>
      <c r="H235">
        <v>62</v>
      </c>
      <c r="I235">
        <f t="shared" si="1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8">
        <f t="shared" si="12"/>
        <v>40706.208333333336</v>
      </c>
      <c r="T235" s="8">
        <f t="shared" si="13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9.0800000000000006E-2</v>
      </c>
      <c r="G236" t="s">
        <v>20</v>
      </c>
      <c r="H236">
        <v>149</v>
      </c>
      <c r="I236">
        <f t="shared" si="1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8">
        <f t="shared" si="12"/>
        <v>42969.208333333328</v>
      </c>
      <c r="T236" s="8">
        <f t="shared" si="13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0</v>
      </c>
      <c r="G237" t="s">
        <v>14</v>
      </c>
      <c r="H237">
        <v>92</v>
      </c>
      <c r="I237">
        <f t="shared" si="1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8">
        <f t="shared" si="12"/>
        <v>42779.25</v>
      </c>
      <c r="T237" s="8">
        <f t="shared" si="13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0</v>
      </c>
      <c r="G238" t="s">
        <v>14</v>
      </c>
      <c r="H238">
        <v>57</v>
      </c>
      <c r="I238">
        <f t="shared" si="1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8">
        <f t="shared" si="12"/>
        <v>43641.208333333328</v>
      </c>
      <c r="T238" s="8">
        <f t="shared" si="13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0.59376344086021504</v>
      </c>
      <c r="G239" t="s">
        <v>20</v>
      </c>
      <c r="H239">
        <v>329</v>
      </c>
      <c r="I239">
        <f t="shared" si="1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8">
        <f t="shared" si="12"/>
        <v>41754.208333333336</v>
      </c>
      <c r="T239" s="8">
        <f t="shared" si="13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3.2241666666666666</v>
      </c>
      <c r="G240" t="s">
        <v>20</v>
      </c>
      <c r="H240">
        <v>97</v>
      </c>
      <c r="I240">
        <f t="shared" si="1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8">
        <f t="shared" si="12"/>
        <v>43083.25</v>
      </c>
      <c r="T240" s="8">
        <f t="shared" si="13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0</v>
      </c>
      <c r="G241" t="s">
        <v>14</v>
      </c>
      <c r="H241">
        <v>41</v>
      </c>
      <c r="I241">
        <f t="shared" si="1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8">
        <f t="shared" si="12"/>
        <v>42245.208333333328</v>
      </c>
      <c r="T241" s="8">
        <f t="shared" si="13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3.1878911564625851</v>
      </c>
      <c r="G242" t="s">
        <v>20</v>
      </c>
      <c r="H242">
        <v>1784</v>
      </c>
      <c r="I242">
        <f t="shared" si="1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8">
        <f t="shared" si="12"/>
        <v>40396.208333333336</v>
      </c>
      <c r="T242" s="8">
        <f t="shared" si="13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1.9163204747774481E-2</v>
      </c>
      <c r="G243" t="s">
        <v>20</v>
      </c>
      <c r="H243">
        <v>1684</v>
      </c>
      <c r="I243">
        <f t="shared" si="1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8">
        <f t="shared" si="12"/>
        <v>41742.208333333336</v>
      </c>
      <c r="T243" s="8">
        <f t="shared" si="13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0.27726190476190476</v>
      </c>
      <c r="G244" t="s">
        <v>20</v>
      </c>
      <c r="H244">
        <v>250</v>
      </c>
      <c r="I244">
        <f t="shared" si="1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8">
        <f t="shared" si="12"/>
        <v>42865.208333333328</v>
      </c>
      <c r="T244" s="8">
        <f t="shared" si="13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3.4521739130434783</v>
      </c>
      <c r="G245" t="s">
        <v>20</v>
      </c>
      <c r="H245">
        <v>238</v>
      </c>
      <c r="I245">
        <f t="shared" si="1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8">
        <f t="shared" si="12"/>
        <v>43163.25</v>
      </c>
      <c r="T245" s="8">
        <f t="shared" si="13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4.6971428571428575</v>
      </c>
      <c r="G246" t="s">
        <v>20</v>
      </c>
      <c r="H246">
        <v>53</v>
      </c>
      <c r="I246">
        <f t="shared" si="1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8">
        <f t="shared" si="12"/>
        <v>41834.208333333336</v>
      </c>
      <c r="T246" s="8">
        <f t="shared" si="13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4.0934482758620687</v>
      </c>
      <c r="G247" t="s">
        <v>20</v>
      </c>
      <c r="H247">
        <v>214</v>
      </c>
      <c r="I247">
        <f t="shared" si="1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8">
        <f t="shared" si="12"/>
        <v>41736.208333333336</v>
      </c>
      <c r="T247" s="8">
        <f t="shared" si="13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2.2553333333333332</v>
      </c>
      <c r="G248" t="s">
        <v>20</v>
      </c>
      <c r="H248">
        <v>222</v>
      </c>
      <c r="I248">
        <f t="shared" si="1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8">
        <f t="shared" si="12"/>
        <v>41491.208333333336</v>
      </c>
      <c r="T248" s="8">
        <f t="shared" si="13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8.3261616161616168</v>
      </c>
      <c r="G249" t="s">
        <v>20</v>
      </c>
      <c r="H249">
        <v>1884</v>
      </c>
      <c r="I249">
        <f t="shared" si="1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8">
        <f t="shared" si="12"/>
        <v>42726.25</v>
      </c>
      <c r="T249" s="8">
        <f t="shared" si="13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1.1133870967741935</v>
      </c>
      <c r="G250" t="s">
        <v>20</v>
      </c>
      <c r="H250">
        <v>218</v>
      </c>
      <c r="I250">
        <f t="shared" si="1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8">
        <f t="shared" si="12"/>
        <v>42004.25</v>
      </c>
      <c r="T250" s="8">
        <f t="shared" si="13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1.7332520325203251</v>
      </c>
      <c r="G251" t="s">
        <v>20</v>
      </c>
      <c r="H251">
        <v>6465</v>
      </c>
      <c r="I251">
        <f t="shared" si="1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8">
        <f t="shared" si="12"/>
        <v>42006.25</v>
      </c>
      <c r="T251" s="8">
        <f t="shared" si="13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0</v>
      </c>
      <c r="G252" t="s">
        <v>14</v>
      </c>
      <c r="H252">
        <v>1</v>
      </c>
      <c r="I252">
        <f t="shared" si="14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8">
        <f t="shared" si="12"/>
        <v>40203.25</v>
      </c>
      <c r="T252" s="8">
        <f t="shared" si="13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0</v>
      </c>
      <c r="G253" t="s">
        <v>14</v>
      </c>
      <c r="H253">
        <v>101</v>
      </c>
      <c r="I253">
        <f t="shared" si="1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8">
        <f t="shared" si="12"/>
        <v>41252.25</v>
      </c>
      <c r="T253" s="8">
        <f t="shared" si="13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5.2629999999999999</v>
      </c>
      <c r="G254" t="s">
        <v>20</v>
      </c>
      <c r="H254">
        <v>59</v>
      </c>
      <c r="I254">
        <f t="shared" si="1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8">
        <f t="shared" si="12"/>
        <v>41572.208333333336</v>
      </c>
      <c r="T254" s="8">
        <f t="shared" si="13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0</v>
      </c>
      <c r="G255" t="s">
        <v>14</v>
      </c>
      <c r="H255">
        <v>1335</v>
      </c>
      <c r="I255">
        <f t="shared" si="1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8">
        <f t="shared" si="12"/>
        <v>40641.208333333336</v>
      </c>
      <c r="T255" s="8">
        <f t="shared" si="13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0.84891304347826091</v>
      </c>
      <c r="G256" t="s">
        <v>20</v>
      </c>
      <c r="H256">
        <v>88</v>
      </c>
      <c r="I256">
        <f t="shared" si="1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8">
        <f t="shared" si="12"/>
        <v>42787.25</v>
      </c>
      <c r="T256" s="8">
        <f t="shared" si="13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0.20167701863354037</v>
      </c>
      <c r="G257" t="s">
        <v>20</v>
      </c>
      <c r="H257">
        <v>1697</v>
      </c>
      <c r="I257">
        <f t="shared" si="1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8">
        <f t="shared" si="12"/>
        <v>40590.25</v>
      </c>
      <c r="T257" s="8">
        <f t="shared" si="13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0</v>
      </c>
      <c r="G258" t="s">
        <v>14</v>
      </c>
      <c r="H258">
        <v>15</v>
      </c>
      <c r="I258">
        <f t="shared" si="14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8">
        <f t="shared" ref="S258:S321" si="16">(((L258/60)/60)/24)+DATE(1970,1,1)</f>
        <v>42393.25</v>
      </c>
      <c r="T258" s="8">
        <f t="shared" ref="T258:T321" si="17">(((M258/60)/60)/24)+DATE(1970,1,1)</f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5"/>
        <v>0.46</v>
      </c>
      <c r="G259" t="s">
        <v>20</v>
      </c>
      <c r="H259">
        <v>92</v>
      </c>
      <c r="I259">
        <f t="shared" ref="I259:I322" si="18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8">
        <f t="shared" si="16"/>
        <v>41338.25</v>
      </c>
      <c r="T259" s="8">
        <f t="shared" si="17"/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9">IF(E260-D260&gt;0,(E260-D260)/D260,0)</f>
        <v>1.6848000000000001</v>
      </c>
      <c r="G260" t="s">
        <v>20</v>
      </c>
      <c r="H260">
        <v>186</v>
      </c>
      <c r="I260">
        <f t="shared" si="18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8">
        <f t="shared" si="16"/>
        <v>42712.25</v>
      </c>
      <c r="T260" s="8">
        <f t="shared" si="17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9"/>
        <v>4.9749999999999996</v>
      </c>
      <c r="G261" t="s">
        <v>20</v>
      </c>
      <c r="H261">
        <v>138</v>
      </c>
      <c r="I261">
        <f t="shared" si="1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8">
        <f t="shared" si="16"/>
        <v>41251.25</v>
      </c>
      <c r="T261" s="8">
        <f t="shared" si="17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9"/>
        <v>0.57698412698412693</v>
      </c>
      <c r="G262" t="s">
        <v>20</v>
      </c>
      <c r="H262">
        <v>261</v>
      </c>
      <c r="I262">
        <f t="shared" si="1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8">
        <f t="shared" si="16"/>
        <v>41180.208333333336</v>
      </c>
      <c r="T262" s="8">
        <f t="shared" si="17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9"/>
        <v>0</v>
      </c>
      <c r="G263" t="s">
        <v>14</v>
      </c>
      <c r="H263">
        <v>454</v>
      </c>
      <c r="I263">
        <f t="shared" si="1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8">
        <f t="shared" si="16"/>
        <v>40415.208333333336</v>
      </c>
      <c r="T263" s="8">
        <f t="shared" si="17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9"/>
        <v>2.1341176470588237</v>
      </c>
      <c r="G264" t="s">
        <v>20</v>
      </c>
      <c r="H264">
        <v>107</v>
      </c>
      <c r="I264">
        <f t="shared" si="1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8">
        <f t="shared" si="16"/>
        <v>40638.208333333336</v>
      </c>
      <c r="T264" s="8">
        <f t="shared" si="17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9"/>
        <v>2.7089655172413791</v>
      </c>
      <c r="G265" t="s">
        <v>20</v>
      </c>
      <c r="H265">
        <v>199</v>
      </c>
      <c r="I265">
        <f t="shared" si="1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8">
        <f t="shared" si="16"/>
        <v>40187.25</v>
      </c>
      <c r="T265" s="8">
        <f t="shared" si="17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9"/>
        <v>2.6266447368421053</v>
      </c>
      <c r="G266" t="s">
        <v>20</v>
      </c>
      <c r="H266">
        <v>5512</v>
      </c>
      <c r="I266">
        <f t="shared" si="1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8">
        <f t="shared" si="16"/>
        <v>41317.25</v>
      </c>
      <c r="T266" s="8">
        <f t="shared" si="17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9"/>
        <v>0.23081632653061224</v>
      </c>
      <c r="G267" t="s">
        <v>20</v>
      </c>
      <c r="H267">
        <v>86</v>
      </c>
      <c r="I267">
        <f t="shared" si="1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8">
        <f t="shared" si="16"/>
        <v>42372.25</v>
      </c>
      <c r="T267" s="8">
        <f t="shared" si="17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9"/>
        <v>0</v>
      </c>
      <c r="G268" t="s">
        <v>14</v>
      </c>
      <c r="H268">
        <v>3182</v>
      </c>
      <c r="I268">
        <f t="shared" si="1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8">
        <f t="shared" si="16"/>
        <v>41950.25</v>
      </c>
      <c r="T268" s="8">
        <f t="shared" si="17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9"/>
        <v>1.3362012987012988</v>
      </c>
      <c r="G269" t="s">
        <v>20</v>
      </c>
      <c r="H269">
        <v>2768</v>
      </c>
      <c r="I269">
        <f t="shared" si="1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8">
        <f t="shared" si="16"/>
        <v>41206.208333333336</v>
      </c>
      <c r="T269" s="8">
        <f t="shared" si="17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9"/>
        <v>0.80533333333333335</v>
      </c>
      <c r="G270" t="s">
        <v>20</v>
      </c>
      <c r="H270">
        <v>48</v>
      </c>
      <c r="I270">
        <f t="shared" si="1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8">
        <f t="shared" si="16"/>
        <v>41186.208333333336</v>
      </c>
      <c r="T270" s="8">
        <f t="shared" si="17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9"/>
        <v>1.5262857142857142</v>
      </c>
      <c r="G271" t="s">
        <v>20</v>
      </c>
      <c r="H271">
        <v>87</v>
      </c>
      <c r="I271">
        <f t="shared" si="1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8">
        <f t="shared" si="16"/>
        <v>43496.25</v>
      </c>
      <c r="T271" s="8">
        <f t="shared" si="17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9"/>
        <v>0</v>
      </c>
      <c r="G272" t="s">
        <v>74</v>
      </c>
      <c r="H272">
        <v>1890</v>
      </c>
      <c r="I272">
        <f t="shared" si="1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8">
        <f t="shared" si="16"/>
        <v>40514.25</v>
      </c>
      <c r="T272" s="8">
        <f t="shared" si="17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9"/>
        <v>0</v>
      </c>
      <c r="G273" t="s">
        <v>47</v>
      </c>
      <c r="H273">
        <v>61</v>
      </c>
      <c r="I273">
        <f t="shared" si="1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8">
        <f t="shared" si="16"/>
        <v>42345.25</v>
      </c>
      <c r="T273" s="8">
        <f t="shared" si="17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9"/>
        <v>2.0400978473581213</v>
      </c>
      <c r="G274" t="s">
        <v>20</v>
      </c>
      <c r="H274">
        <v>1894</v>
      </c>
      <c r="I274">
        <f t="shared" si="1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8">
        <f t="shared" si="16"/>
        <v>43656.208333333328</v>
      </c>
      <c r="T274" s="8">
        <f t="shared" si="17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9"/>
        <v>0.37230769230769228</v>
      </c>
      <c r="G275" t="s">
        <v>20</v>
      </c>
      <c r="H275">
        <v>282</v>
      </c>
      <c r="I275">
        <f t="shared" si="1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8">
        <f t="shared" si="16"/>
        <v>42995.208333333328</v>
      </c>
      <c r="T275" s="8">
        <f t="shared" si="17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9"/>
        <v>0</v>
      </c>
      <c r="G276" t="s">
        <v>14</v>
      </c>
      <c r="H276">
        <v>15</v>
      </c>
      <c r="I276">
        <f t="shared" si="1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8">
        <f t="shared" si="16"/>
        <v>43045.25</v>
      </c>
      <c r="T276" s="8">
        <f t="shared" si="17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9"/>
        <v>1.415128205128205</v>
      </c>
      <c r="G277" t="s">
        <v>20</v>
      </c>
      <c r="H277">
        <v>116</v>
      </c>
      <c r="I277">
        <f t="shared" si="1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8">
        <f t="shared" si="16"/>
        <v>43561.208333333328</v>
      </c>
      <c r="T277" s="8">
        <f t="shared" si="17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9"/>
        <v>0</v>
      </c>
      <c r="G278" t="s">
        <v>14</v>
      </c>
      <c r="H278">
        <v>133</v>
      </c>
      <c r="I278">
        <f t="shared" si="1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8">
        <f t="shared" si="16"/>
        <v>41018.208333333336</v>
      </c>
      <c r="T278" s="8">
        <f t="shared" si="17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9"/>
        <v>9.6642857142857146</v>
      </c>
      <c r="G279" t="s">
        <v>20</v>
      </c>
      <c r="H279">
        <v>83</v>
      </c>
      <c r="I279">
        <f t="shared" si="1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8">
        <f t="shared" si="16"/>
        <v>40378.208333333336</v>
      </c>
      <c r="T279" s="8">
        <f t="shared" si="17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9"/>
        <v>2.2588888888888889</v>
      </c>
      <c r="G280" t="s">
        <v>20</v>
      </c>
      <c r="H280">
        <v>91</v>
      </c>
      <c r="I280">
        <f t="shared" si="1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8">
        <f t="shared" si="16"/>
        <v>41239.25</v>
      </c>
      <c r="T280" s="8">
        <f t="shared" si="17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9"/>
        <v>0.70699999999999996</v>
      </c>
      <c r="G281" t="s">
        <v>20</v>
      </c>
      <c r="H281">
        <v>546</v>
      </c>
      <c r="I281">
        <f t="shared" si="1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8">
        <f t="shared" si="16"/>
        <v>43346.208333333328</v>
      </c>
      <c r="T281" s="8">
        <f t="shared" si="17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9"/>
        <v>4.8144</v>
      </c>
      <c r="G282" t="s">
        <v>20</v>
      </c>
      <c r="H282">
        <v>393</v>
      </c>
      <c r="I282">
        <f t="shared" si="1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8">
        <f t="shared" si="16"/>
        <v>43060.25</v>
      </c>
      <c r="T282" s="8">
        <f t="shared" si="17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9"/>
        <v>0</v>
      </c>
      <c r="G283" t="s">
        <v>14</v>
      </c>
      <c r="H283">
        <v>2062</v>
      </c>
      <c r="I283">
        <f t="shared" si="1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8">
        <f t="shared" si="16"/>
        <v>40979.25</v>
      </c>
      <c r="T283" s="8">
        <f t="shared" si="17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9"/>
        <v>8.0476190476190479E-2</v>
      </c>
      <c r="G284" t="s">
        <v>20</v>
      </c>
      <c r="H284">
        <v>133</v>
      </c>
      <c r="I284">
        <f t="shared" si="1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8">
        <f t="shared" si="16"/>
        <v>42701.25</v>
      </c>
      <c r="T284" s="8">
        <f t="shared" si="17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9"/>
        <v>0</v>
      </c>
      <c r="G285" t="s">
        <v>14</v>
      </c>
      <c r="H285">
        <v>29</v>
      </c>
      <c r="I285">
        <f t="shared" si="1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8">
        <f t="shared" si="16"/>
        <v>42520.208333333328</v>
      </c>
      <c r="T285" s="8">
        <f t="shared" si="17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9"/>
        <v>0</v>
      </c>
      <c r="G286" t="s">
        <v>14</v>
      </c>
      <c r="H286">
        <v>132</v>
      </c>
      <c r="I286">
        <f t="shared" si="1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8">
        <f t="shared" si="16"/>
        <v>41030.208333333336</v>
      </c>
      <c r="T286" s="8">
        <f t="shared" si="17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9"/>
        <v>6.0633333333333335</v>
      </c>
      <c r="G287" t="s">
        <v>20</v>
      </c>
      <c r="H287">
        <v>254</v>
      </c>
      <c r="I287">
        <f t="shared" si="1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8">
        <f t="shared" si="16"/>
        <v>42623.208333333328</v>
      </c>
      <c r="T287" s="8">
        <f t="shared" si="17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9"/>
        <v>0</v>
      </c>
      <c r="G288" t="s">
        <v>74</v>
      </c>
      <c r="H288">
        <v>184</v>
      </c>
      <c r="I288">
        <f t="shared" si="1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8">
        <f t="shared" si="16"/>
        <v>42697.25</v>
      </c>
      <c r="T288" s="8">
        <f t="shared" si="17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9"/>
        <v>1.0973015873015872</v>
      </c>
      <c r="G289" t="s">
        <v>20</v>
      </c>
      <c r="H289">
        <v>176</v>
      </c>
      <c r="I289">
        <f t="shared" si="1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8">
        <f t="shared" si="16"/>
        <v>42122.208333333328</v>
      </c>
      <c r="T289" s="8">
        <f t="shared" si="17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9"/>
        <v>0</v>
      </c>
      <c r="G290" t="s">
        <v>14</v>
      </c>
      <c r="H290">
        <v>137</v>
      </c>
      <c r="I290">
        <f t="shared" si="1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8">
        <f t="shared" si="16"/>
        <v>40982.208333333336</v>
      </c>
      <c r="T290" s="8">
        <f t="shared" si="17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9"/>
        <v>15.842499999999999</v>
      </c>
      <c r="G291" t="s">
        <v>20</v>
      </c>
      <c r="H291">
        <v>337</v>
      </c>
      <c r="I291">
        <f t="shared" si="1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8">
        <f t="shared" si="16"/>
        <v>42219.208333333328</v>
      </c>
      <c r="T291" s="8">
        <f t="shared" si="17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9"/>
        <v>0</v>
      </c>
      <c r="G292" t="s">
        <v>14</v>
      </c>
      <c r="H292">
        <v>908</v>
      </c>
      <c r="I292">
        <f t="shared" si="1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8">
        <f t="shared" si="16"/>
        <v>41404.208333333336</v>
      </c>
      <c r="T292" s="8">
        <f t="shared" si="17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9"/>
        <v>3.5661111111111112</v>
      </c>
      <c r="G293" t="s">
        <v>20</v>
      </c>
      <c r="H293">
        <v>107</v>
      </c>
      <c r="I293">
        <f t="shared" si="1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8">
        <f t="shared" si="16"/>
        <v>40831.208333333336</v>
      </c>
      <c r="T293" s="8">
        <f t="shared" si="17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9"/>
        <v>0</v>
      </c>
      <c r="G294" t="s">
        <v>14</v>
      </c>
      <c r="H294">
        <v>10</v>
      </c>
      <c r="I294">
        <f t="shared" si="18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8">
        <f t="shared" si="16"/>
        <v>40984.208333333336</v>
      </c>
      <c r="T294" s="8">
        <f t="shared" si="17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9"/>
        <v>0</v>
      </c>
      <c r="G295" t="s">
        <v>74</v>
      </c>
      <c r="H295">
        <v>32</v>
      </c>
      <c r="I295">
        <f t="shared" si="1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8">
        <f t="shared" si="16"/>
        <v>40456.208333333336</v>
      </c>
      <c r="T295" s="8">
        <f t="shared" si="17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9"/>
        <v>12.396666666666667</v>
      </c>
      <c r="G296" t="s">
        <v>20</v>
      </c>
      <c r="H296">
        <v>183</v>
      </c>
      <c r="I296">
        <f t="shared" si="1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8">
        <f t="shared" si="16"/>
        <v>43399.208333333328</v>
      </c>
      <c r="T296" s="8">
        <f t="shared" si="17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9"/>
        <v>0</v>
      </c>
      <c r="G297" t="s">
        <v>14</v>
      </c>
      <c r="H297">
        <v>1910</v>
      </c>
      <c r="I297">
        <f t="shared" si="1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8">
        <f t="shared" si="16"/>
        <v>41562.208333333336</v>
      </c>
      <c r="T297" s="8">
        <f t="shared" si="17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9"/>
        <v>0</v>
      </c>
      <c r="G298" t="s">
        <v>14</v>
      </c>
      <c r="H298">
        <v>38</v>
      </c>
      <c r="I298">
        <f t="shared" si="1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8">
        <f t="shared" si="16"/>
        <v>43493.25</v>
      </c>
      <c r="T298" s="8">
        <f t="shared" si="17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9"/>
        <v>0</v>
      </c>
      <c r="G299" t="s">
        <v>14</v>
      </c>
      <c r="H299">
        <v>104</v>
      </c>
      <c r="I299">
        <f t="shared" si="1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8">
        <f t="shared" si="16"/>
        <v>41653.25</v>
      </c>
      <c r="T299" s="8">
        <f t="shared" si="17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9"/>
        <v>0.43914285714285717</v>
      </c>
      <c r="G300" t="s">
        <v>20</v>
      </c>
      <c r="H300">
        <v>72</v>
      </c>
      <c r="I300">
        <f t="shared" si="1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8">
        <f t="shared" si="16"/>
        <v>42426.25</v>
      </c>
      <c r="T300" s="8">
        <f t="shared" si="17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9"/>
        <v>0</v>
      </c>
      <c r="G301" t="s">
        <v>14</v>
      </c>
      <c r="H301">
        <v>49</v>
      </c>
      <c r="I301">
        <f t="shared" si="1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8">
        <f t="shared" si="16"/>
        <v>42432.25</v>
      </c>
      <c r="T301" s="8">
        <f t="shared" si="17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9"/>
        <v>0</v>
      </c>
      <c r="G302" t="s">
        <v>14</v>
      </c>
      <c r="H302">
        <v>1</v>
      </c>
      <c r="I302">
        <f t="shared" si="18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8">
        <f t="shared" si="16"/>
        <v>42977.208333333328</v>
      </c>
      <c r="T302" s="8">
        <f t="shared" si="17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9"/>
        <v>12.446666666666667</v>
      </c>
      <c r="G303" t="s">
        <v>20</v>
      </c>
      <c r="H303">
        <v>295</v>
      </c>
      <c r="I303">
        <f t="shared" si="1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8">
        <f t="shared" si="16"/>
        <v>42061.25</v>
      </c>
      <c r="T303" s="8">
        <f t="shared" si="17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9"/>
        <v>0</v>
      </c>
      <c r="G304" t="s">
        <v>14</v>
      </c>
      <c r="H304">
        <v>245</v>
      </c>
      <c r="I304">
        <f t="shared" si="1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8">
        <f t="shared" si="16"/>
        <v>43345.208333333328</v>
      </c>
      <c r="T304" s="8">
        <f t="shared" si="17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9"/>
        <v>0</v>
      </c>
      <c r="G305" t="s">
        <v>14</v>
      </c>
      <c r="H305">
        <v>32</v>
      </c>
      <c r="I305">
        <f t="shared" si="18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8">
        <f t="shared" si="16"/>
        <v>42376.25</v>
      </c>
      <c r="T305" s="8">
        <f t="shared" si="17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9"/>
        <v>4.4614285714285717</v>
      </c>
      <c r="G306" t="s">
        <v>20</v>
      </c>
      <c r="H306">
        <v>142</v>
      </c>
      <c r="I306">
        <f t="shared" si="1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8">
        <f t="shared" si="16"/>
        <v>42589.208333333328</v>
      </c>
      <c r="T306" s="8">
        <f t="shared" si="17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9"/>
        <v>1.8621428571428571</v>
      </c>
      <c r="G307" t="s">
        <v>20</v>
      </c>
      <c r="H307">
        <v>85</v>
      </c>
      <c r="I307">
        <f t="shared" si="1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8">
        <f t="shared" si="16"/>
        <v>42448.208333333328</v>
      </c>
      <c r="T307" s="8">
        <f t="shared" si="17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9"/>
        <v>0</v>
      </c>
      <c r="G308" t="s">
        <v>14</v>
      </c>
      <c r="H308">
        <v>7</v>
      </c>
      <c r="I308">
        <f t="shared" si="1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8">
        <f t="shared" si="16"/>
        <v>42930.208333333328</v>
      </c>
      <c r="T308" s="8">
        <f t="shared" si="17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9"/>
        <v>0.32136778115501519</v>
      </c>
      <c r="G309" t="s">
        <v>20</v>
      </c>
      <c r="H309">
        <v>659</v>
      </c>
      <c r="I309">
        <f t="shared" si="1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8">
        <f t="shared" si="16"/>
        <v>41066.208333333336</v>
      </c>
      <c r="T309" s="8">
        <f t="shared" si="17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9"/>
        <v>0</v>
      </c>
      <c r="G310" t="s">
        <v>14</v>
      </c>
      <c r="H310">
        <v>803</v>
      </c>
      <c r="I310">
        <f t="shared" si="1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8">
        <f t="shared" si="16"/>
        <v>40651.208333333336</v>
      </c>
      <c r="T310" s="8">
        <f t="shared" si="17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9"/>
        <v>0</v>
      </c>
      <c r="G311" t="s">
        <v>74</v>
      </c>
      <c r="H311">
        <v>75</v>
      </c>
      <c r="I311">
        <f t="shared" si="18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8">
        <f t="shared" si="16"/>
        <v>40807.208333333336</v>
      </c>
      <c r="T311" s="8">
        <f t="shared" si="17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9"/>
        <v>0</v>
      </c>
      <c r="G312" t="s">
        <v>14</v>
      </c>
      <c r="H312">
        <v>16</v>
      </c>
      <c r="I312">
        <f t="shared" si="18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8">
        <f t="shared" si="16"/>
        <v>40277.208333333336</v>
      </c>
      <c r="T312" s="8">
        <f t="shared" si="17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9"/>
        <v>1.0336507936507937</v>
      </c>
      <c r="G313" t="s">
        <v>20</v>
      </c>
      <c r="H313">
        <v>121</v>
      </c>
      <c r="I313">
        <f t="shared" si="1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8">
        <f t="shared" si="16"/>
        <v>40590.25</v>
      </c>
      <c r="T313" s="8">
        <f t="shared" si="17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9"/>
        <v>2.1022842639593908</v>
      </c>
      <c r="G314" t="s">
        <v>20</v>
      </c>
      <c r="H314">
        <v>3742</v>
      </c>
      <c r="I314">
        <f t="shared" si="1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8">
        <f t="shared" si="16"/>
        <v>41572.208333333336</v>
      </c>
      <c r="T314" s="8">
        <f t="shared" si="17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9"/>
        <v>2.9531818181818181</v>
      </c>
      <c r="G315" t="s">
        <v>20</v>
      </c>
      <c r="H315">
        <v>223</v>
      </c>
      <c r="I315">
        <f t="shared" si="18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8">
        <f t="shared" si="16"/>
        <v>40966.25</v>
      </c>
      <c r="T315" s="8">
        <f t="shared" si="17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9"/>
        <v>1.9471428571428571</v>
      </c>
      <c r="G316" t="s">
        <v>20</v>
      </c>
      <c r="H316">
        <v>133</v>
      </c>
      <c r="I316">
        <f t="shared" si="1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8">
        <f t="shared" si="16"/>
        <v>43536.208333333328</v>
      </c>
      <c r="T316" s="8">
        <f t="shared" si="17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9"/>
        <v>0</v>
      </c>
      <c r="G317" t="s">
        <v>14</v>
      </c>
      <c r="H317">
        <v>31</v>
      </c>
      <c r="I317">
        <f t="shared" si="1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8">
        <f t="shared" si="16"/>
        <v>41783.208333333336</v>
      </c>
      <c r="T317" s="8">
        <f t="shared" si="17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9"/>
        <v>0</v>
      </c>
      <c r="G318" t="s">
        <v>14</v>
      </c>
      <c r="H318">
        <v>108</v>
      </c>
      <c r="I318">
        <f t="shared" si="1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8">
        <f t="shared" si="16"/>
        <v>43788.25</v>
      </c>
      <c r="T318" s="8">
        <f t="shared" si="17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9"/>
        <v>0</v>
      </c>
      <c r="G319" t="s">
        <v>14</v>
      </c>
      <c r="H319">
        <v>30</v>
      </c>
      <c r="I319">
        <f t="shared" si="18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8">
        <f t="shared" si="16"/>
        <v>42869.208333333328</v>
      </c>
      <c r="T319" s="8">
        <f t="shared" si="17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9"/>
        <v>0</v>
      </c>
      <c r="G320" t="s">
        <v>14</v>
      </c>
      <c r="H320">
        <v>17</v>
      </c>
      <c r="I320">
        <f t="shared" si="1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8">
        <f t="shared" si="16"/>
        <v>41684.25</v>
      </c>
      <c r="T320" s="8">
        <f t="shared" si="17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9"/>
        <v>0</v>
      </c>
      <c r="G321" t="s">
        <v>74</v>
      </c>
      <c r="H321">
        <v>64</v>
      </c>
      <c r="I321">
        <f t="shared" si="18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8">
        <f t="shared" si="16"/>
        <v>40402.208333333336</v>
      </c>
      <c r="T321" s="8">
        <f t="shared" si="17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9"/>
        <v>0</v>
      </c>
      <c r="G322" t="s">
        <v>14</v>
      </c>
      <c r="H322">
        <v>80</v>
      </c>
      <c r="I322">
        <f t="shared" si="18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8">
        <f t="shared" ref="S322:S385" si="20">(((L322/60)/60)/24)+DATE(1970,1,1)</f>
        <v>40673.208333333336</v>
      </c>
      <c r="T322" s="8">
        <f t="shared" ref="T322:T385" si="21">(((M322/60)/60)/24)+DATE(1970,1,1)</f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9"/>
        <v>0</v>
      </c>
      <c r="G323" t="s">
        <v>14</v>
      </c>
      <c r="H323">
        <v>2468</v>
      </c>
      <c r="I323">
        <f t="shared" ref="I323:I386" si="22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8">
        <f t="shared" si="20"/>
        <v>40634.208333333336</v>
      </c>
      <c r="T323" s="8">
        <f t="shared" si="21"/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3">IF(E324-D324&gt;0,(E324-D324)/D324,0)</f>
        <v>0.66562340966921119</v>
      </c>
      <c r="G324" t="s">
        <v>20</v>
      </c>
      <c r="H324">
        <v>5168</v>
      </c>
      <c r="I324">
        <f t="shared" si="2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8">
        <f t="shared" si="20"/>
        <v>40507.25</v>
      </c>
      <c r="T324" s="8">
        <f t="shared" si="21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3"/>
        <v>0</v>
      </c>
      <c r="G325" t="s">
        <v>14</v>
      </c>
      <c r="H325">
        <v>26</v>
      </c>
      <c r="I325">
        <f t="shared" si="2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8">
        <f t="shared" si="20"/>
        <v>41725.208333333336</v>
      </c>
      <c r="T325" s="8">
        <f t="shared" si="21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3"/>
        <v>0.64056338028169013</v>
      </c>
      <c r="G326" t="s">
        <v>20</v>
      </c>
      <c r="H326">
        <v>307</v>
      </c>
      <c r="I326">
        <f t="shared" si="2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8">
        <f t="shared" si="20"/>
        <v>42176.208333333328</v>
      </c>
      <c r="T326" s="8">
        <f t="shared" si="21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3"/>
        <v>0</v>
      </c>
      <c r="G327" t="s">
        <v>14</v>
      </c>
      <c r="H327">
        <v>73</v>
      </c>
      <c r="I327">
        <f t="shared" si="2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8">
        <f t="shared" si="20"/>
        <v>43267.208333333328</v>
      </c>
      <c r="T327" s="8">
        <f t="shared" si="21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3"/>
        <v>0</v>
      </c>
      <c r="G328" t="s">
        <v>14</v>
      </c>
      <c r="H328">
        <v>128</v>
      </c>
      <c r="I328">
        <f t="shared" si="22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8">
        <f t="shared" si="20"/>
        <v>42364.25</v>
      </c>
      <c r="T328" s="8">
        <f t="shared" si="21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3"/>
        <v>0</v>
      </c>
      <c r="G329" t="s">
        <v>14</v>
      </c>
      <c r="H329">
        <v>33</v>
      </c>
      <c r="I329">
        <f t="shared" si="2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8">
        <f t="shared" si="20"/>
        <v>43705.208333333328</v>
      </c>
      <c r="T329" s="8">
        <f t="shared" si="21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3"/>
        <v>0.33562310030395137</v>
      </c>
      <c r="G330" t="s">
        <v>20</v>
      </c>
      <c r="H330">
        <v>2441</v>
      </c>
      <c r="I330">
        <f t="shared" si="2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8">
        <f t="shared" si="20"/>
        <v>43434.25</v>
      </c>
      <c r="T330" s="8">
        <f t="shared" si="21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3"/>
        <v>0</v>
      </c>
      <c r="G331" t="s">
        <v>47</v>
      </c>
      <c r="H331">
        <v>211</v>
      </c>
      <c r="I331">
        <f t="shared" si="2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8">
        <f t="shared" si="20"/>
        <v>42716.25</v>
      </c>
      <c r="T331" s="8">
        <f t="shared" si="21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3"/>
        <v>0.84955489614243318</v>
      </c>
      <c r="G332" t="s">
        <v>20</v>
      </c>
      <c r="H332">
        <v>1385</v>
      </c>
      <c r="I332">
        <f t="shared" si="2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8">
        <f t="shared" si="20"/>
        <v>43077.25</v>
      </c>
      <c r="T332" s="8">
        <f t="shared" si="21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3"/>
        <v>3.4372727272727275</v>
      </c>
      <c r="G333" t="s">
        <v>20</v>
      </c>
      <c r="H333">
        <v>190</v>
      </c>
      <c r="I333">
        <f t="shared" si="2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8">
        <f t="shared" si="20"/>
        <v>40896.25</v>
      </c>
      <c r="T333" s="8">
        <f t="shared" si="21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3"/>
        <v>0.99980676328502416</v>
      </c>
      <c r="G334" t="s">
        <v>20</v>
      </c>
      <c r="H334">
        <v>470</v>
      </c>
      <c r="I334">
        <f t="shared" si="2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8">
        <f t="shared" si="20"/>
        <v>41361.208333333336</v>
      </c>
      <c r="T334" s="8">
        <f t="shared" si="21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3"/>
        <v>0.23958333333333334</v>
      </c>
      <c r="G335" t="s">
        <v>20</v>
      </c>
      <c r="H335">
        <v>253</v>
      </c>
      <c r="I335">
        <f t="shared" si="2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8">
        <f t="shared" si="20"/>
        <v>43424.25</v>
      </c>
      <c r="T335" s="8">
        <f t="shared" si="21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3"/>
        <v>0.86613293051359519</v>
      </c>
      <c r="G336" t="s">
        <v>20</v>
      </c>
      <c r="H336">
        <v>1113</v>
      </c>
      <c r="I336">
        <f t="shared" si="2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8">
        <f t="shared" si="20"/>
        <v>43110.25</v>
      </c>
      <c r="T336" s="8">
        <f t="shared" si="21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3"/>
        <v>0.14285385500575373</v>
      </c>
      <c r="G337" t="s">
        <v>20</v>
      </c>
      <c r="H337">
        <v>2283</v>
      </c>
      <c r="I337">
        <f t="shared" si="2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8">
        <f t="shared" si="20"/>
        <v>43784.25</v>
      </c>
      <c r="T337" s="8">
        <f t="shared" si="21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3"/>
        <v>0</v>
      </c>
      <c r="G338" t="s">
        <v>14</v>
      </c>
      <c r="H338">
        <v>1072</v>
      </c>
      <c r="I338">
        <f t="shared" si="2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8">
        <f t="shared" si="20"/>
        <v>40527.25</v>
      </c>
      <c r="T338" s="8">
        <f t="shared" si="21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3"/>
        <v>0.22819047619047619</v>
      </c>
      <c r="G339" t="s">
        <v>20</v>
      </c>
      <c r="H339">
        <v>1095</v>
      </c>
      <c r="I339">
        <f t="shared" si="2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8">
        <f t="shared" si="20"/>
        <v>43780.25</v>
      </c>
      <c r="T339" s="8">
        <f t="shared" si="21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3"/>
        <v>0.79143266475644702</v>
      </c>
      <c r="G340" t="s">
        <v>20</v>
      </c>
      <c r="H340">
        <v>1690</v>
      </c>
      <c r="I340">
        <f t="shared" si="2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8">
        <f t="shared" si="20"/>
        <v>40821.208333333336</v>
      </c>
      <c r="T340" s="8">
        <f t="shared" si="21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3"/>
        <v>0</v>
      </c>
      <c r="G341" t="s">
        <v>74</v>
      </c>
      <c r="H341">
        <v>1297</v>
      </c>
      <c r="I341">
        <f t="shared" si="2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8">
        <f t="shared" si="20"/>
        <v>42949.208333333328</v>
      </c>
      <c r="T341" s="8">
        <f t="shared" si="21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3"/>
        <v>0</v>
      </c>
      <c r="G342" t="s">
        <v>14</v>
      </c>
      <c r="H342">
        <v>393</v>
      </c>
      <c r="I342">
        <f t="shared" si="2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8">
        <f t="shared" si="20"/>
        <v>40889.25</v>
      </c>
      <c r="T342" s="8">
        <f t="shared" si="21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3"/>
        <v>0</v>
      </c>
      <c r="G343" t="s">
        <v>14</v>
      </c>
      <c r="H343">
        <v>1257</v>
      </c>
      <c r="I343">
        <f t="shared" si="2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8">
        <f t="shared" si="20"/>
        <v>42244.208333333328</v>
      </c>
      <c r="T343" s="8">
        <f t="shared" si="21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3"/>
        <v>0</v>
      </c>
      <c r="G344" t="s">
        <v>14</v>
      </c>
      <c r="H344">
        <v>328</v>
      </c>
      <c r="I344">
        <f t="shared" si="2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8">
        <f t="shared" si="20"/>
        <v>41475.208333333336</v>
      </c>
      <c r="T344" s="8">
        <f t="shared" si="21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3"/>
        <v>0</v>
      </c>
      <c r="G345" t="s">
        <v>14</v>
      </c>
      <c r="H345">
        <v>147</v>
      </c>
      <c r="I345">
        <f t="shared" si="2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8">
        <f t="shared" si="20"/>
        <v>41597.25</v>
      </c>
      <c r="T345" s="8">
        <f t="shared" si="21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3"/>
        <v>0</v>
      </c>
      <c r="G346" t="s">
        <v>14</v>
      </c>
      <c r="H346">
        <v>830</v>
      </c>
      <c r="I346">
        <f t="shared" si="2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8">
        <f t="shared" si="20"/>
        <v>43122.25</v>
      </c>
      <c r="T346" s="8">
        <f t="shared" si="21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3"/>
        <v>0</v>
      </c>
      <c r="G347" t="s">
        <v>14</v>
      </c>
      <c r="H347">
        <v>331</v>
      </c>
      <c r="I347">
        <f t="shared" si="2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8">
        <f t="shared" si="20"/>
        <v>42194.208333333328</v>
      </c>
      <c r="T347" s="8">
        <f t="shared" si="21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3"/>
        <v>0</v>
      </c>
      <c r="G348" t="s">
        <v>14</v>
      </c>
      <c r="H348">
        <v>25</v>
      </c>
      <c r="I348">
        <f t="shared" si="22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8">
        <f t="shared" si="20"/>
        <v>42971.208333333328</v>
      </c>
      <c r="T348" s="8">
        <f t="shared" si="21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3"/>
        <v>13.007777777777777</v>
      </c>
      <c r="G349" t="s">
        <v>20</v>
      </c>
      <c r="H349">
        <v>191</v>
      </c>
      <c r="I349">
        <f t="shared" si="2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8">
        <f t="shared" si="20"/>
        <v>42046.25</v>
      </c>
      <c r="T349" s="8">
        <f t="shared" si="21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3"/>
        <v>0</v>
      </c>
      <c r="G350" t="s">
        <v>14</v>
      </c>
      <c r="H350">
        <v>3483</v>
      </c>
      <c r="I350">
        <f t="shared" si="2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8">
        <f t="shared" si="20"/>
        <v>42782.25</v>
      </c>
      <c r="T350" s="8">
        <f t="shared" si="21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3"/>
        <v>0</v>
      </c>
      <c r="G351" t="s">
        <v>14</v>
      </c>
      <c r="H351">
        <v>923</v>
      </c>
      <c r="I351">
        <f t="shared" si="2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8">
        <f t="shared" si="20"/>
        <v>42930.208333333328</v>
      </c>
      <c r="T351" s="8">
        <f t="shared" si="21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3"/>
        <v>0</v>
      </c>
      <c r="G352" t="s">
        <v>14</v>
      </c>
      <c r="H352">
        <v>1</v>
      </c>
      <c r="I352">
        <f t="shared" si="22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8">
        <f t="shared" si="20"/>
        <v>42144.208333333328</v>
      </c>
      <c r="T352" s="8">
        <f t="shared" si="21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3"/>
        <v>0.27707152496626181</v>
      </c>
      <c r="G353" t="s">
        <v>20</v>
      </c>
      <c r="H353">
        <v>2013</v>
      </c>
      <c r="I353">
        <f t="shared" si="2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8">
        <f t="shared" si="20"/>
        <v>42240.208333333328</v>
      </c>
      <c r="T353" s="8">
        <f t="shared" si="21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3"/>
        <v>0</v>
      </c>
      <c r="G354" t="s">
        <v>14</v>
      </c>
      <c r="H354">
        <v>33</v>
      </c>
      <c r="I354">
        <f t="shared" si="2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8">
        <f t="shared" si="20"/>
        <v>42315.25</v>
      </c>
      <c r="T354" s="8">
        <f t="shared" si="21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3"/>
        <v>3.105982142857143</v>
      </c>
      <c r="G355" t="s">
        <v>20</v>
      </c>
      <c r="H355">
        <v>1703</v>
      </c>
      <c r="I355">
        <f t="shared" si="2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8">
        <f t="shared" si="20"/>
        <v>43651.208333333328</v>
      </c>
      <c r="T355" s="8">
        <f t="shared" si="21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3"/>
        <v>0.23737704918032787</v>
      </c>
      <c r="G356" t="s">
        <v>20</v>
      </c>
      <c r="H356">
        <v>80</v>
      </c>
      <c r="I356">
        <f t="shared" si="22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8">
        <f t="shared" si="20"/>
        <v>41520.208333333336</v>
      </c>
      <c r="T356" s="8">
        <f t="shared" si="21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3"/>
        <v>0</v>
      </c>
      <c r="G357" t="s">
        <v>47</v>
      </c>
      <c r="H357">
        <v>86</v>
      </c>
      <c r="I357">
        <f t="shared" si="2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8">
        <f t="shared" si="20"/>
        <v>42757.25</v>
      </c>
      <c r="T357" s="8">
        <f t="shared" si="21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3"/>
        <v>0</v>
      </c>
      <c r="G358" t="s">
        <v>14</v>
      </c>
      <c r="H358">
        <v>40</v>
      </c>
      <c r="I358">
        <f t="shared" si="2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8">
        <f t="shared" si="20"/>
        <v>40922.25</v>
      </c>
      <c r="T358" s="8">
        <f t="shared" si="21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3"/>
        <v>0.84913043478260875</v>
      </c>
      <c r="G359" t="s">
        <v>20</v>
      </c>
      <c r="H359">
        <v>41</v>
      </c>
      <c r="I359">
        <f t="shared" si="2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8">
        <f t="shared" si="20"/>
        <v>42250.208333333328</v>
      </c>
      <c r="T359" s="8">
        <f t="shared" si="21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3"/>
        <v>0</v>
      </c>
      <c r="G360" t="s">
        <v>14</v>
      </c>
      <c r="H360">
        <v>23</v>
      </c>
      <c r="I360">
        <f t="shared" si="2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8">
        <f t="shared" si="20"/>
        <v>43322.208333333328</v>
      </c>
      <c r="T360" s="8">
        <f t="shared" si="21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3"/>
        <v>1.9870000000000001</v>
      </c>
      <c r="G361" t="s">
        <v>20</v>
      </c>
      <c r="H361">
        <v>187</v>
      </c>
      <c r="I361">
        <f t="shared" si="2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8">
        <f t="shared" si="20"/>
        <v>40782.208333333336</v>
      </c>
      <c r="T361" s="8">
        <f t="shared" si="21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3"/>
        <v>1.2635175879396985</v>
      </c>
      <c r="G362" t="s">
        <v>20</v>
      </c>
      <c r="H362">
        <v>2875</v>
      </c>
      <c r="I362">
        <f t="shared" si="2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8">
        <f t="shared" si="20"/>
        <v>40544.25</v>
      </c>
      <c r="T362" s="8">
        <f t="shared" si="21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3"/>
        <v>0.73563636363636364</v>
      </c>
      <c r="G363" t="s">
        <v>20</v>
      </c>
      <c r="H363">
        <v>88</v>
      </c>
      <c r="I363">
        <f t="shared" si="2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8">
        <f t="shared" si="20"/>
        <v>43015.208333333328</v>
      </c>
      <c r="T363" s="8">
        <f t="shared" si="21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3"/>
        <v>2.7175675675675675</v>
      </c>
      <c r="G364" t="s">
        <v>20</v>
      </c>
      <c r="H364">
        <v>191</v>
      </c>
      <c r="I364">
        <f t="shared" si="2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8">
        <f t="shared" si="20"/>
        <v>40570.25</v>
      </c>
      <c r="T364" s="8">
        <f t="shared" si="21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3"/>
        <v>0.60192307692307689</v>
      </c>
      <c r="G365" t="s">
        <v>20</v>
      </c>
      <c r="H365">
        <v>139</v>
      </c>
      <c r="I365">
        <f t="shared" si="2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8">
        <f t="shared" si="20"/>
        <v>40904.25</v>
      </c>
      <c r="T365" s="8">
        <f t="shared" si="21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3"/>
        <v>15.163333333333334</v>
      </c>
      <c r="G366" t="s">
        <v>20</v>
      </c>
      <c r="H366">
        <v>186</v>
      </c>
      <c r="I366">
        <f t="shared" si="2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8">
        <f t="shared" si="20"/>
        <v>43164.25</v>
      </c>
      <c r="T366" s="8">
        <f t="shared" si="21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3"/>
        <v>6.3343749999999996</v>
      </c>
      <c r="G367" t="s">
        <v>20</v>
      </c>
      <c r="H367">
        <v>112</v>
      </c>
      <c r="I367">
        <f t="shared" si="2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8">
        <f t="shared" si="20"/>
        <v>42733.25</v>
      </c>
      <c r="T367" s="8">
        <f t="shared" si="21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3"/>
        <v>4.9211111111111112</v>
      </c>
      <c r="G368" t="s">
        <v>20</v>
      </c>
      <c r="H368">
        <v>101</v>
      </c>
      <c r="I368">
        <f t="shared" si="2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8">
        <f t="shared" si="20"/>
        <v>40546.25</v>
      </c>
      <c r="T368" s="8">
        <f t="shared" si="21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3"/>
        <v>0</v>
      </c>
      <c r="G369" t="s">
        <v>14</v>
      </c>
      <c r="H369">
        <v>75</v>
      </c>
      <c r="I369">
        <f t="shared" si="2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8">
        <f t="shared" si="20"/>
        <v>41930.208333333336</v>
      </c>
      <c r="T369" s="8">
        <f t="shared" si="21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3"/>
        <v>1.7680769230769231</v>
      </c>
      <c r="G370" t="s">
        <v>20</v>
      </c>
      <c r="H370">
        <v>206</v>
      </c>
      <c r="I370">
        <f t="shared" si="2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8">
        <f t="shared" si="20"/>
        <v>40464.208333333336</v>
      </c>
      <c r="T370" s="8">
        <f t="shared" si="21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3"/>
        <v>1.7301851851851853</v>
      </c>
      <c r="G371" t="s">
        <v>20</v>
      </c>
      <c r="H371">
        <v>154</v>
      </c>
      <c r="I371">
        <f t="shared" si="2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8">
        <f t="shared" si="20"/>
        <v>41308.25</v>
      </c>
      <c r="T371" s="8">
        <f t="shared" si="21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3"/>
        <v>0.59363312555654502</v>
      </c>
      <c r="G372" t="s">
        <v>20</v>
      </c>
      <c r="H372">
        <v>5966</v>
      </c>
      <c r="I372">
        <f t="shared" si="2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8">
        <f t="shared" si="20"/>
        <v>43570.208333333328</v>
      </c>
      <c r="T372" s="8">
        <f t="shared" si="21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3"/>
        <v>0</v>
      </c>
      <c r="G373" t="s">
        <v>14</v>
      </c>
      <c r="H373">
        <v>2176</v>
      </c>
      <c r="I373">
        <f t="shared" si="2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8">
        <f t="shared" si="20"/>
        <v>42043.25</v>
      </c>
      <c r="T373" s="8">
        <f t="shared" si="21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3"/>
        <v>14.915555555555555</v>
      </c>
      <c r="G374" t="s">
        <v>20</v>
      </c>
      <c r="H374">
        <v>169</v>
      </c>
      <c r="I374">
        <f t="shared" si="2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8">
        <f t="shared" si="20"/>
        <v>42012.25</v>
      </c>
      <c r="T374" s="8">
        <f t="shared" si="21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3"/>
        <v>6.3018222222222224</v>
      </c>
      <c r="G375" t="s">
        <v>20</v>
      </c>
      <c r="H375">
        <v>2106</v>
      </c>
      <c r="I375">
        <f t="shared" si="2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8">
        <f t="shared" si="20"/>
        <v>42964.208333333328</v>
      </c>
      <c r="T375" s="8">
        <f t="shared" si="21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3"/>
        <v>0</v>
      </c>
      <c r="G376" t="s">
        <v>14</v>
      </c>
      <c r="H376">
        <v>441</v>
      </c>
      <c r="I376">
        <f t="shared" si="2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8">
        <f t="shared" si="20"/>
        <v>43476.25</v>
      </c>
      <c r="T376" s="8">
        <f t="shared" si="21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3"/>
        <v>0</v>
      </c>
      <c r="G377" t="s">
        <v>14</v>
      </c>
      <c r="H377">
        <v>25</v>
      </c>
      <c r="I377">
        <f t="shared" si="22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8">
        <f t="shared" si="20"/>
        <v>42293.208333333328</v>
      </c>
      <c r="T377" s="8">
        <f t="shared" si="21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3"/>
        <v>2.6102941176470589</v>
      </c>
      <c r="G378" t="s">
        <v>20</v>
      </c>
      <c r="H378">
        <v>131</v>
      </c>
      <c r="I378">
        <f t="shared" si="2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8">
        <f t="shared" si="20"/>
        <v>41826.208333333336</v>
      </c>
      <c r="T378" s="8">
        <f t="shared" si="21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3"/>
        <v>0</v>
      </c>
      <c r="G379" t="s">
        <v>14</v>
      </c>
      <c r="H379">
        <v>127</v>
      </c>
      <c r="I379">
        <f t="shared" si="2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8">
        <f t="shared" si="20"/>
        <v>43760.208333333328</v>
      </c>
      <c r="T379" s="8">
        <f t="shared" si="21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3"/>
        <v>0</v>
      </c>
      <c r="G380" t="s">
        <v>14</v>
      </c>
      <c r="H380">
        <v>355</v>
      </c>
      <c r="I380">
        <f t="shared" si="2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8">
        <f t="shared" si="20"/>
        <v>43241.208333333328</v>
      </c>
      <c r="T380" s="8">
        <f t="shared" si="21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3"/>
        <v>0</v>
      </c>
      <c r="G381" t="s">
        <v>14</v>
      </c>
      <c r="H381">
        <v>44</v>
      </c>
      <c r="I381">
        <f t="shared" si="2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8">
        <f t="shared" si="20"/>
        <v>40843.208333333336</v>
      </c>
      <c r="T381" s="8">
        <f t="shared" si="21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3"/>
        <v>0.60319999999999996</v>
      </c>
      <c r="G382" t="s">
        <v>20</v>
      </c>
      <c r="H382">
        <v>84</v>
      </c>
      <c r="I382">
        <f t="shared" si="2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8">
        <f t="shared" si="20"/>
        <v>41448.208333333336</v>
      </c>
      <c r="T382" s="8">
        <f t="shared" si="21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3"/>
        <v>0.8394339622641509</v>
      </c>
      <c r="G383" t="s">
        <v>20</v>
      </c>
      <c r="H383">
        <v>155</v>
      </c>
      <c r="I383">
        <f t="shared" si="2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8">
        <f t="shared" si="20"/>
        <v>42163.208333333328</v>
      </c>
      <c r="T383" s="8">
        <f t="shared" si="21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3"/>
        <v>0</v>
      </c>
      <c r="G384" t="s">
        <v>14</v>
      </c>
      <c r="H384">
        <v>67</v>
      </c>
      <c r="I384">
        <f t="shared" si="2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8">
        <f t="shared" si="20"/>
        <v>43024.208333333328</v>
      </c>
      <c r="T384" s="8">
        <f t="shared" si="21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3"/>
        <v>1.2538095238095237</v>
      </c>
      <c r="G385" t="s">
        <v>20</v>
      </c>
      <c r="H385">
        <v>189</v>
      </c>
      <c r="I385">
        <f t="shared" si="2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8">
        <f t="shared" si="20"/>
        <v>43509.25</v>
      </c>
      <c r="T385" s="8">
        <f t="shared" si="21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3"/>
        <v>0.72009615384615389</v>
      </c>
      <c r="G386" t="s">
        <v>20</v>
      </c>
      <c r="H386">
        <v>4799</v>
      </c>
      <c r="I386">
        <f t="shared" si="2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8">
        <f t="shared" ref="S386:S449" si="24">(((L386/60)/60)/24)+DATE(1970,1,1)</f>
        <v>42776.25</v>
      </c>
      <c r="T386" s="8">
        <f t="shared" ref="T386:T449" si="25">(((M386/60)/60)/24)+DATE(1970,1,1)</f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3"/>
        <v>0.46167095115681234</v>
      </c>
      <c r="G387" t="s">
        <v>20</v>
      </c>
      <c r="H387">
        <v>1137</v>
      </c>
      <c r="I387">
        <f t="shared" ref="I387:I450" si="26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8">
        <f t="shared" si="24"/>
        <v>43553.208333333328</v>
      </c>
      <c r="T387" s="8">
        <f t="shared" si="25"/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7">IF(E388-D388&gt;0,(E388-D388)/D388,0)</f>
        <v>0</v>
      </c>
      <c r="G388" t="s">
        <v>14</v>
      </c>
      <c r="H388">
        <v>1068</v>
      </c>
      <c r="I388">
        <f t="shared" si="2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8">
        <f t="shared" si="24"/>
        <v>40355.208333333336</v>
      </c>
      <c r="T388" s="8">
        <f t="shared" si="25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7"/>
        <v>0</v>
      </c>
      <c r="G389" t="s">
        <v>14</v>
      </c>
      <c r="H389">
        <v>424</v>
      </c>
      <c r="I389">
        <f t="shared" si="2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8">
        <f t="shared" si="24"/>
        <v>41072.208333333336</v>
      </c>
      <c r="T389" s="8">
        <f t="shared" si="25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7"/>
        <v>0</v>
      </c>
      <c r="G390" t="s">
        <v>74</v>
      </c>
      <c r="H390">
        <v>145</v>
      </c>
      <c r="I390">
        <f t="shared" si="2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8">
        <f t="shared" si="24"/>
        <v>40912.25</v>
      </c>
      <c r="T390" s="8">
        <f t="shared" si="25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7"/>
        <v>0.22110843373493977</v>
      </c>
      <c r="G391" t="s">
        <v>20</v>
      </c>
      <c r="H391">
        <v>1152</v>
      </c>
      <c r="I391">
        <f t="shared" si="2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8">
        <f t="shared" si="24"/>
        <v>40479.208333333336</v>
      </c>
      <c r="T391" s="8">
        <f t="shared" si="25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7"/>
        <v>0.86541666666666661</v>
      </c>
      <c r="G392" t="s">
        <v>20</v>
      </c>
      <c r="H392">
        <v>50</v>
      </c>
      <c r="I392">
        <f t="shared" si="26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8">
        <f t="shared" si="24"/>
        <v>41530.208333333336</v>
      </c>
      <c r="T392" s="8">
        <f t="shared" si="25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7"/>
        <v>0</v>
      </c>
      <c r="G393" t="s">
        <v>14</v>
      </c>
      <c r="H393">
        <v>151</v>
      </c>
      <c r="I393">
        <f t="shared" si="2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8">
        <f t="shared" si="24"/>
        <v>41653.25</v>
      </c>
      <c r="T393" s="8">
        <f t="shared" si="25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7"/>
        <v>0</v>
      </c>
      <c r="G394" t="s">
        <v>14</v>
      </c>
      <c r="H394">
        <v>1608</v>
      </c>
      <c r="I394">
        <f t="shared" si="2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8">
        <f t="shared" si="24"/>
        <v>40549.25</v>
      </c>
      <c r="T394" s="8">
        <f t="shared" si="25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7"/>
        <v>1.2896178343949045</v>
      </c>
      <c r="G395" t="s">
        <v>20</v>
      </c>
      <c r="H395">
        <v>3059</v>
      </c>
      <c r="I395">
        <f t="shared" si="2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8">
        <f t="shared" si="24"/>
        <v>42933.208333333328</v>
      </c>
      <c r="T395" s="8">
        <f t="shared" si="25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7"/>
        <v>3.6937500000000001</v>
      </c>
      <c r="G396" t="s">
        <v>20</v>
      </c>
      <c r="H396">
        <v>34</v>
      </c>
      <c r="I396">
        <f t="shared" si="2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8">
        <f t="shared" si="24"/>
        <v>41484.208333333336</v>
      </c>
      <c r="T396" s="8">
        <f t="shared" si="25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7"/>
        <v>0.30112676056338028</v>
      </c>
      <c r="G397" t="s">
        <v>20</v>
      </c>
      <c r="H397">
        <v>220</v>
      </c>
      <c r="I397">
        <f t="shared" si="2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8">
        <f t="shared" si="24"/>
        <v>40885.25</v>
      </c>
      <c r="T397" s="8">
        <f t="shared" si="25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7"/>
        <v>0.67054229934924081</v>
      </c>
      <c r="G398" t="s">
        <v>20</v>
      </c>
      <c r="H398">
        <v>1604</v>
      </c>
      <c r="I398">
        <f t="shared" si="2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8">
        <f t="shared" si="24"/>
        <v>43378.208333333328</v>
      </c>
      <c r="T398" s="8">
        <f t="shared" si="25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7"/>
        <v>0.73864197530864195</v>
      </c>
      <c r="G399" t="s">
        <v>20</v>
      </c>
      <c r="H399">
        <v>454</v>
      </c>
      <c r="I399">
        <f t="shared" si="2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8">
        <f t="shared" si="24"/>
        <v>41417.208333333336</v>
      </c>
      <c r="T399" s="8">
        <f t="shared" si="25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7"/>
        <v>6.1776470588235295</v>
      </c>
      <c r="G400" t="s">
        <v>20</v>
      </c>
      <c r="H400">
        <v>123</v>
      </c>
      <c r="I400">
        <f t="shared" si="2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8">
        <f t="shared" si="24"/>
        <v>43228.208333333328</v>
      </c>
      <c r="T400" s="8">
        <f t="shared" si="25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7"/>
        <v>0</v>
      </c>
      <c r="G401" t="s">
        <v>14</v>
      </c>
      <c r="H401">
        <v>941</v>
      </c>
      <c r="I401">
        <f t="shared" si="2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8">
        <f t="shared" si="24"/>
        <v>40576.25</v>
      </c>
      <c r="T401" s="8">
        <f t="shared" si="25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7"/>
        <v>0</v>
      </c>
      <c r="G402" t="s">
        <v>14</v>
      </c>
      <c r="H402">
        <v>1</v>
      </c>
      <c r="I402">
        <f t="shared" si="26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8">
        <f t="shared" si="24"/>
        <v>41502.208333333336</v>
      </c>
      <c r="T402" s="8">
        <f t="shared" si="25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7"/>
        <v>14.302222222222222</v>
      </c>
      <c r="G403" t="s">
        <v>20</v>
      </c>
      <c r="H403">
        <v>299</v>
      </c>
      <c r="I403">
        <f t="shared" si="2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8">
        <f t="shared" si="24"/>
        <v>43765.208333333328</v>
      </c>
      <c r="T403" s="8">
        <f t="shared" si="25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7"/>
        <v>0</v>
      </c>
      <c r="G404" t="s">
        <v>14</v>
      </c>
      <c r="H404">
        <v>40</v>
      </c>
      <c r="I404">
        <f t="shared" si="2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8">
        <f t="shared" si="24"/>
        <v>40914.25</v>
      </c>
      <c r="T404" s="8">
        <f t="shared" si="25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7"/>
        <v>0</v>
      </c>
      <c r="G405" t="s">
        <v>14</v>
      </c>
      <c r="H405">
        <v>3015</v>
      </c>
      <c r="I405">
        <f t="shared" si="2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8">
        <f t="shared" si="24"/>
        <v>40310.208333333336</v>
      </c>
      <c r="T405" s="8">
        <f t="shared" si="25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7"/>
        <v>2.1558486707566464</v>
      </c>
      <c r="G406" t="s">
        <v>20</v>
      </c>
      <c r="H406">
        <v>2237</v>
      </c>
      <c r="I406">
        <f t="shared" si="2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8">
        <f t="shared" si="24"/>
        <v>43053.25</v>
      </c>
      <c r="T406" s="8">
        <f t="shared" si="25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7"/>
        <v>0</v>
      </c>
      <c r="G407" t="s">
        <v>14</v>
      </c>
      <c r="H407">
        <v>435</v>
      </c>
      <c r="I407">
        <f t="shared" si="2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8">
        <f t="shared" si="24"/>
        <v>43255.208333333328</v>
      </c>
      <c r="T407" s="8">
        <f t="shared" si="25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7"/>
        <v>0.82145038167938933</v>
      </c>
      <c r="G408" t="s">
        <v>20</v>
      </c>
      <c r="H408">
        <v>645</v>
      </c>
      <c r="I408">
        <f t="shared" si="2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8">
        <f t="shared" si="24"/>
        <v>41304.25</v>
      </c>
      <c r="T408" s="8">
        <f t="shared" si="25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7"/>
        <v>2.5588235294117645</v>
      </c>
      <c r="G409" t="s">
        <v>20</v>
      </c>
      <c r="H409">
        <v>484</v>
      </c>
      <c r="I409">
        <f t="shared" si="26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8">
        <f t="shared" si="24"/>
        <v>43751.208333333328</v>
      </c>
      <c r="T409" s="8">
        <f t="shared" si="25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7"/>
        <v>0.31836956521739129</v>
      </c>
      <c r="G410" t="s">
        <v>20</v>
      </c>
      <c r="H410">
        <v>154</v>
      </c>
      <c r="I410">
        <f t="shared" si="2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8">
        <f t="shared" si="24"/>
        <v>42541.208333333328</v>
      </c>
      <c r="T410" s="8">
        <f t="shared" si="25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7"/>
        <v>0</v>
      </c>
      <c r="G411" t="s">
        <v>14</v>
      </c>
      <c r="H411">
        <v>714</v>
      </c>
      <c r="I411">
        <f t="shared" si="2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8">
        <f t="shared" si="24"/>
        <v>42843.208333333328</v>
      </c>
      <c r="T411" s="8">
        <f t="shared" si="25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7"/>
        <v>0</v>
      </c>
      <c r="G412" t="s">
        <v>47</v>
      </c>
      <c r="H412">
        <v>1111</v>
      </c>
      <c r="I412">
        <f t="shared" si="2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8">
        <f t="shared" si="24"/>
        <v>42122.208333333328</v>
      </c>
      <c r="T412" s="8">
        <f t="shared" si="25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7"/>
        <v>4.6282051282051283E-2</v>
      </c>
      <c r="G413" t="s">
        <v>20</v>
      </c>
      <c r="H413">
        <v>82</v>
      </c>
      <c r="I413">
        <f t="shared" si="2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8">
        <f t="shared" si="24"/>
        <v>42884.208333333328</v>
      </c>
      <c r="T413" s="8">
        <f t="shared" si="25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7"/>
        <v>5.6885714285714286</v>
      </c>
      <c r="G414" t="s">
        <v>20</v>
      </c>
      <c r="H414">
        <v>134</v>
      </c>
      <c r="I414">
        <f t="shared" si="2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8">
        <f t="shared" si="24"/>
        <v>41642.25</v>
      </c>
      <c r="T414" s="8">
        <f t="shared" si="25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7"/>
        <v>0</v>
      </c>
      <c r="G415" t="s">
        <v>47</v>
      </c>
      <c r="H415">
        <v>1089</v>
      </c>
      <c r="I415">
        <f t="shared" si="2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8">
        <f t="shared" si="24"/>
        <v>43431.25</v>
      </c>
      <c r="T415" s="8">
        <f t="shared" si="25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7"/>
        <v>0</v>
      </c>
      <c r="G416" t="s">
        <v>14</v>
      </c>
      <c r="H416">
        <v>5497</v>
      </c>
      <c r="I416">
        <f t="shared" si="2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8">
        <f t="shared" si="24"/>
        <v>40288.208333333336</v>
      </c>
      <c r="T416" s="8">
        <f t="shared" si="25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7"/>
        <v>0</v>
      </c>
      <c r="G417" t="s">
        <v>14</v>
      </c>
      <c r="H417">
        <v>418</v>
      </c>
      <c r="I417">
        <f t="shared" si="2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8">
        <f t="shared" si="24"/>
        <v>40921.25</v>
      </c>
      <c r="T417" s="8">
        <f t="shared" si="25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7"/>
        <v>0</v>
      </c>
      <c r="G418" t="s">
        <v>14</v>
      </c>
      <c r="H418">
        <v>1439</v>
      </c>
      <c r="I418">
        <f t="shared" si="2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8">
        <f t="shared" si="24"/>
        <v>40560.25</v>
      </c>
      <c r="T418" s="8">
        <f t="shared" si="25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7"/>
        <v>0</v>
      </c>
      <c r="G419" t="s">
        <v>14</v>
      </c>
      <c r="H419">
        <v>15</v>
      </c>
      <c r="I419">
        <f t="shared" si="2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8">
        <f t="shared" si="24"/>
        <v>43407.208333333328</v>
      </c>
      <c r="T419" s="8">
        <f t="shared" si="25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7"/>
        <v>0</v>
      </c>
      <c r="G420" t="s">
        <v>14</v>
      </c>
      <c r="H420">
        <v>1999</v>
      </c>
      <c r="I420">
        <f t="shared" si="2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8">
        <f t="shared" si="24"/>
        <v>41035.208333333336</v>
      </c>
      <c r="T420" s="8">
        <f t="shared" si="25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7"/>
        <v>0.23434973637961334</v>
      </c>
      <c r="G421" t="s">
        <v>20</v>
      </c>
      <c r="H421">
        <v>5203</v>
      </c>
      <c r="I421">
        <f t="shared" si="2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8">
        <f t="shared" si="24"/>
        <v>40899.25</v>
      </c>
      <c r="T421" s="8">
        <f t="shared" si="25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7"/>
        <v>0.28460000000000002</v>
      </c>
      <c r="G422" t="s">
        <v>20</v>
      </c>
      <c r="H422">
        <v>94</v>
      </c>
      <c r="I422">
        <f t="shared" si="2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8">
        <f t="shared" si="24"/>
        <v>42911.208333333328</v>
      </c>
      <c r="T422" s="8">
        <f t="shared" si="25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7"/>
        <v>0</v>
      </c>
      <c r="G423" t="s">
        <v>14</v>
      </c>
      <c r="H423">
        <v>118</v>
      </c>
      <c r="I423">
        <f t="shared" si="2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8">
        <f t="shared" si="24"/>
        <v>42915.208333333328</v>
      </c>
      <c r="T423" s="8">
        <f t="shared" si="25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7"/>
        <v>0.27298850574712646</v>
      </c>
      <c r="G424" t="s">
        <v>20</v>
      </c>
      <c r="H424">
        <v>205</v>
      </c>
      <c r="I424">
        <f t="shared" si="2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8">
        <f t="shared" si="24"/>
        <v>40285.208333333336</v>
      </c>
      <c r="T424" s="8">
        <f t="shared" si="25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7"/>
        <v>0</v>
      </c>
      <c r="G425" t="s">
        <v>14</v>
      </c>
      <c r="H425">
        <v>162</v>
      </c>
      <c r="I425">
        <f t="shared" si="2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8">
        <f t="shared" si="24"/>
        <v>40808.208333333336</v>
      </c>
      <c r="T425" s="8">
        <f t="shared" si="25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7"/>
        <v>0</v>
      </c>
      <c r="G426" t="s">
        <v>14</v>
      </c>
      <c r="H426">
        <v>83</v>
      </c>
      <c r="I426">
        <f t="shared" si="2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8">
        <f t="shared" si="24"/>
        <v>43208.208333333328</v>
      </c>
      <c r="T426" s="8">
        <f t="shared" si="25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7"/>
        <v>1.8766666666666667</v>
      </c>
      <c r="G427" t="s">
        <v>20</v>
      </c>
      <c r="H427">
        <v>92</v>
      </c>
      <c r="I427">
        <f t="shared" si="2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8">
        <f t="shared" si="24"/>
        <v>42213.208333333328</v>
      </c>
      <c r="T427" s="8">
        <f t="shared" si="25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7"/>
        <v>4.7294444444444448</v>
      </c>
      <c r="G428" t="s">
        <v>20</v>
      </c>
      <c r="H428">
        <v>219</v>
      </c>
      <c r="I428">
        <f t="shared" si="2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8">
        <f t="shared" si="24"/>
        <v>41332.25</v>
      </c>
      <c r="T428" s="8">
        <f t="shared" si="25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7"/>
        <v>0.1290429799426934</v>
      </c>
      <c r="G429" t="s">
        <v>20</v>
      </c>
      <c r="H429">
        <v>2526</v>
      </c>
      <c r="I429">
        <f t="shared" si="2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8">
        <f t="shared" si="24"/>
        <v>41895.208333333336</v>
      </c>
      <c r="T429" s="8">
        <f t="shared" si="25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7"/>
        <v>0</v>
      </c>
      <c r="G430" t="s">
        <v>14</v>
      </c>
      <c r="H430">
        <v>747</v>
      </c>
      <c r="I430">
        <f t="shared" si="2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8">
        <f t="shared" si="24"/>
        <v>40585.25</v>
      </c>
      <c r="T430" s="8">
        <f t="shared" si="25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7"/>
        <v>0</v>
      </c>
      <c r="G431" t="s">
        <v>74</v>
      </c>
      <c r="H431">
        <v>2138</v>
      </c>
      <c r="I431">
        <f t="shared" si="2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8">
        <f t="shared" si="24"/>
        <v>41680.25</v>
      </c>
      <c r="T431" s="8">
        <f t="shared" si="25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7"/>
        <v>0</v>
      </c>
      <c r="G432" t="s">
        <v>14</v>
      </c>
      <c r="H432">
        <v>84</v>
      </c>
      <c r="I432">
        <f t="shared" si="2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8">
        <f t="shared" si="24"/>
        <v>43737.208333333328</v>
      </c>
      <c r="T432" s="8">
        <f t="shared" si="25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7"/>
        <v>0.92490196078431375</v>
      </c>
      <c r="G433" t="s">
        <v>20</v>
      </c>
      <c r="H433">
        <v>94</v>
      </c>
      <c r="I433">
        <f t="shared" si="2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8">
        <f t="shared" si="24"/>
        <v>43273.208333333328</v>
      </c>
      <c r="T433" s="8">
        <f t="shared" si="25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7"/>
        <v>0</v>
      </c>
      <c r="G434" t="s">
        <v>14</v>
      </c>
      <c r="H434">
        <v>91</v>
      </c>
      <c r="I434">
        <f t="shared" si="2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8">
        <f t="shared" si="24"/>
        <v>41761.208333333336</v>
      </c>
      <c r="T434" s="8">
        <f t="shared" si="25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7"/>
        <v>0</v>
      </c>
      <c r="G435" t="s">
        <v>14</v>
      </c>
      <c r="H435">
        <v>792</v>
      </c>
      <c r="I435">
        <f t="shared" si="2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8">
        <f t="shared" si="24"/>
        <v>41603.25</v>
      </c>
      <c r="T435" s="8">
        <f t="shared" si="25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7"/>
        <v>0</v>
      </c>
      <c r="G436" t="s">
        <v>74</v>
      </c>
      <c r="H436">
        <v>10</v>
      </c>
      <c r="I436">
        <f t="shared" si="26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8">
        <f t="shared" si="24"/>
        <v>42705.25</v>
      </c>
      <c r="T436" s="8">
        <f t="shared" si="25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7"/>
        <v>0.16876640419947506</v>
      </c>
      <c r="G437" t="s">
        <v>20</v>
      </c>
      <c r="H437">
        <v>1713</v>
      </c>
      <c r="I437">
        <f t="shared" si="2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8">
        <f t="shared" si="24"/>
        <v>41988.25</v>
      </c>
      <c r="T437" s="8">
        <f t="shared" si="25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7"/>
        <v>9.5215384615384622</v>
      </c>
      <c r="G438" t="s">
        <v>20</v>
      </c>
      <c r="H438">
        <v>249</v>
      </c>
      <c r="I438">
        <f t="shared" si="2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8">
        <f t="shared" si="24"/>
        <v>43575.208333333328</v>
      </c>
      <c r="T438" s="8">
        <f t="shared" si="25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7"/>
        <v>0.23074074074074075</v>
      </c>
      <c r="G439" t="s">
        <v>20</v>
      </c>
      <c r="H439">
        <v>192</v>
      </c>
      <c r="I439">
        <f t="shared" si="26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8">
        <f t="shared" si="24"/>
        <v>42260.208333333328</v>
      </c>
      <c r="T439" s="8">
        <f t="shared" si="25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7"/>
        <v>0.78638554216867473</v>
      </c>
      <c r="G440" t="s">
        <v>20</v>
      </c>
      <c r="H440">
        <v>247</v>
      </c>
      <c r="I440">
        <f t="shared" si="2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8">
        <f t="shared" si="24"/>
        <v>41337.25</v>
      </c>
      <c r="T440" s="8">
        <f t="shared" si="25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7"/>
        <v>2.5528169014084505</v>
      </c>
      <c r="G441" t="s">
        <v>20</v>
      </c>
      <c r="H441">
        <v>2293</v>
      </c>
      <c r="I441">
        <f t="shared" si="2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8">
        <f t="shared" si="24"/>
        <v>42680.208333333328</v>
      </c>
      <c r="T441" s="8">
        <f t="shared" si="25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7"/>
        <v>0.61906341463414638</v>
      </c>
      <c r="G442" t="s">
        <v>20</v>
      </c>
      <c r="H442">
        <v>3131</v>
      </c>
      <c r="I442">
        <f t="shared" si="2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8">
        <f t="shared" si="24"/>
        <v>42916.208333333328</v>
      </c>
      <c r="T442" s="8">
        <f t="shared" si="25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7"/>
        <v>0</v>
      </c>
      <c r="G443" t="s">
        <v>14</v>
      </c>
      <c r="H443">
        <v>32</v>
      </c>
      <c r="I443">
        <f t="shared" si="26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8">
        <f t="shared" si="24"/>
        <v>41025.208333333336</v>
      </c>
      <c r="T443" s="8">
        <f t="shared" si="25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7"/>
        <v>0.98722222222222222</v>
      </c>
      <c r="G444" t="s">
        <v>20</v>
      </c>
      <c r="H444">
        <v>143</v>
      </c>
      <c r="I444">
        <f t="shared" si="2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8">
        <f t="shared" si="24"/>
        <v>42980.208333333328</v>
      </c>
      <c r="T444" s="8">
        <f t="shared" si="25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7"/>
        <v>0</v>
      </c>
      <c r="G445" t="s">
        <v>74</v>
      </c>
      <c r="H445">
        <v>90</v>
      </c>
      <c r="I445">
        <f t="shared" si="2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8">
        <f t="shared" si="24"/>
        <v>40451.208333333336</v>
      </c>
      <c r="T445" s="8">
        <f t="shared" si="25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7"/>
        <v>0.76419354838709674</v>
      </c>
      <c r="G446" t="s">
        <v>20</v>
      </c>
      <c r="H446">
        <v>296</v>
      </c>
      <c r="I446">
        <f t="shared" si="2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8">
        <f t="shared" si="24"/>
        <v>40748.208333333336</v>
      </c>
      <c r="T446" s="8">
        <f t="shared" si="25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7"/>
        <v>4.1138095238095236</v>
      </c>
      <c r="G447" t="s">
        <v>20</v>
      </c>
      <c r="H447">
        <v>170</v>
      </c>
      <c r="I447">
        <f t="shared" si="2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8">
        <f t="shared" si="24"/>
        <v>40515.25</v>
      </c>
      <c r="T447" s="8">
        <f t="shared" si="25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7"/>
        <v>0</v>
      </c>
      <c r="G448" t="s">
        <v>14</v>
      </c>
      <c r="H448">
        <v>186</v>
      </c>
      <c r="I448">
        <f t="shared" si="2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8">
        <f t="shared" si="24"/>
        <v>41261.25</v>
      </c>
      <c r="T448" s="8">
        <f t="shared" si="25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7"/>
        <v>0</v>
      </c>
      <c r="G449" t="s">
        <v>74</v>
      </c>
      <c r="H449">
        <v>439</v>
      </c>
      <c r="I449">
        <f t="shared" si="26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8">
        <f t="shared" si="24"/>
        <v>43088.25</v>
      </c>
      <c r="T449" s="8">
        <f t="shared" si="25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7"/>
        <v>0</v>
      </c>
      <c r="G450" t="s">
        <v>14</v>
      </c>
      <c r="H450">
        <v>605</v>
      </c>
      <c r="I450">
        <f t="shared" si="2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8">
        <f t="shared" ref="S450:S513" si="28">(((L450/60)/60)/24)+DATE(1970,1,1)</f>
        <v>41378.208333333336</v>
      </c>
      <c r="T450" s="8">
        <f t="shared" ref="T450:T513" si="29">(((M450/60)/60)/24)+DATE(1970,1,1)</f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7"/>
        <v>8.67</v>
      </c>
      <c r="G451" t="s">
        <v>20</v>
      </c>
      <c r="H451">
        <v>86</v>
      </c>
      <c r="I451">
        <f t="shared" ref="I451:I514" si="30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8">
        <f t="shared" si="28"/>
        <v>43530.25</v>
      </c>
      <c r="T451" s="8">
        <f t="shared" si="29"/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1">IF(E452-D452&gt;0,(E452-D452)/D452,0)</f>
        <v>0</v>
      </c>
      <c r="G452" t="s">
        <v>14</v>
      </c>
      <c r="H452">
        <v>1</v>
      </c>
      <c r="I452">
        <f t="shared" si="30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8">
        <f t="shared" si="28"/>
        <v>43394.208333333328</v>
      </c>
      <c r="T452" s="8">
        <f t="shared" si="29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1"/>
        <v>0.22845013477088949</v>
      </c>
      <c r="G453" t="s">
        <v>20</v>
      </c>
      <c r="H453">
        <v>6286</v>
      </c>
      <c r="I453">
        <f t="shared" si="3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8">
        <f t="shared" si="28"/>
        <v>42935.208333333328</v>
      </c>
      <c r="T453" s="8">
        <f t="shared" si="29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1"/>
        <v>0</v>
      </c>
      <c r="G454" t="s">
        <v>14</v>
      </c>
      <c r="H454">
        <v>31</v>
      </c>
      <c r="I454">
        <f t="shared" si="3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8">
        <f t="shared" si="28"/>
        <v>40365.208333333336</v>
      </c>
      <c r="T454" s="8">
        <f t="shared" si="29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1"/>
        <v>0</v>
      </c>
      <c r="G455" t="s">
        <v>14</v>
      </c>
      <c r="H455">
        <v>1181</v>
      </c>
      <c r="I455">
        <f t="shared" si="3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8">
        <f t="shared" si="28"/>
        <v>42705.25</v>
      </c>
      <c r="T455" s="8">
        <f t="shared" si="29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1"/>
        <v>0</v>
      </c>
      <c r="G456" t="s">
        <v>14</v>
      </c>
      <c r="H456">
        <v>39</v>
      </c>
      <c r="I456">
        <f t="shared" si="3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8">
        <f t="shared" si="28"/>
        <v>41568.208333333336</v>
      </c>
      <c r="T456" s="8">
        <f t="shared" si="29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1"/>
        <v>0.18372532188841201</v>
      </c>
      <c r="G457" t="s">
        <v>20</v>
      </c>
      <c r="H457">
        <v>3727</v>
      </c>
      <c r="I457">
        <f t="shared" si="3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8">
        <f t="shared" si="28"/>
        <v>40809.208333333336</v>
      </c>
      <c r="T457" s="8">
        <f t="shared" si="29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1"/>
        <v>4.1243169398907105E-2</v>
      </c>
      <c r="G458" t="s">
        <v>20</v>
      </c>
      <c r="H458">
        <v>1605</v>
      </c>
      <c r="I458">
        <f t="shared" si="3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8">
        <f t="shared" si="28"/>
        <v>43141.25</v>
      </c>
      <c r="T458" s="8">
        <f t="shared" si="29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1"/>
        <v>0</v>
      </c>
      <c r="G459" t="s">
        <v>14</v>
      </c>
      <c r="H459">
        <v>46</v>
      </c>
      <c r="I459">
        <f t="shared" si="3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8">
        <f t="shared" si="28"/>
        <v>42657.208333333328</v>
      </c>
      <c r="T459" s="8">
        <f t="shared" si="29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1"/>
        <v>2.5120118343195266</v>
      </c>
      <c r="G460" t="s">
        <v>20</v>
      </c>
      <c r="H460">
        <v>2120</v>
      </c>
      <c r="I460">
        <f t="shared" si="3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8">
        <f t="shared" si="28"/>
        <v>40265.208333333336</v>
      </c>
      <c r="T460" s="8">
        <f t="shared" si="29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1"/>
        <v>0</v>
      </c>
      <c r="G461" t="s">
        <v>14</v>
      </c>
      <c r="H461">
        <v>105</v>
      </c>
      <c r="I461">
        <f t="shared" si="3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8">
        <f t="shared" si="28"/>
        <v>42001.25</v>
      </c>
      <c r="T461" s="8">
        <f t="shared" si="29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1"/>
        <v>0.71625000000000005</v>
      </c>
      <c r="G462" t="s">
        <v>20</v>
      </c>
      <c r="H462">
        <v>50</v>
      </c>
      <c r="I462">
        <f t="shared" si="30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8">
        <f t="shared" si="28"/>
        <v>40399.208333333336</v>
      </c>
      <c r="T462" s="8">
        <f t="shared" si="29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1"/>
        <v>0.4104655870445344</v>
      </c>
      <c r="G463" t="s">
        <v>20</v>
      </c>
      <c r="H463">
        <v>2080</v>
      </c>
      <c r="I463">
        <f t="shared" si="3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8">
        <f t="shared" si="28"/>
        <v>41757.208333333336</v>
      </c>
      <c r="T463" s="8">
        <f t="shared" si="29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1"/>
        <v>0</v>
      </c>
      <c r="G464" t="s">
        <v>14</v>
      </c>
      <c r="H464">
        <v>535</v>
      </c>
      <c r="I464">
        <f t="shared" si="3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8">
        <f t="shared" si="28"/>
        <v>41304.25</v>
      </c>
      <c r="T464" s="8">
        <f t="shared" si="29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1"/>
        <v>8.1645569620253169E-2</v>
      </c>
      <c r="G465" t="s">
        <v>20</v>
      </c>
      <c r="H465">
        <v>2105</v>
      </c>
      <c r="I465">
        <f t="shared" si="3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8">
        <f t="shared" si="28"/>
        <v>41639.25</v>
      </c>
      <c r="T465" s="8">
        <f t="shared" si="29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1"/>
        <v>0.33455056179775283</v>
      </c>
      <c r="G466" t="s">
        <v>20</v>
      </c>
      <c r="H466">
        <v>2436</v>
      </c>
      <c r="I466">
        <f t="shared" si="3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8">
        <f t="shared" si="28"/>
        <v>43142.25</v>
      </c>
      <c r="T466" s="8">
        <f t="shared" si="29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1"/>
        <v>0.87851063829787235</v>
      </c>
      <c r="G467" t="s">
        <v>20</v>
      </c>
      <c r="H467">
        <v>80</v>
      </c>
      <c r="I467">
        <f t="shared" si="30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8">
        <f t="shared" si="28"/>
        <v>43127.25</v>
      </c>
      <c r="T467" s="8">
        <f t="shared" si="29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1"/>
        <v>2.3199999999999998</v>
      </c>
      <c r="G468" t="s">
        <v>20</v>
      </c>
      <c r="H468">
        <v>42</v>
      </c>
      <c r="I468">
        <f t="shared" si="3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8">
        <f t="shared" si="28"/>
        <v>41409.208333333336</v>
      </c>
      <c r="T468" s="8">
        <f t="shared" si="29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1"/>
        <v>4.7521428571428572</v>
      </c>
      <c r="G469" t="s">
        <v>20</v>
      </c>
      <c r="H469">
        <v>139</v>
      </c>
      <c r="I469">
        <f t="shared" si="3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8">
        <f t="shared" si="28"/>
        <v>42331.25</v>
      </c>
      <c r="T469" s="8">
        <f t="shared" si="29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1"/>
        <v>0</v>
      </c>
      <c r="G470" t="s">
        <v>14</v>
      </c>
      <c r="H470">
        <v>16</v>
      </c>
      <c r="I470">
        <f t="shared" si="30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8">
        <f t="shared" si="28"/>
        <v>43569.208333333328</v>
      </c>
      <c r="T470" s="8">
        <f t="shared" si="29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1"/>
        <v>0.84428571428571431</v>
      </c>
      <c r="G471" t="s">
        <v>20</v>
      </c>
      <c r="H471">
        <v>159</v>
      </c>
      <c r="I471">
        <f t="shared" si="3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8">
        <f t="shared" si="28"/>
        <v>42142.208333333328</v>
      </c>
      <c r="T471" s="8">
        <f t="shared" si="29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1"/>
        <v>1.8580555555555556</v>
      </c>
      <c r="G472" t="s">
        <v>20</v>
      </c>
      <c r="H472">
        <v>381</v>
      </c>
      <c r="I472">
        <f t="shared" si="3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8">
        <f t="shared" si="28"/>
        <v>42716.25</v>
      </c>
      <c r="T472" s="8">
        <f t="shared" si="29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1"/>
        <v>2.19</v>
      </c>
      <c r="G473" t="s">
        <v>20</v>
      </c>
      <c r="H473">
        <v>194</v>
      </c>
      <c r="I473">
        <f t="shared" si="3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8">
        <f t="shared" si="28"/>
        <v>41031.208333333336</v>
      </c>
      <c r="T473" s="8">
        <f t="shared" si="29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1"/>
        <v>0</v>
      </c>
      <c r="G474" t="s">
        <v>14</v>
      </c>
      <c r="H474">
        <v>575</v>
      </c>
      <c r="I474">
        <f t="shared" si="3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8">
        <f t="shared" si="28"/>
        <v>43535.208333333328</v>
      </c>
      <c r="T474" s="8">
        <f t="shared" si="29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1"/>
        <v>0.78139999999999998</v>
      </c>
      <c r="G475" t="s">
        <v>20</v>
      </c>
      <c r="H475">
        <v>106</v>
      </c>
      <c r="I475">
        <f t="shared" si="3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8">
        <f t="shared" si="28"/>
        <v>43277.208333333328</v>
      </c>
      <c r="T475" s="8">
        <f t="shared" si="29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1"/>
        <v>2.6515</v>
      </c>
      <c r="G476" t="s">
        <v>20</v>
      </c>
      <c r="H476">
        <v>142</v>
      </c>
      <c r="I476">
        <f t="shared" si="3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8">
        <f t="shared" si="28"/>
        <v>41989.25</v>
      </c>
      <c r="T476" s="8">
        <f t="shared" si="29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1"/>
        <v>0.13945945945945945</v>
      </c>
      <c r="G477" t="s">
        <v>20</v>
      </c>
      <c r="H477">
        <v>211</v>
      </c>
      <c r="I477">
        <f t="shared" si="3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8">
        <f t="shared" si="28"/>
        <v>41450.208333333336</v>
      </c>
      <c r="T477" s="8">
        <f t="shared" si="29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1"/>
        <v>0</v>
      </c>
      <c r="G478" t="s">
        <v>14</v>
      </c>
      <c r="H478">
        <v>1120</v>
      </c>
      <c r="I478">
        <f t="shared" si="3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8">
        <f t="shared" si="28"/>
        <v>43322.208333333328</v>
      </c>
      <c r="T478" s="8">
        <f t="shared" si="29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1"/>
        <v>0</v>
      </c>
      <c r="G479" t="s">
        <v>14</v>
      </c>
      <c r="H479">
        <v>113</v>
      </c>
      <c r="I479">
        <f t="shared" si="3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8">
        <f t="shared" si="28"/>
        <v>40720.208333333336</v>
      </c>
      <c r="T479" s="8">
        <f t="shared" si="29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1"/>
        <v>1.3634156976744185</v>
      </c>
      <c r="G480" t="s">
        <v>20</v>
      </c>
      <c r="H480">
        <v>2756</v>
      </c>
      <c r="I480">
        <f t="shared" si="3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8">
        <f t="shared" si="28"/>
        <v>42072.208333333328</v>
      </c>
      <c r="T480" s="8">
        <f t="shared" si="29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1"/>
        <v>4.1291666666666664</v>
      </c>
      <c r="G481" t="s">
        <v>20</v>
      </c>
      <c r="H481">
        <v>173</v>
      </c>
      <c r="I481">
        <f t="shared" si="3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8">
        <f t="shared" si="28"/>
        <v>42945.208333333328</v>
      </c>
      <c r="T481" s="8">
        <f t="shared" si="29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1"/>
        <v>6.5116279069767444E-3</v>
      </c>
      <c r="G482" t="s">
        <v>20</v>
      </c>
      <c r="H482">
        <v>87</v>
      </c>
      <c r="I482">
        <f t="shared" si="3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8">
        <f t="shared" si="28"/>
        <v>40248.25</v>
      </c>
      <c r="T482" s="8">
        <f t="shared" si="29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1"/>
        <v>0</v>
      </c>
      <c r="G483" t="s">
        <v>14</v>
      </c>
      <c r="H483">
        <v>1538</v>
      </c>
      <c r="I483">
        <f t="shared" si="3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8">
        <f t="shared" si="28"/>
        <v>41913.208333333336</v>
      </c>
      <c r="T483" s="8">
        <f t="shared" si="29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1"/>
        <v>0</v>
      </c>
      <c r="G484" t="s">
        <v>14</v>
      </c>
      <c r="H484">
        <v>9</v>
      </c>
      <c r="I484">
        <f t="shared" si="3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8">
        <f t="shared" si="28"/>
        <v>40963.25</v>
      </c>
      <c r="T484" s="8">
        <f t="shared" si="29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1"/>
        <v>0</v>
      </c>
      <c r="G485" t="s">
        <v>14</v>
      </c>
      <c r="H485">
        <v>554</v>
      </c>
      <c r="I485">
        <f t="shared" si="3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8">
        <f t="shared" si="28"/>
        <v>43811.25</v>
      </c>
      <c r="T485" s="8">
        <f t="shared" si="29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1"/>
        <v>1.6020608108108108</v>
      </c>
      <c r="G486" t="s">
        <v>20</v>
      </c>
      <c r="H486">
        <v>1572</v>
      </c>
      <c r="I486">
        <f t="shared" si="3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8">
        <f t="shared" si="28"/>
        <v>41855.208333333336</v>
      </c>
      <c r="T486" s="8">
        <f t="shared" si="29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1"/>
        <v>0</v>
      </c>
      <c r="G487" t="s">
        <v>14</v>
      </c>
      <c r="H487">
        <v>648</v>
      </c>
      <c r="I487">
        <f t="shared" si="3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8">
        <f t="shared" si="28"/>
        <v>43626.208333333328</v>
      </c>
      <c r="T487" s="8">
        <f t="shared" si="29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1"/>
        <v>0</v>
      </c>
      <c r="G488" t="s">
        <v>14</v>
      </c>
      <c r="H488">
        <v>21</v>
      </c>
      <c r="I488">
        <f t="shared" si="3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8">
        <f t="shared" si="28"/>
        <v>43168.25</v>
      </c>
      <c r="T488" s="8">
        <f t="shared" si="29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1"/>
        <v>0.78625566636446054</v>
      </c>
      <c r="G489" t="s">
        <v>20</v>
      </c>
      <c r="H489">
        <v>2346</v>
      </c>
      <c r="I489">
        <f t="shared" si="3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8">
        <f t="shared" si="28"/>
        <v>42845.208333333328</v>
      </c>
      <c r="T489" s="8">
        <f t="shared" si="29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1"/>
        <v>1.2005660377358491</v>
      </c>
      <c r="G490" t="s">
        <v>20</v>
      </c>
      <c r="H490">
        <v>115</v>
      </c>
      <c r="I490">
        <f t="shared" si="3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8">
        <f t="shared" si="28"/>
        <v>42403.25</v>
      </c>
      <c r="T490" s="8">
        <f t="shared" si="29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1"/>
        <v>1.5108695652173912E-2</v>
      </c>
      <c r="G491" t="s">
        <v>20</v>
      </c>
      <c r="H491">
        <v>85</v>
      </c>
      <c r="I491">
        <f t="shared" si="3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8">
        <f t="shared" si="28"/>
        <v>40406.208333333336</v>
      </c>
      <c r="T491" s="8">
        <f t="shared" si="29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1"/>
        <v>0.91500000000000004</v>
      </c>
      <c r="G492" t="s">
        <v>20</v>
      </c>
      <c r="H492">
        <v>144</v>
      </c>
      <c r="I492">
        <f t="shared" si="3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8">
        <f t="shared" si="28"/>
        <v>43786.25</v>
      </c>
      <c r="T492" s="8">
        <f t="shared" si="29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1"/>
        <v>2.0534683098591549</v>
      </c>
      <c r="G493" t="s">
        <v>20</v>
      </c>
      <c r="H493">
        <v>2443</v>
      </c>
      <c r="I493">
        <f t="shared" si="3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8">
        <f t="shared" si="28"/>
        <v>41456.208333333336</v>
      </c>
      <c r="T493" s="8">
        <f t="shared" si="29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1"/>
        <v>0</v>
      </c>
      <c r="G494" t="s">
        <v>74</v>
      </c>
      <c r="H494">
        <v>595</v>
      </c>
      <c r="I494">
        <f t="shared" si="3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8">
        <f t="shared" si="28"/>
        <v>40336.208333333336</v>
      </c>
      <c r="T494" s="8">
        <f t="shared" si="29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1"/>
        <v>6.2377777777777776</v>
      </c>
      <c r="G495" t="s">
        <v>20</v>
      </c>
      <c r="H495">
        <v>64</v>
      </c>
      <c r="I495">
        <f t="shared" si="30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8">
        <f t="shared" si="28"/>
        <v>43645.208333333328</v>
      </c>
      <c r="T495" s="8">
        <f t="shared" si="29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1"/>
        <v>4.4736000000000002</v>
      </c>
      <c r="G496" t="s">
        <v>20</v>
      </c>
      <c r="H496">
        <v>268</v>
      </c>
      <c r="I496">
        <f t="shared" si="3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8">
        <f t="shared" si="28"/>
        <v>40990.208333333336</v>
      </c>
      <c r="T496" s="8">
        <f t="shared" si="29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1"/>
        <v>3.145</v>
      </c>
      <c r="G497" t="s">
        <v>20</v>
      </c>
      <c r="H497">
        <v>195</v>
      </c>
      <c r="I497">
        <f t="shared" si="3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8">
        <f t="shared" si="28"/>
        <v>41800.208333333336</v>
      </c>
      <c r="T497" s="8">
        <f t="shared" si="29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1"/>
        <v>0</v>
      </c>
      <c r="G498" t="s">
        <v>14</v>
      </c>
      <c r="H498">
        <v>54</v>
      </c>
      <c r="I498">
        <f t="shared" si="3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8">
        <f t="shared" si="28"/>
        <v>42876.208333333328</v>
      </c>
      <c r="T498" s="8">
        <f t="shared" si="29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1"/>
        <v>0</v>
      </c>
      <c r="G499" t="s">
        <v>14</v>
      </c>
      <c r="H499">
        <v>120</v>
      </c>
      <c r="I499">
        <f t="shared" si="3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8">
        <f t="shared" si="28"/>
        <v>42724.25</v>
      </c>
      <c r="T499" s="8">
        <f t="shared" si="29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1"/>
        <v>0</v>
      </c>
      <c r="G500" t="s">
        <v>14</v>
      </c>
      <c r="H500">
        <v>579</v>
      </c>
      <c r="I500">
        <f t="shared" si="3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8">
        <f t="shared" si="28"/>
        <v>42005.25</v>
      </c>
      <c r="T500" s="8">
        <f t="shared" si="29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1"/>
        <v>0</v>
      </c>
      <c r="G501" t="s">
        <v>14</v>
      </c>
      <c r="H501">
        <v>2072</v>
      </c>
      <c r="I501">
        <f t="shared" si="3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8">
        <f t="shared" si="28"/>
        <v>42444.208333333328</v>
      </c>
      <c r="T501" s="8">
        <f t="shared" si="29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1"/>
        <v>0</v>
      </c>
      <c r="G502" t="s">
        <v>14</v>
      </c>
      <c r="H502">
        <v>0</v>
      </c>
      <c r="I502" t="e">
        <f t="shared" si="30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8">
        <f t="shared" si="28"/>
        <v>41395.208333333336</v>
      </c>
      <c r="T502" s="8">
        <f t="shared" si="29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1"/>
        <v>0</v>
      </c>
      <c r="G503" t="s">
        <v>14</v>
      </c>
      <c r="H503">
        <v>1796</v>
      </c>
      <c r="I503">
        <f t="shared" si="3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8">
        <f t="shared" si="28"/>
        <v>41345.208333333336</v>
      </c>
      <c r="T503" s="8">
        <f t="shared" si="29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1"/>
        <v>4.2992307692307694</v>
      </c>
      <c r="G504" t="s">
        <v>20</v>
      </c>
      <c r="H504">
        <v>186</v>
      </c>
      <c r="I504">
        <f t="shared" si="3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8">
        <f t="shared" si="28"/>
        <v>41117.208333333336</v>
      </c>
      <c r="T504" s="8">
        <f t="shared" si="29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1"/>
        <v>0.80325490196078431</v>
      </c>
      <c r="G505" t="s">
        <v>20</v>
      </c>
      <c r="H505">
        <v>460</v>
      </c>
      <c r="I505">
        <f t="shared" si="3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8">
        <f t="shared" si="28"/>
        <v>42186.208333333328</v>
      </c>
      <c r="T505" s="8">
        <f t="shared" si="29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1"/>
        <v>0</v>
      </c>
      <c r="G506" t="s">
        <v>14</v>
      </c>
      <c r="H506">
        <v>62</v>
      </c>
      <c r="I506">
        <f t="shared" si="3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8">
        <f t="shared" si="28"/>
        <v>42142.208333333328</v>
      </c>
      <c r="T506" s="8">
        <f t="shared" si="29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1"/>
        <v>0</v>
      </c>
      <c r="G507" t="s">
        <v>14</v>
      </c>
      <c r="H507">
        <v>347</v>
      </c>
      <c r="I507">
        <f t="shared" si="3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8">
        <f t="shared" si="28"/>
        <v>41341.25</v>
      </c>
      <c r="T507" s="8">
        <f t="shared" si="29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1"/>
        <v>8.2707777777777771</v>
      </c>
      <c r="G508" t="s">
        <v>20</v>
      </c>
      <c r="H508">
        <v>2528</v>
      </c>
      <c r="I508">
        <f t="shared" si="3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8">
        <f t="shared" si="28"/>
        <v>43062.25</v>
      </c>
      <c r="T508" s="8">
        <f t="shared" si="29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1"/>
        <v>0</v>
      </c>
      <c r="G509" t="s">
        <v>14</v>
      </c>
      <c r="H509">
        <v>19</v>
      </c>
      <c r="I509">
        <f t="shared" si="3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8">
        <f t="shared" si="28"/>
        <v>41373.208333333336</v>
      </c>
      <c r="T509" s="8">
        <f t="shared" si="29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1"/>
        <v>0.12229299363057325</v>
      </c>
      <c r="G510" t="s">
        <v>20</v>
      </c>
      <c r="H510">
        <v>3657</v>
      </c>
      <c r="I510">
        <f t="shared" si="3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8">
        <f t="shared" si="28"/>
        <v>43310.208333333328</v>
      </c>
      <c r="T510" s="8">
        <f t="shared" si="29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1"/>
        <v>0</v>
      </c>
      <c r="G511" t="s">
        <v>14</v>
      </c>
      <c r="H511">
        <v>1258</v>
      </c>
      <c r="I511">
        <f t="shared" si="30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8">
        <f t="shared" si="28"/>
        <v>41034.208333333336</v>
      </c>
      <c r="T511" s="8">
        <f t="shared" si="29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1"/>
        <v>0.19089743589743591</v>
      </c>
      <c r="G512" t="s">
        <v>20</v>
      </c>
      <c r="H512">
        <v>131</v>
      </c>
      <c r="I512">
        <f t="shared" si="3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8">
        <f t="shared" si="28"/>
        <v>43251.208333333328</v>
      </c>
      <c r="T512" s="8">
        <f t="shared" si="29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1"/>
        <v>0</v>
      </c>
      <c r="G513" t="s">
        <v>14</v>
      </c>
      <c r="H513">
        <v>362</v>
      </c>
      <c r="I513">
        <f t="shared" si="3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8">
        <f t="shared" si="28"/>
        <v>43671.208333333328</v>
      </c>
      <c r="T513" s="8">
        <f t="shared" si="29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1"/>
        <v>0.3931868131868132</v>
      </c>
      <c r="G514" t="s">
        <v>20</v>
      </c>
      <c r="H514">
        <v>239</v>
      </c>
      <c r="I514">
        <f t="shared" si="3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8">
        <f t="shared" ref="S514:S577" si="32">(((L514/60)/60)/24)+DATE(1970,1,1)</f>
        <v>41825.208333333336</v>
      </c>
      <c r="T514" s="8">
        <f t="shared" ref="T514:T577" si="33">(((M514/60)/60)/24)+DATE(1970,1,1)</f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1"/>
        <v>0</v>
      </c>
      <c r="G515" t="s">
        <v>74</v>
      </c>
      <c r="H515">
        <v>35</v>
      </c>
      <c r="I515">
        <f t="shared" ref="I515:I578" si="34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8">
        <f t="shared" si="32"/>
        <v>40430.208333333336</v>
      </c>
      <c r="T515" s="8">
        <f t="shared" si="33"/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5">IF(E516-D516&gt;0,(E516-D516)/D516,0)</f>
        <v>0</v>
      </c>
      <c r="G516" t="s">
        <v>74</v>
      </c>
      <c r="H516">
        <v>528</v>
      </c>
      <c r="I516">
        <f t="shared" si="34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8">
        <f t="shared" si="32"/>
        <v>41614.25</v>
      </c>
      <c r="T516" s="8">
        <f t="shared" si="33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5"/>
        <v>0</v>
      </c>
      <c r="G517" t="s">
        <v>14</v>
      </c>
      <c r="H517">
        <v>133</v>
      </c>
      <c r="I517">
        <f t="shared" si="3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8">
        <f t="shared" si="32"/>
        <v>40900.25</v>
      </c>
      <c r="T517" s="8">
        <f t="shared" si="33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5"/>
        <v>0</v>
      </c>
      <c r="G518" t="s">
        <v>14</v>
      </c>
      <c r="H518">
        <v>846</v>
      </c>
      <c r="I518">
        <f t="shared" si="3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8">
        <f t="shared" si="32"/>
        <v>40396.208333333336</v>
      </c>
      <c r="T518" s="8">
        <f t="shared" si="33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5"/>
        <v>0.12</v>
      </c>
      <c r="G519" t="s">
        <v>20</v>
      </c>
      <c r="H519">
        <v>78</v>
      </c>
      <c r="I519">
        <f t="shared" si="3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8">
        <f t="shared" si="32"/>
        <v>42860.208333333328</v>
      </c>
      <c r="T519" s="8">
        <f t="shared" si="33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5"/>
        <v>0</v>
      </c>
      <c r="G520" t="s">
        <v>14</v>
      </c>
      <c r="H520">
        <v>10</v>
      </c>
      <c r="I520">
        <f t="shared" si="34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8">
        <f t="shared" si="32"/>
        <v>43154.25</v>
      </c>
      <c r="T520" s="8">
        <f t="shared" si="33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5"/>
        <v>1.7456387169386606E-2</v>
      </c>
      <c r="G521" t="s">
        <v>20</v>
      </c>
      <c r="H521">
        <v>1773</v>
      </c>
      <c r="I521">
        <f t="shared" si="3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8">
        <f t="shared" si="32"/>
        <v>42012.25</v>
      </c>
      <c r="T521" s="8">
        <f t="shared" si="33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5"/>
        <v>3.2574999999999998</v>
      </c>
      <c r="G522" t="s">
        <v>20</v>
      </c>
      <c r="H522">
        <v>32</v>
      </c>
      <c r="I522">
        <f t="shared" si="34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8">
        <f t="shared" si="32"/>
        <v>43574.208333333328</v>
      </c>
      <c r="T522" s="8">
        <f t="shared" si="33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5"/>
        <v>0.45539473684210524</v>
      </c>
      <c r="G523" t="s">
        <v>20</v>
      </c>
      <c r="H523">
        <v>369</v>
      </c>
      <c r="I523">
        <f t="shared" si="3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8">
        <f t="shared" si="32"/>
        <v>42605.208333333328</v>
      </c>
      <c r="T523" s="8">
        <f t="shared" si="33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5"/>
        <v>0</v>
      </c>
      <c r="G524" t="s">
        <v>14</v>
      </c>
      <c r="H524">
        <v>191</v>
      </c>
      <c r="I524">
        <f t="shared" si="3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8">
        <f t="shared" si="32"/>
        <v>41093.208333333336</v>
      </c>
      <c r="T524" s="8">
        <f t="shared" si="33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5"/>
        <v>6.003333333333333</v>
      </c>
      <c r="G525" t="s">
        <v>20</v>
      </c>
      <c r="H525">
        <v>89</v>
      </c>
      <c r="I525">
        <f t="shared" si="3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8">
        <f t="shared" si="32"/>
        <v>40241.25</v>
      </c>
      <c r="T525" s="8">
        <f t="shared" si="33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5"/>
        <v>0</v>
      </c>
      <c r="G526" t="s">
        <v>14</v>
      </c>
      <c r="H526">
        <v>1979</v>
      </c>
      <c r="I526">
        <f t="shared" si="3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8">
        <f t="shared" si="32"/>
        <v>40294.208333333336</v>
      </c>
      <c r="T526" s="8">
        <f t="shared" si="33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5"/>
        <v>0</v>
      </c>
      <c r="G527" t="s">
        <v>14</v>
      </c>
      <c r="H527">
        <v>63</v>
      </c>
      <c r="I527">
        <f t="shared" si="3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8">
        <f t="shared" si="32"/>
        <v>40505.25</v>
      </c>
      <c r="T527" s="8">
        <f t="shared" si="33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5"/>
        <v>0.55951807228915662</v>
      </c>
      <c r="G528" t="s">
        <v>20</v>
      </c>
      <c r="H528">
        <v>147</v>
      </c>
      <c r="I528">
        <f t="shared" si="3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8">
        <f t="shared" si="32"/>
        <v>42364.25</v>
      </c>
      <c r="T528" s="8">
        <f t="shared" si="33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5"/>
        <v>0</v>
      </c>
      <c r="G529" t="s">
        <v>14</v>
      </c>
      <c r="H529">
        <v>6080</v>
      </c>
      <c r="I529">
        <f t="shared" si="3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8">
        <f t="shared" si="32"/>
        <v>42405.25</v>
      </c>
      <c r="T529" s="8">
        <f t="shared" si="33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5"/>
        <v>0</v>
      </c>
      <c r="G530" t="s">
        <v>14</v>
      </c>
      <c r="H530">
        <v>80</v>
      </c>
      <c r="I530">
        <f t="shared" si="3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8">
        <f t="shared" si="32"/>
        <v>41601.25</v>
      </c>
      <c r="T530" s="8">
        <f t="shared" si="33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5"/>
        <v>0</v>
      </c>
      <c r="G531" t="s">
        <v>14</v>
      </c>
      <c r="H531">
        <v>9</v>
      </c>
      <c r="I531">
        <f t="shared" si="3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8">
        <f t="shared" si="32"/>
        <v>41769.208333333336</v>
      </c>
      <c r="T531" s="8">
        <f t="shared" si="33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5"/>
        <v>0</v>
      </c>
      <c r="G532" t="s">
        <v>14</v>
      </c>
      <c r="H532">
        <v>1784</v>
      </c>
      <c r="I532">
        <f t="shared" si="3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8">
        <f t="shared" si="32"/>
        <v>40421.208333333336</v>
      </c>
      <c r="T532" s="8">
        <f t="shared" si="33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5"/>
        <v>0</v>
      </c>
      <c r="G533" t="s">
        <v>47</v>
      </c>
      <c r="H533">
        <v>3640</v>
      </c>
      <c r="I533">
        <f t="shared" si="3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8">
        <f t="shared" si="32"/>
        <v>41589.25</v>
      </c>
      <c r="T533" s="8">
        <f t="shared" si="33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5"/>
        <v>4.0287499999999996</v>
      </c>
      <c r="G534" t="s">
        <v>20</v>
      </c>
      <c r="H534">
        <v>126</v>
      </c>
      <c r="I534">
        <f t="shared" si="3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8">
        <f t="shared" si="32"/>
        <v>43125.25</v>
      </c>
      <c r="T534" s="8">
        <f t="shared" si="33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5"/>
        <v>0.59243944636678203</v>
      </c>
      <c r="G535" t="s">
        <v>20</v>
      </c>
      <c r="H535">
        <v>2218</v>
      </c>
      <c r="I535">
        <f t="shared" si="3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8">
        <f t="shared" si="32"/>
        <v>41479.208333333336</v>
      </c>
      <c r="T535" s="8">
        <f t="shared" si="33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5"/>
        <v>0</v>
      </c>
      <c r="G536" t="s">
        <v>14</v>
      </c>
      <c r="H536">
        <v>243</v>
      </c>
      <c r="I536">
        <f t="shared" si="3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8">
        <f t="shared" si="32"/>
        <v>43329.208333333328</v>
      </c>
      <c r="T536" s="8">
        <f t="shared" si="33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5"/>
        <v>3.8203846153846155</v>
      </c>
      <c r="G537" t="s">
        <v>20</v>
      </c>
      <c r="H537">
        <v>202</v>
      </c>
      <c r="I537">
        <f t="shared" si="3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8">
        <f t="shared" si="32"/>
        <v>43259.208333333328</v>
      </c>
      <c r="T537" s="8">
        <f t="shared" si="33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5"/>
        <v>0.4996938775510204</v>
      </c>
      <c r="G538" t="s">
        <v>20</v>
      </c>
      <c r="H538">
        <v>140</v>
      </c>
      <c r="I538">
        <f t="shared" si="3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8">
        <f t="shared" si="32"/>
        <v>40414.208333333336</v>
      </c>
      <c r="T538" s="8">
        <f t="shared" si="33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5"/>
        <v>0.17221563981042654</v>
      </c>
      <c r="G539" t="s">
        <v>20</v>
      </c>
      <c r="H539">
        <v>1052</v>
      </c>
      <c r="I539">
        <f t="shared" si="3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8">
        <f t="shared" si="32"/>
        <v>43342.208333333328</v>
      </c>
      <c r="T539" s="8">
        <f t="shared" si="33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5"/>
        <v>0</v>
      </c>
      <c r="G540" t="s">
        <v>14</v>
      </c>
      <c r="H540">
        <v>1296</v>
      </c>
      <c r="I540">
        <f t="shared" si="3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8">
        <f t="shared" si="32"/>
        <v>41539.208333333336</v>
      </c>
      <c r="T540" s="8">
        <f t="shared" si="33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5"/>
        <v>0</v>
      </c>
      <c r="G541" t="s">
        <v>14</v>
      </c>
      <c r="H541">
        <v>77</v>
      </c>
      <c r="I541">
        <f t="shared" si="3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8">
        <f t="shared" si="32"/>
        <v>43647.208333333328</v>
      </c>
      <c r="T541" s="8">
        <f t="shared" si="33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5"/>
        <v>1.6598113207547169</v>
      </c>
      <c r="G542" t="s">
        <v>20</v>
      </c>
      <c r="H542">
        <v>247</v>
      </c>
      <c r="I542">
        <f t="shared" si="3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8">
        <f t="shared" si="32"/>
        <v>43225.208333333328</v>
      </c>
      <c r="T542" s="8">
        <f t="shared" si="33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5"/>
        <v>0</v>
      </c>
      <c r="G543" t="s">
        <v>14</v>
      </c>
      <c r="H543">
        <v>395</v>
      </c>
      <c r="I543">
        <f t="shared" si="3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8">
        <f t="shared" si="32"/>
        <v>42165.208333333328</v>
      </c>
      <c r="T543" s="8">
        <f t="shared" si="33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5"/>
        <v>0</v>
      </c>
      <c r="G544" t="s">
        <v>14</v>
      </c>
      <c r="H544">
        <v>49</v>
      </c>
      <c r="I544">
        <f t="shared" si="3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8">
        <f t="shared" si="32"/>
        <v>42391.25</v>
      </c>
      <c r="T544" s="8">
        <f t="shared" si="33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5"/>
        <v>0</v>
      </c>
      <c r="G545" t="s">
        <v>14</v>
      </c>
      <c r="H545">
        <v>180</v>
      </c>
      <c r="I545">
        <f t="shared" si="3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8">
        <f t="shared" si="32"/>
        <v>41528.208333333336</v>
      </c>
      <c r="T545" s="8">
        <f t="shared" si="33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5"/>
        <v>1.7649999999999999</v>
      </c>
      <c r="G546" t="s">
        <v>20</v>
      </c>
      <c r="H546">
        <v>84</v>
      </c>
      <c r="I546">
        <f t="shared" si="3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8">
        <f t="shared" si="32"/>
        <v>42377.25</v>
      </c>
      <c r="T546" s="8">
        <f t="shared" si="33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5"/>
        <v>0</v>
      </c>
      <c r="G547" t="s">
        <v>14</v>
      </c>
      <c r="H547">
        <v>2690</v>
      </c>
      <c r="I547">
        <f t="shared" si="3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8">
        <f t="shared" si="32"/>
        <v>43824.25</v>
      </c>
      <c r="T547" s="8">
        <f t="shared" si="33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5"/>
        <v>0.63571428571428568</v>
      </c>
      <c r="G548" t="s">
        <v>20</v>
      </c>
      <c r="H548">
        <v>88</v>
      </c>
      <c r="I548">
        <f t="shared" si="3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8">
        <f t="shared" si="32"/>
        <v>43360.208333333328</v>
      </c>
      <c r="T548" s="8">
        <f t="shared" si="33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5"/>
        <v>8.69</v>
      </c>
      <c r="G549" t="s">
        <v>20</v>
      </c>
      <c r="H549">
        <v>156</v>
      </c>
      <c r="I549">
        <f t="shared" si="34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8">
        <f t="shared" si="32"/>
        <v>42029.25</v>
      </c>
      <c r="T549" s="8">
        <f t="shared" si="33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5"/>
        <v>1.7091376701966716</v>
      </c>
      <c r="G550" t="s">
        <v>20</v>
      </c>
      <c r="H550">
        <v>2985</v>
      </c>
      <c r="I550">
        <f t="shared" si="3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8">
        <f t="shared" si="32"/>
        <v>42461.208333333328</v>
      </c>
      <c r="T550" s="8">
        <f t="shared" si="33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5"/>
        <v>1.8421355932203389</v>
      </c>
      <c r="G551" t="s">
        <v>20</v>
      </c>
      <c r="H551">
        <v>762</v>
      </c>
      <c r="I551">
        <f t="shared" si="3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8">
        <f t="shared" si="32"/>
        <v>41422.208333333336</v>
      </c>
      <c r="T551" s="8">
        <f t="shared" si="33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5"/>
        <v>0</v>
      </c>
      <c r="G552" t="s">
        <v>74</v>
      </c>
      <c r="H552">
        <v>1</v>
      </c>
      <c r="I552">
        <f t="shared" si="34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8">
        <f t="shared" si="32"/>
        <v>40968.25</v>
      </c>
      <c r="T552" s="8">
        <f t="shared" si="33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5"/>
        <v>0</v>
      </c>
      <c r="G553" t="s">
        <v>14</v>
      </c>
      <c r="H553">
        <v>2779</v>
      </c>
      <c r="I553">
        <f t="shared" si="3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8">
        <f t="shared" si="32"/>
        <v>41993.25</v>
      </c>
      <c r="T553" s="8">
        <f t="shared" si="33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5"/>
        <v>0</v>
      </c>
      <c r="G554" t="s">
        <v>14</v>
      </c>
      <c r="H554">
        <v>92</v>
      </c>
      <c r="I554">
        <f t="shared" si="3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8">
        <f t="shared" si="32"/>
        <v>42700.25</v>
      </c>
      <c r="T554" s="8">
        <f t="shared" si="33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5"/>
        <v>0</v>
      </c>
      <c r="G555" t="s">
        <v>14</v>
      </c>
      <c r="H555">
        <v>1028</v>
      </c>
      <c r="I555">
        <f t="shared" si="3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8">
        <f t="shared" si="32"/>
        <v>40545.25</v>
      </c>
      <c r="T555" s="8">
        <f t="shared" si="33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5"/>
        <v>0.51663157894736844</v>
      </c>
      <c r="G556" t="s">
        <v>20</v>
      </c>
      <c r="H556">
        <v>554</v>
      </c>
      <c r="I556">
        <f t="shared" si="3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8">
        <f t="shared" si="32"/>
        <v>42723.25</v>
      </c>
      <c r="T556" s="8">
        <f t="shared" si="33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5"/>
        <v>1.2363492063492063</v>
      </c>
      <c r="G557" t="s">
        <v>20</v>
      </c>
      <c r="H557">
        <v>135</v>
      </c>
      <c r="I557">
        <f t="shared" si="3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8">
        <f t="shared" si="32"/>
        <v>41731.208333333336</v>
      </c>
      <c r="T557" s="8">
        <f t="shared" si="33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5"/>
        <v>1.3975</v>
      </c>
      <c r="G558" t="s">
        <v>20</v>
      </c>
      <c r="H558">
        <v>122</v>
      </c>
      <c r="I558">
        <f t="shared" si="3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8">
        <f t="shared" si="32"/>
        <v>40792.208333333336</v>
      </c>
      <c r="T558" s="8">
        <f t="shared" si="33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5"/>
        <v>0.99333333333333329</v>
      </c>
      <c r="G559" t="s">
        <v>20</v>
      </c>
      <c r="H559">
        <v>221</v>
      </c>
      <c r="I559">
        <f t="shared" si="3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8">
        <f t="shared" si="32"/>
        <v>42279.208333333328</v>
      </c>
      <c r="T559" s="8">
        <f t="shared" si="33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5"/>
        <v>0.37344827586206897</v>
      </c>
      <c r="G560" t="s">
        <v>20</v>
      </c>
      <c r="H560">
        <v>126</v>
      </c>
      <c r="I560">
        <f t="shared" si="3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8">
        <f t="shared" si="32"/>
        <v>42424.25</v>
      </c>
      <c r="T560" s="8">
        <f t="shared" si="33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5"/>
        <v>9.6961063627730298E-3</v>
      </c>
      <c r="G561" t="s">
        <v>20</v>
      </c>
      <c r="H561">
        <v>1022</v>
      </c>
      <c r="I561">
        <f t="shared" si="3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8">
        <f t="shared" si="32"/>
        <v>42584.208333333328</v>
      </c>
      <c r="T561" s="8">
        <f t="shared" si="33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5"/>
        <v>6.9416000000000002</v>
      </c>
      <c r="G562" t="s">
        <v>20</v>
      </c>
      <c r="H562">
        <v>3177</v>
      </c>
      <c r="I562">
        <f t="shared" si="3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8">
        <f t="shared" si="32"/>
        <v>40865.25</v>
      </c>
      <c r="T562" s="8">
        <f t="shared" si="33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5"/>
        <v>2.6970000000000001</v>
      </c>
      <c r="G563" t="s">
        <v>20</v>
      </c>
      <c r="H563">
        <v>198</v>
      </c>
      <c r="I563">
        <f t="shared" si="3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8">
        <f t="shared" si="32"/>
        <v>40833.208333333336</v>
      </c>
      <c r="T563" s="8">
        <f t="shared" si="33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5"/>
        <v>0</v>
      </c>
      <c r="G564" t="s">
        <v>14</v>
      </c>
      <c r="H564">
        <v>26</v>
      </c>
      <c r="I564">
        <f t="shared" si="3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8">
        <f t="shared" si="32"/>
        <v>43536.208333333328</v>
      </c>
      <c r="T564" s="8">
        <f t="shared" si="33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5"/>
        <v>0.38027027027027027</v>
      </c>
      <c r="G565" t="s">
        <v>20</v>
      </c>
      <c r="H565">
        <v>85</v>
      </c>
      <c r="I565">
        <f t="shared" si="3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8">
        <f t="shared" si="32"/>
        <v>43417.25</v>
      </c>
      <c r="T565" s="8">
        <f t="shared" si="33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5"/>
        <v>0</v>
      </c>
      <c r="G566" t="s">
        <v>14</v>
      </c>
      <c r="H566">
        <v>1790</v>
      </c>
      <c r="I566">
        <f t="shared" si="3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8">
        <f t="shared" si="32"/>
        <v>42078.208333333328</v>
      </c>
      <c r="T566" s="8">
        <f t="shared" si="33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5"/>
        <v>1.0460063224446785</v>
      </c>
      <c r="G567" t="s">
        <v>20</v>
      </c>
      <c r="H567">
        <v>3596</v>
      </c>
      <c r="I567">
        <f t="shared" si="3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8">
        <f t="shared" si="32"/>
        <v>40862.25</v>
      </c>
      <c r="T567" s="8">
        <f t="shared" si="33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5"/>
        <v>0</v>
      </c>
      <c r="G568" t="s">
        <v>14</v>
      </c>
      <c r="H568">
        <v>37</v>
      </c>
      <c r="I568">
        <f t="shared" si="3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8">
        <f t="shared" si="32"/>
        <v>42424.25</v>
      </c>
      <c r="T568" s="8">
        <f t="shared" si="33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5"/>
        <v>1.1860294117647059</v>
      </c>
      <c r="G569" t="s">
        <v>20</v>
      </c>
      <c r="H569">
        <v>244</v>
      </c>
      <c r="I569">
        <f t="shared" si="3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8">
        <f t="shared" si="32"/>
        <v>41830.208333333336</v>
      </c>
      <c r="T569" s="8">
        <f t="shared" si="33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5"/>
        <v>0.86033149171270717</v>
      </c>
      <c r="G570" t="s">
        <v>20</v>
      </c>
      <c r="H570">
        <v>5180</v>
      </c>
      <c r="I570">
        <f t="shared" si="3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8">
        <f t="shared" si="32"/>
        <v>40374.208333333336</v>
      </c>
      <c r="T570" s="8">
        <f t="shared" si="33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5"/>
        <v>1.3733830845771144</v>
      </c>
      <c r="G571" t="s">
        <v>20</v>
      </c>
      <c r="H571">
        <v>589</v>
      </c>
      <c r="I571">
        <f t="shared" si="3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8">
        <f t="shared" si="32"/>
        <v>40554.25</v>
      </c>
      <c r="T571" s="8">
        <f t="shared" si="33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5"/>
        <v>2.0565384615384614</v>
      </c>
      <c r="G572" t="s">
        <v>20</v>
      </c>
      <c r="H572">
        <v>2725</v>
      </c>
      <c r="I572">
        <f t="shared" si="3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8">
        <f t="shared" si="32"/>
        <v>41993.25</v>
      </c>
      <c r="T572" s="8">
        <f t="shared" si="33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5"/>
        <v>0</v>
      </c>
      <c r="G573" t="s">
        <v>14</v>
      </c>
      <c r="H573">
        <v>35</v>
      </c>
      <c r="I573">
        <f t="shared" si="3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8">
        <f t="shared" si="32"/>
        <v>42174.208333333328</v>
      </c>
      <c r="T573" s="8">
        <f t="shared" si="33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5"/>
        <v>0</v>
      </c>
      <c r="G574" t="s">
        <v>74</v>
      </c>
      <c r="H574">
        <v>94</v>
      </c>
      <c r="I574">
        <f t="shared" si="3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8">
        <f t="shared" si="32"/>
        <v>42275.208333333328</v>
      </c>
      <c r="T574" s="8">
        <f t="shared" si="33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5"/>
        <v>0.11880597014925373</v>
      </c>
      <c r="G575" t="s">
        <v>20</v>
      </c>
      <c r="H575">
        <v>300</v>
      </c>
      <c r="I575">
        <f t="shared" si="3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8">
        <f t="shared" si="32"/>
        <v>41761.208333333336</v>
      </c>
      <c r="T575" s="8">
        <f t="shared" si="33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5"/>
        <v>2.6914814814814814</v>
      </c>
      <c r="G576" t="s">
        <v>20</v>
      </c>
      <c r="H576">
        <v>144</v>
      </c>
      <c r="I576">
        <f t="shared" si="3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8">
        <f t="shared" si="32"/>
        <v>43806.25</v>
      </c>
      <c r="T576" s="8">
        <f t="shared" si="33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5"/>
        <v>0</v>
      </c>
      <c r="G577" t="s">
        <v>14</v>
      </c>
      <c r="H577">
        <v>558</v>
      </c>
      <c r="I577">
        <f t="shared" si="3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8">
        <f t="shared" si="32"/>
        <v>41779.208333333336</v>
      </c>
      <c r="T577" s="8">
        <f t="shared" si="33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5"/>
        <v>0</v>
      </c>
      <c r="G578" t="s">
        <v>14</v>
      </c>
      <c r="H578">
        <v>64</v>
      </c>
      <c r="I578">
        <f t="shared" si="34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8">
        <f t="shared" ref="S578:S641" si="36">(((L578/60)/60)/24)+DATE(1970,1,1)</f>
        <v>43040.208333333328</v>
      </c>
      <c r="T578" s="8">
        <f t="shared" ref="T578:T641" si="37">(((M578/60)/60)/24)+DATE(1970,1,1)</f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5"/>
        <v>0</v>
      </c>
      <c r="G579" t="s">
        <v>74</v>
      </c>
      <c r="H579">
        <v>37</v>
      </c>
      <c r="I579">
        <f t="shared" ref="I579:I642" si="38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8">
        <f t="shared" si="36"/>
        <v>40613.25</v>
      </c>
      <c r="T579" s="8">
        <f t="shared" si="37"/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9">IF(E580-D580&gt;0,(E580-D580)/D580,0)</f>
        <v>0</v>
      </c>
      <c r="G580" t="s">
        <v>14</v>
      </c>
      <c r="H580">
        <v>245</v>
      </c>
      <c r="I580">
        <f t="shared" si="3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8">
        <f t="shared" si="36"/>
        <v>40878.25</v>
      </c>
      <c r="T580" s="8">
        <f t="shared" si="37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9"/>
        <v>1.1129032258064516E-2</v>
      </c>
      <c r="G581" t="s">
        <v>20</v>
      </c>
      <c r="H581">
        <v>87</v>
      </c>
      <c r="I581">
        <f t="shared" si="3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8">
        <f t="shared" si="36"/>
        <v>40762.208333333336</v>
      </c>
      <c r="T581" s="8">
        <f t="shared" si="37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9"/>
        <v>2.4150228310502282</v>
      </c>
      <c r="G582" t="s">
        <v>20</v>
      </c>
      <c r="H582">
        <v>3116</v>
      </c>
      <c r="I582">
        <f t="shared" si="3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8">
        <f t="shared" si="36"/>
        <v>41696.25</v>
      </c>
      <c r="T582" s="8">
        <f t="shared" si="37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9"/>
        <v>0</v>
      </c>
      <c r="G583" t="s">
        <v>14</v>
      </c>
      <c r="H583">
        <v>71</v>
      </c>
      <c r="I583">
        <f t="shared" si="3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8">
        <f t="shared" si="36"/>
        <v>40662.208333333336</v>
      </c>
      <c r="T583" s="8">
        <f t="shared" si="37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9"/>
        <v>0</v>
      </c>
      <c r="G584" t="s">
        <v>14</v>
      </c>
      <c r="H584">
        <v>42</v>
      </c>
      <c r="I584">
        <f t="shared" si="3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8">
        <f t="shared" si="36"/>
        <v>42165.208333333328</v>
      </c>
      <c r="T584" s="8">
        <f t="shared" si="37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9"/>
        <v>2.2240211640211642</v>
      </c>
      <c r="G585" t="s">
        <v>20</v>
      </c>
      <c r="H585">
        <v>909</v>
      </c>
      <c r="I585">
        <f t="shared" si="3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8">
        <f t="shared" si="36"/>
        <v>40959.25</v>
      </c>
      <c r="T585" s="8">
        <f t="shared" si="37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9"/>
        <v>0.19508101851851853</v>
      </c>
      <c r="G586" t="s">
        <v>20</v>
      </c>
      <c r="H586">
        <v>1613</v>
      </c>
      <c r="I586">
        <f t="shared" si="3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8">
        <f t="shared" si="36"/>
        <v>41024.208333333336</v>
      </c>
      <c r="T586" s="8">
        <f t="shared" si="37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9"/>
        <v>0.46797752808988763</v>
      </c>
      <c r="G587" t="s">
        <v>20</v>
      </c>
      <c r="H587">
        <v>136</v>
      </c>
      <c r="I587">
        <f t="shared" si="3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8">
        <f t="shared" si="36"/>
        <v>40255.208333333336</v>
      </c>
      <c r="T587" s="8">
        <f t="shared" si="37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9"/>
        <v>8.5057142857142853</v>
      </c>
      <c r="G588" t="s">
        <v>20</v>
      </c>
      <c r="H588">
        <v>130</v>
      </c>
      <c r="I588">
        <f t="shared" si="3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8">
        <f t="shared" si="36"/>
        <v>40499.25</v>
      </c>
      <c r="T588" s="8">
        <f t="shared" si="37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9"/>
        <v>0</v>
      </c>
      <c r="G589" t="s">
        <v>14</v>
      </c>
      <c r="H589">
        <v>156</v>
      </c>
      <c r="I589">
        <f t="shared" si="3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8">
        <f t="shared" si="36"/>
        <v>43484.25</v>
      </c>
      <c r="T589" s="8">
        <f t="shared" si="37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9"/>
        <v>0</v>
      </c>
      <c r="G590" t="s">
        <v>14</v>
      </c>
      <c r="H590">
        <v>1368</v>
      </c>
      <c r="I590">
        <f t="shared" si="3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8">
        <f t="shared" si="36"/>
        <v>40262.208333333336</v>
      </c>
      <c r="T590" s="8">
        <f t="shared" si="37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9"/>
        <v>0</v>
      </c>
      <c r="G591" t="s">
        <v>14</v>
      </c>
      <c r="H591">
        <v>102</v>
      </c>
      <c r="I591">
        <f t="shared" si="3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8">
        <f t="shared" si="36"/>
        <v>42190.208333333328</v>
      </c>
      <c r="T591" s="8">
        <f t="shared" si="37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9"/>
        <v>0</v>
      </c>
      <c r="G592" t="s">
        <v>14</v>
      </c>
      <c r="H592">
        <v>86</v>
      </c>
      <c r="I592">
        <f t="shared" si="3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8">
        <f t="shared" si="36"/>
        <v>41994.25</v>
      </c>
      <c r="T592" s="8">
        <f t="shared" si="37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9"/>
        <v>9.3766666666666669</v>
      </c>
      <c r="G593" t="s">
        <v>20</v>
      </c>
      <c r="H593">
        <v>102</v>
      </c>
      <c r="I593">
        <f t="shared" si="3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8">
        <f t="shared" si="36"/>
        <v>40373.208333333336</v>
      </c>
      <c r="T593" s="8">
        <f t="shared" si="37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9"/>
        <v>0</v>
      </c>
      <c r="G594" t="s">
        <v>14</v>
      </c>
      <c r="H594">
        <v>253</v>
      </c>
      <c r="I594">
        <f t="shared" si="3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8">
        <f t="shared" si="36"/>
        <v>41789.208333333336</v>
      </c>
      <c r="T594" s="8">
        <f t="shared" si="37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9"/>
        <v>0.54842105263157892</v>
      </c>
      <c r="G595" t="s">
        <v>20</v>
      </c>
      <c r="H595">
        <v>4006</v>
      </c>
      <c r="I595">
        <f t="shared" si="3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8">
        <f t="shared" si="36"/>
        <v>41724.208333333336</v>
      </c>
      <c r="T595" s="8">
        <f t="shared" si="37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9"/>
        <v>0</v>
      </c>
      <c r="G596" t="s">
        <v>14</v>
      </c>
      <c r="H596">
        <v>157</v>
      </c>
      <c r="I596">
        <f t="shared" si="3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8">
        <f t="shared" si="36"/>
        <v>42548.208333333328</v>
      </c>
      <c r="T596" s="8">
        <f t="shared" si="37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9"/>
        <v>1.0852773826458038</v>
      </c>
      <c r="G597" t="s">
        <v>20</v>
      </c>
      <c r="H597">
        <v>1629</v>
      </c>
      <c r="I597">
        <f t="shared" si="3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8">
        <f t="shared" si="36"/>
        <v>40253.208333333336</v>
      </c>
      <c r="T597" s="8">
        <f t="shared" si="37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9"/>
        <v>0</v>
      </c>
      <c r="G598" t="s">
        <v>14</v>
      </c>
      <c r="H598">
        <v>183</v>
      </c>
      <c r="I598">
        <f t="shared" si="3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8">
        <f t="shared" si="36"/>
        <v>42434.25</v>
      </c>
      <c r="T598" s="8">
        <f t="shared" si="37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9"/>
        <v>1.0159756097560975</v>
      </c>
      <c r="G599" t="s">
        <v>20</v>
      </c>
      <c r="H599">
        <v>2188</v>
      </c>
      <c r="I599">
        <f t="shared" si="3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8">
        <f t="shared" si="36"/>
        <v>43786.25</v>
      </c>
      <c r="T599" s="8">
        <f t="shared" si="37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9"/>
        <v>0.62090322580645163</v>
      </c>
      <c r="G600" t="s">
        <v>20</v>
      </c>
      <c r="H600">
        <v>2409</v>
      </c>
      <c r="I600">
        <f t="shared" si="3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8">
        <f t="shared" si="36"/>
        <v>40344.208333333336</v>
      </c>
      <c r="T600" s="8">
        <f t="shared" si="37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9"/>
        <v>0</v>
      </c>
      <c r="G601" t="s">
        <v>14</v>
      </c>
      <c r="H601">
        <v>82</v>
      </c>
      <c r="I601">
        <f t="shared" si="3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8">
        <f t="shared" si="36"/>
        <v>42047.25</v>
      </c>
      <c r="T601" s="8">
        <f t="shared" si="37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9"/>
        <v>0</v>
      </c>
      <c r="G602" t="s">
        <v>14</v>
      </c>
      <c r="H602">
        <v>1</v>
      </c>
      <c r="I602">
        <f t="shared" si="38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8">
        <f t="shared" si="36"/>
        <v>41485.208333333336</v>
      </c>
      <c r="T602" s="8">
        <f t="shared" si="37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9"/>
        <v>1.0663492063492064</v>
      </c>
      <c r="G603" t="s">
        <v>20</v>
      </c>
      <c r="H603">
        <v>194</v>
      </c>
      <c r="I603">
        <f t="shared" si="3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8">
        <f t="shared" si="36"/>
        <v>41789.208333333336</v>
      </c>
      <c r="T603" s="8">
        <f t="shared" si="37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9"/>
        <v>0.28236286919831222</v>
      </c>
      <c r="G604" t="s">
        <v>20</v>
      </c>
      <c r="H604">
        <v>1140</v>
      </c>
      <c r="I604">
        <f t="shared" si="3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8">
        <f t="shared" si="36"/>
        <v>42160.208333333328</v>
      </c>
      <c r="T604" s="8">
        <f t="shared" si="37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9"/>
        <v>0.19660377358490566</v>
      </c>
      <c r="G605" t="s">
        <v>20</v>
      </c>
      <c r="H605">
        <v>102</v>
      </c>
      <c r="I605">
        <f t="shared" si="3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8">
        <f t="shared" si="36"/>
        <v>43573.208333333328</v>
      </c>
      <c r="T605" s="8">
        <f t="shared" si="37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9"/>
        <v>0.70730552423900794</v>
      </c>
      <c r="G606" t="s">
        <v>20</v>
      </c>
      <c r="H606">
        <v>2857</v>
      </c>
      <c r="I606">
        <f t="shared" si="3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8">
        <f t="shared" si="36"/>
        <v>40565.25</v>
      </c>
      <c r="T606" s="8">
        <f t="shared" si="37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9"/>
        <v>0.87212121212121207</v>
      </c>
      <c r="G607" t="s">
        <v>20</v>
      </c>
      <c r="H607">
        <v>107</v>
      </c>
      <c r="I607">
        <f t="shared" si="3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8">
        <f t="shared" si="36"/>
        <v>42280.208333333328</v>
      </c>
      <c r="T607" s="8">
        <f t="shared" si="37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9"/>
        <v>0.88382352941176467</v>
      </c>
      <c r="G608" t="s">
        <v>20</v>
      </c>
      <c r="H608">
        <v>160</v>
      </c>
      <c r="I608">
        <f t="shared" si="38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8">
        <f t="shared" si="36"/>
        <v>42436.25</v>
      </c>
      <c r="T608" s="8">
        <f t="shared" si="37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9"/>
        <v>0.31298691860465117</v>
      </c>
      <c r="G609" t="s">
        <v>20</v>
      </c>
      <c r="H609">
        <v>2230</v>
      </c>
      <c r="I609">
        <f t="shared" si="3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8">
        <f t="shared" si="36"/>
        <v>41721.208333333336</v>
      </c>
      <c r="T609" s="8">
        <f t="shared" si="37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9"/>
        <v>1.8397435897435896</v>
      </c>
      <c r="G610" t="s">
        <v>20</v>
      </c>
      <c r="H610">
        <v>316</v>
      </c>
      <c r="I610">
        <f t="shared" si="3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8">
        <f t="shared" si="36"/>
        <v>43530.25</v>
      </c>
      <c r="T610" s="8">
        <f t="shared" si="37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9"/>
        <v>0.20419999999999999</v>
      </c>
      <c r="G611" t="s">
        <v>20</v>
      </c>
      <c r="H611">
        <v>117</v>
      </c>
      <c r="I611">
        <f t="shared" si="3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8">
        <f t="shared" si="36"/>
        <v>43481.25</v>
      </c>
      <c r="T611" s="8">
        <f t="shared" si="37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9"/>
        <v>3.1905607476635516</v>
      </c>
      <c r="G612" t="s">
        <v>20</v>
      </c>
      <c r="H612">
        <v>6406</v>
      </c>
      <c r="I612">
        <f t="shared" si="3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8">
        <f t="shared" si="36"/>
        <v>41259.25</v>
      </c>
      <c r="T612" s="8">
        <f t="shared" si="37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9"/>
        <v>0</v>
      </c>
      <c r="G613" t="s">
        <v>74</v>
      </c>
      <c r="H613">
        <v>15</v>
      </c>
      <c r="I613">
        <f t="shared" si="3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8">
        <f t="shared" si="36"/>
        <v>41480.208333333336</v>
      </c>
      <c r="T613" s="8">
        <f t="shared" si="37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9"/>
        <v>0.39435483870967741</v>
      </c>
      <c r="G614" t="s">
        <v>20</v>
      </c>
      <c r="H614">
        <v>192</v>
      </c>
      <c r="I614">
        <f t="shared" si="3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8">
        <f t="shared" si="36"/>
        <v>40474.208333333336</v>
      </c>
      <c r="T614" s="8">
        <f t="shared" si="37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9"/>
        <v>0.74</v>
      </c>
      <c r="G615" t="s">
        <v>20</v>
      </c>
      <c r="H615">
        <v>26</v>
      </c>
      <c r="I615">
        <f t="shared" si="3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8">
        <f t="shared" si="36"/>
        <v>42973.208333333328</v>
      </c>
      <c r="T615" s="8">
        <f t="shared" si="37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9"/>
        <v>0.55490566037735845</v>
      </c>
      <c r="G616" t="s">
        <v>20</v>
      </c>
      <c r="H616">
        <v>723</v>
      </c>
      <c r="I616">
        <f t="shared" si="3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8">
        <f t="shared" si="36"/>
        <v>42746.25</v>
      </c>
      <c r="T616" s="8">
        <f t="shared" si="37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9"/>
        <v>0.70447058823529407</v>
      </c>
      <c r="G617" t="s">
        <v>20</v>
      </c>
      <c r="H617">
        <v>170</v>
      </c>
      <c r="I617">
        <f t="shared" si="3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8">
        <f t="shared" si="36"/>
        <v>42489.208333333328</v>
      </c>
      <c r="T617" s="8">
        <f t="shared" si="37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9"/>
        <v>0.89515624999999999</v>
      </c>
      <c r="G618" t="s">
        <v>20</v>
      </c>
      <c r="H618">
        <v>238</v>
      </c>
      <c r="I618">
        <f t="shared" si="3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8">
        <f t="shared" si="36"/>
        <v>41537.208333333336</v>
      </c>
      <c r="T618" s="8">
        <f t="shared" si="37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9"/>
        <v>1.4971428571428571</v>
      </c>
      <c r="G619" t="s">
        <v>20</v>
      </c>
      <c r="H619">
        <v>55</v>
      </c>
      <c r="I619">
        <f t="shared" si="3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8">
        <f t="shared" si="36"/>
        <v>41794.208333333336</v>
      </c>
      <c r="T619" s="8">
        <f t="shared" si="37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9"/>
        <v>0</v>
      </c>
      <c r="G620" t="s">
        <v>14</v>
      </c>
      <c r="H620">
        <v>1198</v>
      </c>
      <c r="I620">
        <f t="shared" si="3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8">
        <f t="shared" si="36"/>
        <v>41396.208333333336</v>
      </c>
      <c r="T620" s="8">
        <f t="shared" si="37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9"/>
        <v>0</v>
      </c>
      <c r="G621" t="s">
        <v>14</v>
      </c>
      <c r="H621">
        <v>648</v>
      </c>
      <c r="I621">
        <f t="shared" si="3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8">
        <f t="shared" si="36"/>
        <v>40669.208333333336</v>
      </c>
      <c r="T621" s="8">
        <f t="shared" si="37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9"/>
        <v>1.680232558139535</v>
      </c>
      <c r="G622" t="s">
        <v>20</v>
      </c>
      <c r="H622">
        <v>128</v>
      </c>
      <c r="I622">
        <f t="shared" si="3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8">
        <f t="shared" si="36"/>
        <v>42559.208333333328</v>
      </c>
      <c r="T622" s="8">
        <f t="shared" si="37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9"/>
        <v>5.1980078125000002</v>
      </c>
      <c r="G623" t="s">
        <v>20</v>
      </c>
      <c r="H623">
        <v>2144</v>
      </c>
      <c r="I623">
        <f t="shared" si="3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8">
        <f t="shared" si="36"/>
        <v>42626.208333333328</v>
      </c>
      <c r="T623" s="8">
        <f t="shared" si="37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9"/>
        <v>0</v>
      </c>
      <c r="G624" t="s">
        <v>14</v>
      </c>
      <c r="H624">
        <v>64</v>
      </c>
      <c r="I624">
        <f t="shared" si="38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8">
        <f t="shared" si="36"/>
        <v>43205.208333333328</v>
      </c>
      <c r="T624" s="8">
        <f t="shared" si="37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9"/>
        <v>0.5992152704135737</v>
      </c>
      <c r="G625" t="s">
        <v>20</v>
      </c>
      <c r="H625">
        <v>2693</v>
      </c>
      <c r="I625">
        <f t="shared" si="3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8">
        <f t="shared" si="36"/>
        <v>42201.208333333328</v>
      </c>
      <c r="T625" s="8">
        <f t="shared" si="37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9"/>
        <v>1.793921568627451</v>
      </c>
      <c r="G626" t="s">
        <v>20</v>
      </c>
      <c r="H626">
        <v>432</v>
      </c>
      <c r="I626">
        <f t="shared" si="3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8">
        <f t="shared" si="36"/>
        <v>42029.25</v>
      </c>
      <c r="T626" s="8">
        <f t="shared" si="37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9"/>
        <v>0</v>
      </c>
      <c r="G627" t="s">
        <v>14</v>
      </c>
      <c r="H627">
        <v>62</v>
      </c>
      <c r="I627">
        <f t="shared" si="3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8">
        <f t="shared" si="36"/>
        <v>43857.25</v>
      </c>
      <c r="T627" s="8">
        <f t="shared" si="37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9"/>
        <v>1.06328125</v>
      </c>
      <c r="G628" t="s">
        <v>20</v>
      </c>
      <c r="H628">
        <v>189</v>
      </c>
      <c r="I628">
        <f t="shared" si="3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8">
        <f t="shared" si="36"/>
        <v>40449.208333333336</v>
      </c>
      <c r="T628" s="8">
        <f t="shared" si="37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9"/>
        <v>5.9424999999999999</v>
      </c>
      <c r="G629" t="s">
        <v>20</v>
      </c>
      <c r="H629">
        <v>154</v>
      </c>
      <c r="I629">
        <f t="shared" si="3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8">
        <f t="shared" si="36"/>
        <v>40345.208333333336</v>
      </c>
      <c r="T629" s="8">
        <f t="shared" si="37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9"/>
        <v>0.5178947368421053</v>
      </c>
      <c r="G630" t="s">
        <v>20</v>
      </c>
      <c r="H630">
        <v>96</v>
      </c>
      <c r="I630">
        <f t="shared" si="3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8">
        <f t="shared" si="36"/>
        <v>40455.208333333336</v>
      </c>
      <c r="T630" s="8">
        <f t="shared" si="37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9"/>
        <v>0</v>
      </c>
      <c r="G631" t="s">
        <v>14</v>
      </c>
      <c r="H631">
        <v>750</v>
      </c>
      <c r="I631">
        <f t="shared" si="3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8">
        <f t="shared" si="36"/>
        <v>42557.208333333328</v>
      </c>
      <c r="T631" s="8">
        <f t="shared" si="37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9"/>
        <v>0</v>
      </c>
      <c r="G632" t="s">
        <v>74</v>
      </c>
      <c r="H632">
        <v>87</v>
      </c>
      <c r="I632">
        <f t="shared" si="3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8">
        <f t="shared" si="36"/>
        <v>43586.208333333328</v>
      </c>
      <c r="T632" s="8">
        <f t="shared" si="37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9"/>
        <v>2.1039864864864866</v>
      </c>
      <c r="G633" t="s">
        <v>20</v>
      </c>
      <c r="H633">
        <v>3063</v>
      </c>
      <c r="I633">
        <f t="shared" si="3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8">
        <f t="shared" si="36"/>
        <v>43550.208333333328</v>
      </c>
      <c r="T633" s="8">
        <f t="shared" si="37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9"/>
        <v>0</v>
      </c>
      <c r="G634" t="s">
        <v>47</v>
      </c>
      <c r="H634">
        <v>278</v>
      </c>
      <c r="I634">
        <f t="shared" si="3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8">
        <f t="shared" si="36"/>
        <v>41945.208333333336</v>
      </c>
      <c r="T634" s="8">
        <f t="shared" si="37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9"/>
        <v>0</v>
      </c>
      <c r="G635" t="s">
        <v>14</v>
      </c>
      <c r="H635">
        <v>105</v>
      </c>
      <c r="I635">
        <f t="shared" si="3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8">
        <f t="shared" si="36"/>
        <v>42315.25</v>
      </c>
      <c r="T635" s="8">
        <f t="shared" si="37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9"/>
        <v>0</v>
      </c>
      <c r="G636" t="s">
        <v>74</v>
      </c>
      <c r="H636">
        <v>1658</v>
      </c>
      <c r="I636">
        <f t="shared" si="3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8">
        <f t="shared" si="36"/>
        <v>42819.208333333328</v>
      </c>
      <c r="T636" s="8">
        <f t="shared" si="37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9"/>
        <v>0.14093525179856115</v>
      </c>
      <c r="G637" t="s">
        <v>20</v>
      </c>
      <c r="H637">
        <v>2266</v>
      </c>
      <c r="I637">
        <f t="shared" si="3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8">
        <f t="shared" si="36"/>
        <v>41314.25</v>
      </c>
      <c r="T637" s="8">
        <f t="shared" si="37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9"/>
        <v>0</v>
      </c>
      <c r="G638" t="s">
        <v>14</v>
      </c>
      <c r="H638">
        <v>2604</v>
      </c>
      <c r="I638">
        <f t="shared" si="3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8">
        <f t="shared" si="36"/>
        <v>40926.25</v>
      </c>
      <c r="T638" s="8">
        <f t="shared" si="37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9"/>
        <v>0</v>
      </c>
      <c r="G639" t="s">
        <v>14</v>
      </c>
      <c r="H639">
        <v>65</v>
      </c>
      <c r="I639">
        <f t="shared" si="3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8">
        <f t="shared" si="36"/>
        <v>42688.25</v>
      </c>
      <c r="T639" s="8">
        <f t="shared" si="37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9"/>
        <v>0</v>
      </c>
      <c r="G640" t="s">
        <v>14</v>
      </c>
      <c r="H640">
        <v>94</v>
      </c>
      <c r="I640">
        <f t="shared" si="3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8">
        <f t="shared" si="36"/>
        <v>40386.208333333336</v>
      </c>
      <c r="T640" s="8">
        <f t="shared" si="37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9"/>
        <v>0</v>
      </c>
      <c r="G641" t="s">
        <v>47</v>
      </c>
      <c r="H641">
        <v>45</v>
      </c>
      <c r="I641">
        <f t="shared" si="3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8">
        <f t="shared" si="36"/>
        <v>43309.208333333328</v>
      </c>
      <c r="T641" s="8">
        <f t="shared" si="37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9"/>
        <v>0</v>
      </c>
      <c r="G642" t="s">
        <v>14</v>
      </c>
      <c r="H642">
        <v>257</v>
      </c>
      <c r="I642">
        <f t="shared" si="3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8">
        <f t="shared" ref="S642:S705" si="40">(((L642/60)/60)/24)+DATE(1970,1,1)</f>
        <v>42387.25</v>
      </c>
      <c r="T642" s="8">
        <f t="shared" ref="T642:T705" si="41">(((M642/60)/60)/24)+DATE(1970,1,1)</f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9"/>
        <v>0.1996808510638298</v>
      </c>
      <c r="G643" t="s">
        <v>20</v>
      </c>
      <c r="H643">
        <v>194</v>
      </c>
      <c r="I643">
        <f t="shared" ref="I643:I706" si="42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8">
        <f t="shared" si="40"/>
        <v>42786.25</v>
      </c>
      <c r="T643" s="8">
        <f t="shared" si="41"/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3">IF(E644-D644&gt;0,(E644-D644)/D644,0)</f>
        <v>0.45456521739130434</v>
      </c>
      <c r="G644" t="s">
        <v>20</v>
      </c>
      <c r="H644">
        <v>129</v>
      </c>
      <c r="I644">
        <f t="shared" si="4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8">
        <f t="shared" si="40"/>
        <v>43451.25</v>
      </c>
      <c r="T644" s="8">
        <f t="shared" si="41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3"/>
        <v>1.2138255033557046</v>
      </c>
      <c r="G645" t="s">
        <v>20</v>
      </c>
      <c r="H645">
        <v>375</v>
      </c>
      <c r="I645">
        <f t="shared" si="4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8">
        <f t="shared" si="40"/>
        <v>42795.25</v>
      </c>
      <c r="T645" s="8">
        <f t="shared" si="41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3"/>
        <v>0</v>
      </c>
      <c r="G646" t="s">
        <v>14</v>
      </c>
      <c r="H646">
        <v>2928</v>
      </c>
      <c r="I646">
        <f t="shared" si="42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8">
        <f t="shared" si="40"/>
        <v>43452.25</v>
      </c>
      <c r="T646" s="8">
        <f t="shared" si="41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3"/>
        <v>0</v>
      </c>
      <c r="G647" t="s">
        <v>14</v>
      </c>
      <c r="H647">
        <v>4697</v>
      </c>
      <c r="I647">
        <f t="shared" si="4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8">
        <f t="shared" si="40"/>
        <v>43369.208333333328</v>
      </c>
      <c r="T647" s="8">
        <f t="shared" si="41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3"/>
        <v>0</v>
      </c>
      <c r="G648" t="s">
        <v>14</v>
      </c>
      <c r="H648">
        <v>2915</v>
      </c>
      <c r="I648">
        <f t="shared" si="4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8">
        <f t="shared" si="40"/>
        <v>41346.208333333336</v>
      </c>
      <c r="T648" s="8">
        <f t="shared" si="41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3"/>
        <v>0</v>
      </c>
      <c r="G649" t="s">
        <v>14</v>
      </c>
      <c r="H649">
        <v>18</v>
      </c>
      <c r="I649">
        <f t="shared" si="42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8">
        <f t="shared" si="40"/>
        <v>43199.208333333328</v>
      </c>
      <c r="T649" s="8">
        <f t="shared" si="41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3"/>
        <v>0</v>
      </c>
      <c r="G650" t="s">
        <v>74</v>
      </c>
      <c r="H650">
        <v>723</v>
      </c>
      <c r="I650">
        <f t="shared" si="4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8">
        <f t="shared" si="40"/>
        <v>42922.208333333328</v>
      </c>
      <c r="T650" s="8">
        <f t="shared" si="41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3"/>
        <v>0</v>
      </c>
      <c r="G651" t="s">
        <v>14</v>
      </c>
      <c r="H651">
        <v>602</v>
      </c>
      <c r="I651">
        <f t="shared" si="4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8">
        <f t="shared" si="40"/>
        <v>40471.208333333336</v>
      </c>
      <c r="T651" s="8">
        <f t="shared" si="41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3"/>
        <v>0</v>
      </c>
      <c r="G652" t="s">
        <v>14</v>
      </c>
      <c r="H652">
        <v>1</v>
      </c>
      <c r="I652">
        <f t="shared" si="42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8">
        <f t="shared" si="40"/>
        <v>41828.208333333336</v>
      </c>
      <c r="T652" s="8">
        <f t="shared" si="41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3"/>
        <v>0</v>
      </c>
      <c r="G653" t="s">
        <v>14</v>
      </c>
      <c r="H653">
        <v>3868</v>
      </c>
      <c r="I653">
        <f t="shared" si="4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8">
        <f t="shared" si="40"/>
        <v>41692.25</v>
      </c>
      <c r="T653" s="8">
        <f t="shared" si="41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3"/>
        <v>0.26840000000000003</v>
      </c>
      <c r="G654" t="s">
        <v>20</v>
      </c>
      <c r="H654">
        <v>409</v>
      </c>
      <c r="I654">
        <f t="shared" si="4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8">
        <f t="shared" si="40"/>
        <v>42587.208333333328</v>
      </c>
      <c r="T654" s="8">
        <f t="shared" si="41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3"/>
        <v>22.388333333333332</v>
      </c>
      <c r="G655" t="s">
        <v>20</v>
      </c>
      <c r="H655">
        <v>234</v>
      </c>
      <c r="I655">
        <f t="shared" si="4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8">
        <f t="shared" si="40"/>
        <v>42468.208333333328</v>
      </c>
      <c r="T655" s="8">
        <f t="shared" si="41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3"/>
        <v>4.0838857142857146</v>
      </c>
      <c r="G656" t="s">
        <v>20</v>
      </c>
      <c r="H656">
        <v>3016</v>
      </c>
      <c r="I656">
        <f t="shared" si="4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8">
        <f t="shared" si="40"/>
        <v>42240.208333333328</v>
      </c>
      <c r="T656" s="8">
        <f t="shared" si="41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3"/>
        <v>0.9147826086956522</v>
      </c>
      <c r="G657" t="s">
        <v>20</v>
      </c>
      <c r="H657">
        <v>264</v>
      </c>
      <c r="I657">
        <f t="shared" si="4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8">
        <f t="shared" si="40"/>
        <v>42796.25</v>
      </c>
      <c r="T657" s="8">
        <f t="shared" si="41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3"/>
        <v>0</v>
      </c>
      <c r="G658" t="s">
        <v>14</v>
      </c>
      <c r="H658">
        <v>504</v>
      </c>
      <c r="I658">
        <f t="shared" si="4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8">
        <f t="shared" si="40"/>
        <v>43097.25</v>
      </c>
      <c r="T658" s="8">
        <f t="shared" si="41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3"/>
        <v>0</v>
      </c>
      <c r="G659" t="s">
        <v>14</v>
      </c>
      <c r="H659">
        <v>14</v>
      </c>
      <c r="I659">
        <f t="shared" si="4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8">
        <f t="shared" si="40"/>
        <v>43096.25</v>
      </c>
      <c r="T659" s="8">
        <f t="shared" si="41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3"/>
        <v>0</v>
      </c>
      <c r="G660" t="s">
        <v>74</v>
      </c>
      <c r="H660">
        <v>390</v>
      </c>
      <c r="I660">
        <f t="shared" si="4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8">
        <f t="shared" si="40"/>
        <v>42246.208333333328</v>
      </c>
      <c r="T660" s="8">
        <f t="shared" si="41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3"/>
        <v>0</v>
      </c>
      <c r="G661" t="s">
        <v>14</v>
      </c>
      <c r="H661">
        <v>750</v>
      </c>
      <c r="I661">
        <f t="shared" si="4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8">
        <f t="shared" si="40"/>
        <v>40570.25</v>
      </c>
      <c r="T661" s="8">
        <f t="shared" si="41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3"/>
        <v>0</v>
      </c>
      <c r="G662" t="s">
        <v>14</v>
      </c>
      <c r="H662">
        <v>77</v>
      </c>
      <c r="I662">
        <f t="shared" si="4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8">
        <f t="shared" si="40"/>
        <v>42237.208333333328</v>
      </c>
      <c r="T662" s="8">
        <f t="shared" si="41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3"/>
        <v>0</v>
      </c>
      <c r="G663" t="s">
        <v>14</v>
      </c>
      <c r="H663">
        <v>752</v>
      </c>
      <c r="I663">
        <f t="shared" si="4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8">
        <f t="shared" si="40"/>
        <v>40996.208333333336</v>
      </c>
      <c r="T663" s="8">
        <f t="shared" si="41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3"/>
        <v>0</v>
      </c>
      <c r="G664" t="s">
        <v>14</v>
      </c>
      <c r="H664">
        <v>131</v>
      </c>
      <c r="I664">
        <f t="shared" si="4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8">
        <f t="shared" si="40"/>
        <v>43443.25</v>
      </c>
      <c r="T664" s="8">
        <f t="shared" si="41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3"/>
        <v>0</v>
      </c>
      <c r="G665" t="s">
        <v>14</v>
      </c>
      <c r="H665">
        <v>87</v>
      </c>
      <c r="I665">
        <f t="shared" si="4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8">
        <f t="shared" si="40"/>
        <v>40458.208333333336</v>
      </c>
      <c r="T665" s="8">
        <f t="shared" si="41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3"/>
        <v>0</v>
      </c>
      <c r="G666" t="s">
        <v>14</v>
      </c>
      <c r="H666">
        <v>1063</v>
      </c>
      <c r="I666">
        <f t="shared" si="4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8">
        <f t="shared" si="40"/>
        <v>40959.25</v>
      </c>
      <c r="T666" s="8">
        <f t="shared" si="41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3"/>
        <v>1.3958823529411766</v>
      </c>
      <c r="G667" t="s">
        <v>20</v>
      </c>
      <c r="H667">
        <v>272</v>
      </c>
      <c r="I667">
        <f t="shared" si="4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8">
        <f t="shared" si="40"/>
        <v>40733.208333333336</v>
      </c>
      <c r="T667" s="8">
        <f t="shared" si="41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3"/>
        <v>0</v>
      </c>
      <c r="G668" t="s">
        <v>74</v>
      </c>
      <c r="H668">
        <v>25</v>
      </c>
      <c r="I668">
        <f t="shared" si="4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8">
        <f t="shared" si="40"/>
        <v>41516.208333333336</v>
      </c>
      <c r="T668" s="8">
        <f t="shared" si="41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3"/>
        <v>0.76159420289855073</v>
      </c>
      <c r="G669" t="s">
        <v>20</v>
      </c>
      <c r="H669">
        <v>419</v>
      </c>
      <c r="I669">
        <f t="shared" si="4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8">
        <f t="shared" si="40"/>
        <v>41892.208333333336</v>
      </c>
      <c r="T669" s="8">
        <f t="shared" si="41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3"/>
        <v>0</v>
      </c>
      <c r="G670" t="s">
        <v>14</v>
      </c>
      <c r="H670">
        <v>76</v>
      </c>
      <c r="I670">
        <f t="shared" si="4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8">
        <f t="shared" si="40"/>
        <v>41122.208333333336</v>
      </c>
      <c r="T670" s="8">
        <f t="shared" si="41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3"/>
        <v>2.5864754098360656</v>
      </c>
      <c r="G671" t="s">
        <v>20</v>
      </c>
      <c r="H671">
        <v>1621</v>
      </c>
      <c r="I671">
        <f t="shared" si="4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8">
        <f t="shared" si="40"/>
        <v>42912.208333333328</v>
      </c>
      <c r="T671" s="8">
        <f t="shared" si="41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3"/>
        <v>3.6885802469135802</v>
      </c>
      <c r="G672" t="s">
        <v>20</v>
      </c>
      <c r="H672">
        <v>1101</v>
      </c>
      <c r="I672">
        <f t="shared" si="4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8">
        <f t="shared" si="40"/>
        <v>42425.25</v>
      </c>
      <c r="T672" s="8">
        <f t="shared" si="41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3"/>
        <v>0.22056352459016393</v>
      </c>
      <c r="G673" t="s">
        <v>20</v>
      </c>
      <c r="H673">
        <v>1073</v>
      </c>
      <c r="I673">
        <f t="shared" si="4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8">
        <f t="shared" si="40"/>
        <v>40390.208333333336</v>
      </c>
      <c r="T673" s="8">
        <f t="shared" si="41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3"/>
        <v>0</v>
      </c>
      <c r="G674" t="s">
        <v>14</v>
      </c>
      <c r="H674">
        <v>4428</v>
      </c>
      <c r="I674">
        <f t="shared" si="4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8">
        <f t="shared" si="40"/>
        <v>43180.208333333328</v>
      </c>
      <c r="T674" s="8">
        <f t="shared" si="41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3"/>
        <v>0</v>
      </c>
      <c r="G675" t="s">
        <v>14</v>
      </c>
      <c r="H675">
        <v>58</v>
      </c>
      <c r="I675">
        <f t="shared" si="4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8">
        <f t="shared" si="40"/>
        <v>42475.208333333328</v>
      </c>
      <c r="T675" s="8">
        <f t="shared" si="41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3"/>
        <v>0</v>
      </c>
      <c r="G676" t="s">
        <v>74</v>
      </c>
      <c r="H676">
        <v>1218</v>
      </c>
      <c r="I676">
        <f t="shared" si="4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8">
        <f t="shared" si="40"/>
        <v>40774.208333333336</v>
      </c>
      <c r="T676" s="8">
        <f t="shared" si="41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3"/>
        <v>0.22979381443298968</v>
      </c>
      <c r="G677" t="s">
        <v>20</v>
      </c>
      <c r="H677">
        <v>331</v>
      </c>
      <c r="I677">
        <f t="shared" si="4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8">
        <f t="shared" si="40"/>
        <v>43719.208333333328</v>
      </c>
      <c r="T677" s="8">
        <f t="shared" si="41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3"/>
        <v>0.89749598715890855</v>
      </c>
      <c r="G678" t="s">
        <v>20</v>
      </c>
      <c r="H678">
        <v>1170</v>
      </c>
      <c r="I678">
        <f t="shared" si="4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8">
        <f t="shared" si="40"/>
        <v>41178.208333333336</v>
      </c>
      <c r="T678" s="8">
        <f t="shared" si="41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3"/>
        <v>0</v>
      </c>
      <c r="G679" t="s">
        <v>14</v>
      </c>
      <c r="H679">
        <v>111</v>
      </c>
      <c r="I679">
        <f t="shared" si="4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8">
        <f t="shared" si="40"/>
        <v>42561.208333333328</v>
      </c>
      <c r="T679" s="8">
        <f t="shared" si="41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3"/>
        <v>0</v>
      </c>
      <c r="G680" t="s">
        <v>74</v>
      </c>
      <c r="H680">
        <v>215</v>
      </c>
      <c r="I680">
        <f t="shared" si="4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8">
        <f t="shared" si="40"/>
        <v>43484.25</v>
      </c>
      <c r="T680" s="8">
        <f t="shared" si="41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3"/>
        <v>9.3650000000000002</v>
      </c>
      <c r="G681" t="s">
        <v>20</v>
      </c>
      <c r="H681">
        <v>363</v>
      </c>
      <c r="I681">
        <f t="shared" si="4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8">
        <f t="shared" si="40"/>
        <v>43756.208333333328</v>
      </c>
      <c r="T681" s="8">
        <f t="shared" si="41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3"/>
        <v>0</v>
      </c>
      <c r="G682" t="s">
        <v>14</v>
      </c>
      <c r="H682">
        <v>2955</v>
      </c>
      <c r="I682">
        <f t="shared" si="4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8">
        <f t="shared" si="40"/>
        <v>43813.25</v>
      </c>
      <c r="T682" s="8">
        <f t="shared" si="41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3"/>
        <v>0</v>
      </c>
      <c r="G683" t="s">
        <v>14</v>
      </c>
      <c r="H683">
        <v>1657</v>
      </c>
      <c r="I683">
        <f t="shared" si="4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8">
        <f t="shared" si="40"/>
        <v>40898.25</v>
      </c>
      <c r="T683" s="8">
        <f t="shared" si="41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3"/>
        <v>0.50166666666666671</v>
      </c>
      <c r="G684" t="s">
        <v>20</v>
      </c>
      <c r="H684">
        <v>103</v>
      </c>
      <c r="I684">
        <f t="shared" si="4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8">
        <f t="shared" si="40"/>
        <v>41619.25</v>
      </c>
      <c r="T684" s="8">
        <f t="shared" si="41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3"/>
        <v>2.5843478260869563</v>
      </c>
      <c r="G685" t="s">
        <v>20</v>
      </c>
      <c r="H685">
        <v>147</v>
      </c>
      <c r="I685">
        <f t="shared" si="4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8">
        <f t="shared" si="40"/>
        <v>43359.208333333328</v>
      </c>
      <c r="T685" s="8">
        <f t="shared" si="41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3"/>
        <v>4.4285714285714288</v>
      </c>
      <c r="G686" t="s">
        <v>20</v>
      </c>
      <c r="H686">
        <v>110</v>
      </c>
      <c r="I686">
        <f t="shared" si="4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8">
        <f t="shared" si="40"/>
        <v>40358.208333333336</v>
      </c>
      <c r="T686" s="8">
        <f t="shared" si="41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3"/>
        <v>0</v>
      </c>
      <c r="G687" t="s">
        <v>14</v>
      </c>
      <c r="H687">
        <v>926</v>
      </c>
      <c r="I687">
        <f t="shared" si="4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8">
        <f t="shared" si="40"/>
        <v>42239.208333333328</v>
      </c>
      <c r="T687" s="8">
        <f t="shared" si="41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3"/>
        <v>0.91746666666666665</v>
      </c>
      <c r="G688" t="s">
        <v>20</v>
      </c>
      <c r="H688">
        <v>134</v>
      </c>
      <c r="I688">
        <f t="shared" si="4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8">
        <f t="shared" si="40"/>
        <v>43186.208333333328</v>
      </c>
      <c r="T688" s="8">
        <f t="shared" si="41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3"/>
        <v>8.32</v>
      </c>
      <c r="G689" t="s">
        <v>20</v>
      </c>
      <c r="H689">
        <v>269</v>
      </c>
      <c r="I689">
        <f t="shared" si="4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8">
        <f t="shared" si="40"/>
        <v>42806.25</v>
      </c>
      <c r="T689" s="8">
        <f t="shared" si="41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3"/>
        <v>3.2927586206896553</v>
      </c>
      <c r="G690" t="s">
        <v>20</v>
      </c>
      <c r="H690">
        <v>175</v>
      </c>
      <c r="I690">
        <f t="shared" si="4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8">
        <f t="shared" si="40"/>
        <v>43475.25</v>
      </c>
      <c r="T690" s="8">
        <f t="shared" si="41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3"/>
        <v>6.5753424657534251E-3</v>
      </c>
      <c r="G691" t="s">
        <v>20</v>
      </c>
      <c r="H691">
        <v>69</v>
      </c>
      <c r="I691">
        <f t="shared" si="4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8">
        <f t="shared" si="40"/>
        <v>41576.208333333336</v>
      </c>
      <c r="T691" s="8">
        <f t="shared" si="41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3"/>
        <v>1.2661111111111112</v>
      </c>
      <c r="G692" t="s">
        <v>20</v>
      </c>
      <c r="H692">
        <v>190</v>
      </c>
      <c r="I692">
        <f t="shared" si="4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8">
        <f t="shared" si="40"/>
        <v>40874.25</v>
      </c>
      <c r="T692" s="8">
        <f t="shared" si="41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3"/>
        <v>0.42380000000000001</v>
      </c>
      <c r="G693" t="s">
        <v>20</v>
      </c>
      <c r="H693">
        <v>237</v>
      </c>
      <c r="I693">
        <f t="shared" si="4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8">
        <f t="shared" si="40"/>
        <v>41185.208333333336</v>
      </c>
      <c r="T693" s="8">
        <f t="shared" si="41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3"/>
        <v>0</v>
      </c>
      <c r="G694" t="s">
        <v>14</v>
      </c>
      <c r="H694">
        <v>77</v>
      </c>
      <c r="I694">
        <f t="shared" si="4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8">
        <f t="shared" si="40"/>
        <v>43655.208333333328</v>
      </c>
      <c r="T694" s="8">
        <f t="shared" si="41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3"/>
        <v>0</v>
      </c>
      <c r="G695" t="s">
        <v>14</v>
      </c>
      <c r="H695">
        <v>1748</v>
      </c>
      <c r="I695">
        <f t="shared" si="4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8">
        <f t="shared" si="40"/>
        <v>43025.208333333328</v>
      </c>
      <c r="T695" s="8">
        <f t="shared" si="41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3"/>
        <v>0</v>
      </c>
      <c r="G696" t="s">
        <v>14</v>
      </c>
      <c r="H696">
        <v>79</v>
      </c>
      <c r="I696">
        <f t="shared" si="4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8">
        <f t="shared" si="40"/>
        <v>43066.25</v>
      </c>
      <c r="T696" s="8">
        <f t="shared" si="41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3"/>
        <v>0.33934782608695652</v>
      </c>
      <c r="G697" t="s">
        <v>20</v>
      </c>
      <c r="H697">
        <v>196</v>
      </c>
      <c r="I697">
        <f t="shared" si="4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8">
        <f t="shared" si="40"/>
        <v>42322.25</v>
      </c>
      <c r="T697" s="8">
        <f t="shared" si="41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3"/>
        <v>0</v>
      </c>
      <c r="G698" t="s">
        <v>14</v>
      </c>
      <c r="H698">
        <v>889</v>
      </c>
      <c r="I698">
        <f t="shared" si="4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8">
        <f t="shared" si="40"/>
        <v>42114.208333333328</v>
      </c>
      <c r="T698" s="8">
        <f t="shared" si="41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3"/>
        <v>0.52800620636152051</v>
      </c>
      <c r="G699" t="s">
        <v>20</v>
      </c>
      <c r="H699">
        <v>7295</v>
      </c>
      <c r="I699">
        <f t="shared" si="4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8">
        <f t="shared" si="40"/>
        <v>43190.208333333328</v>
      </c>
      <c r="T699" s="8">
        <f t="shared" si="41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3"/>
        <v>3.4669121140142516</v>
      </c>
      <c r="G700" t="s">
        <v>20</v>
      </c>
      <c r="H700">
        <v>2893</v>
      </c>
      <c r="I700">
        <f t="shared" si="4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8">
        <f t="shared" si="40"/>
        <v>40871.25</v>
      </c>
      <c r="T700" s="8">
        <f t="shared" si="41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3"/>
        <v>0</v>
      </c>
      <c r="G701" t="s">
        <v>14</v>
      </c>
      <c r="H701">
        <v>56</v>
      </c>
      <c r="I701">
        <f t="shared" si="4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8">
        <f t="shared" si="40"/>
        <v>43641.208333333328</v>
      </c>
      <c r="T701" s="8">
        <f t="shared" si="41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3"/>
        <v>0</v>
      </c>
      <c r="G702" t="s">
        <v>14</v>
      </c>
      <c r="H702">
        <v>1</v>
      </c>
      <c r="I702">
        <f t="shared" si="42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8">
        <f t="shared" si="40"/>
        <v>40203.25</v>
      </c>
      <c r="T702" s="8">
        <f t="shared" si="41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3"/>
        <v>0.7502692307692308</v>
      </c>
      <c r="G703" t="s">
        <v>20</v>
      </c>
      <c r="H703">
        <v>820</v>
      </c>
      <c r="I703">
        <f t="shared" si="4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8">
        <f t="shared" si="40"/>
        <v>40629.208333333336</v>
      </c>
      <c r="T703" s="8">
        <f t="shared" si="41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3"/>
        <v>0</v>
      </c>
      <c r="G704" t="s">
        <v>14</v>
      </c>
      <c r="H704">
        <v>83</v>
      </c>
      <c r="I704">
        <f t="shared" si="4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8">
        <f t="shared" si="40"/>
        <v>41477.208333333336</v>
      </c>
      <c r="T704" s="8">
        <f t="shared" si="41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3"/>
        <v>2.1187381703470032</v>
      </c>
      <c r="G705" t="s">
        <v>20</v>
      </c>
      <c r="H705">
        <v>2038</v>
      </c>
      <c r="I705">
        <f t="shared" si="4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8">
        <f t="shared" si="40"/>
        <v>41020.208333333336</v>
      </c>
      <c r="T705" s="8">
        <f t="shared" si="41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3"/>
        <v>0.227816091954023</v>
      </c>
      <c r="G706" t="s">
        <v>20</v>
      </c>
      <c r="H706">
        <v>116</v>
      </c>
      <c r="I706">
        <f t="shared" si="4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8">
        <f t="shared" ref="S706:S769" si="44">(((L706/60)/60)/24)+DATE(1970,1,1)</f>
        <v>42555.208333333328</v>
      </c>
      <c r="T706" s="8">
        <f t="shared" ref="T706:T769" si="45">(((M706/60)/60)/24)+DATE(1970,1,1)</f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3"/>
        <v>0</v>
      </c>
      <c r="G707" t="s">
        <v>14</v>
      </c>
      <c r="H707">
        <v>2025</v>
      </c>
      <c r="I707">
        <f t="shared" ref="I707:I770" si="46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8">
        <f t="shared" si="44"/>
        <v>41619.25</v>
      </c>
      <c r="T707" s="8">
        <f t="shared" si="45"/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7">IF(E708-D708&gt;0,(E708-D708)/D708,0)</f>
        <v>0.27846863468634686</v>
      </c>
      <c r="G708" t="s">
        <v>20</v>
      </c>
      <c r="H708">
        <v>1345</v>
      </c>
      <c r="I708">
        <f t="shared" si="4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8">
        <f t="shared" si="44"/>
        <v>43471.25</v>
      </c>
      <c r="T708" s="8">
        <f t="shared" si="45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7"/>
        <v>0.5861643835616438</v>
      </c>
      <c r="G709" t="s">
        <v>20</v>
      </c>
      <c r="H709">
        <v>168</v>
      </c>
      <c r="I709">
        <f t="shared" si="4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8">
        <f t="shared" si="44"/>
        <v>43442.25</v>
      </c>
      <c r="T709" s="8">
        <f t="shared" si="45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7"/>
        <v>6.0705882352941174</v>
      </c>
      <c r="G710" t="s">
        <v>20</v>
      </c>
      <c r="H710">
        <v>137</v>
      </c>
      <c r="I710">
        <f t="shared" si="4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8">
        <f t="shared" si="44"/>
        <v>42877.208333333328</v>
      </c>
      <c r="T710" s="8">
        <f t="shared" si="45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7"/>
        <v>0.42387755102040814</v>
      </c>
      <c r="G711" t="s">
        <v>20</v>
      </c>
      <c r="H711">
        <v>186</v>
      </c>
      <c r="I711">
        <f t="shared" si="4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8">
        <f t="shared" si="44"/>
        <v>41018.208333333336</v>
      </c>
      <c r="T711" s="8">
        <f t="shared" si="45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7"/>
        <v>0.47860465116279072</v>
      </c>
      <c r="G712" t="s">
        <v>20</v>
      </c>
      <c r="H712">
        <v>125</v>
      </c>
      <c r="I712">
        <f t="shared" si="4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8">
        <f t="shared" si="44"/>
        <v>43295.208333333328</v>
      </c>
      <c r="T712" s="8">
        <f t="shared" si="45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7"/>
        <v>0</v>
      </c>
      <c r="G713" t="s">
        <v>14</v>
      </c>
      <c r="H713">
        <v>14</v>
      </c>
      <c r="I713">
        <f t="shared" si="46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8">
        <f t="shared" si="44"/>
        <v>42393.25</v>
      </c>
      <c r="T713" s="8">
        <f t="shared" si="45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7"/>
        <v>17.40625</v>
      </c>
      <c r="G714" t="s">
        <v>20</v>
      </c>
      <c r="H714">
        <v>202</v>
      </c>
      <c r="I714">
        <f t="shared" si="4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8">
        <f t="shared" si="44"/>
        <v>42559.208333333328</v>
      </c>
      <c r="T714" s="8">
        <f t="shared" si="45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7"/>
        <v>0.61942028985507247</v>
      </c>
      <c r="G715" t="s">
        <v>20</v>
      </c>
      <c r="H715">
        <v>103</v>
      </c>
      <c r="I715">
        <f t="shared" si="4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8">
        <f t="shared" si="44"/>
        <v>42604.208333333328</v>
      </c>
      <c r="T715" s="8">
        <f t="shared" si="45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7"/>
        <v>3.7282077922077921</v>
      </c>
      <c r="G716" t="s">
        <v>20</v>
      </c>
      <c r="H716">
        <v>1785</v>
      </c>
      <c r="I716">
        <f t="shared" si="4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8">
        <f t="shared" si="44"/>
        <v>41870.208333333336</v>
      </c>
      <c r="T716" s="8">
        <f t="shared" si="45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7"/>
        <v>0</v>
      </c>
      <c r="G717" t="s">
        <v>14</v>
      </c>
      <c r="H717">
        <v>656</v>
      </c>
      <c r="I717">
        <f t="shared" si="4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8">
        <f t="shared" si="44"/>
        <v>40397.208333333336</v>
      </c>
      <c r="T717" s="8">
        <f t="shared" si="45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7"/>
        <v>4.1764999999999999</v>
      </c>
      <c r="G718" t="s">
        <v>20</v>
      </c>
      <c r="H718">
        <v>157</v>
      </c>
      <c r="I718">
        <f t="shared" si="4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8">
        <f t="shared" si="44"/>
        <v>41465.208333333336</v>
      </c>
      <c r="T718" s="8">
        <f t="shared" si="45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7"/>
        <v>1.4764285714285714</v>
      </c>
      <c r="G719" t="s">
        <v>20</v>
      </c>
      <c r="H719">
        <v>555</v>
      </c>
      <c r="I719">
        <f t="shared" si="4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8">
        <f t="shared" si="44"/>
        <v>40777.208333333336</v>
      </c>
      <c r="T719" s="8">
        <f t="shared" si="45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7"/>
        <v>2.0481927710843373E-3</v>
      </c>
      <c r="G720" t="s">
        <v>20</v>
      </c>
      <c r="H720">
        <v>297</v>
      </c>
      <c r="I720">
        <f t="shared" si="4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8">
        <f t="shared" si="44"/>
        <v>41442.208333333336</v>
      </c>
      <c r="T720" s="8">
        <f t="shared" si="45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7"/>
        <v>0.53</v>
      </c>
      <c r="G721" t="s">
        <v>20</v>
      </c>
      <c r="H721">
        <v>123</v>
      </c>
      <c r="I721">
        <f t="shared" si="4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8">
        <f t="shared" si="44"/>
        <v>41058.208333333336</v>
      </c>
      <c r="T721" s="8">
        <f t="shared" si="45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7"/>
        <v>0</v>
      </c>
      <c r="G722" t="s">
        <v>74</v>
      </c>
      <c r="H722">
        <v>38</v>
      </c>
      <c r="I722">
        <f t="shared" si="4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8">
        <f t="shared" si="44"/>
        <v>43152.25</v>
      </c>
      <c r="T722" s="8">
        <f t="shared" si="45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7"/>
        <v>0</v>
      </c>
      <c r="G723" t="s">
        <v>74</v>
      </c>
      <c r="H723">
        <v>60</v>
      </c>
      <c r="I723">
        <f t="shared" si="4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8">
        <f t="shared" si="44"/>
        <v>43194.208333333328</v>
      </c>
      <c r="T723" s="8">
        <f t="shared" si="45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7"/>
        <v>0.56507216494845358</v>
      </c>
      <c r="G724" t="s">
        <v>20</v>
      </c>
      <c r="H724">
        <v>3036</v>
      </c>
      <c r="I724">
        <f t="shared" si="4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8">
        <f t="shared" si="44"/>
        <v>43045.25</v>
      </c>
      <c r="T724" s="8">
        <f t="shared" si="45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7"/>
        <v>1.7040816326530612</v>
      </c>
      <c r="G725" t="s">
        <v>20</v>
      </c>
      <c r="H725">
        <v>144</v>
      </c>
      <c r="I725">
        <f t="shared" si="4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8">
        <f t="shared" si="44"/>
        <v>42431.25</v>
      </c>
      <c r="T725" s="8">
        <f t="shared" si="45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7"/>
        <v>0.34059523809523812</v>
      </c>
      <c r="G726" t="s">
        <v>20</v>
      </c>
      <c r="H726">
        <v>121</v>
      </c>
      <c r="I726">
        <f t="shared" si="4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8">
        <f t="shared" si="44"/>
        <v>41934.208333333336</v>
      </c>
      <c r="T726" s="8">
        <f t="shared" si="45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7"/>
        <v>0</v>
      </c>
      <c r="G727" t="s">
        <v>14</v>
      </c>
      <c r="H727">
        <v>1596</v>
      </c>
      <c r="I727">
        <f t="shared" si="4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8">
        <f t="shared" si="44"/>
        <v>41958.25</v>
      </c>
      <c r="T727" s="8">
        <f t="shared" si="45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7"/>
        <v>0</v>
      </c>
      <c r="G728" t="s">
        <v>74</v>
      </c>
      <c r="H728">
        <v>524</v>
      </c>
      <c r="I728">
        <f t="shared" si="4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8">
        <f t="shared" si="44"/>
        <v>40476.208333333336</v>
      </c>
      <c r="T728" s="8">
        <f t="shared" si="45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7"/>
        <v>0.65</v>
      </c>
      <c r="G729" t="s">
        <v>20</v>
      </c>
      <c r="H729">
        <v>181</v>
      </c>
      <c r="I729">
        <f t="shared" si="4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8">
        <f t="shared" si="44"/>
        <v>43485.25</v>
      </c>
      <c r="T729" s="8">
        <f t="shared" si="45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7"/>
        <v>0</v>
      </c>
      <c r="G730" t="s">
        <v>14</v>
      </c>
      <c r="H730">
        <v>10</v>
      </c>
      <c r="I730">
        <f t="shared" si="46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8">
        <f t="shared" si="44"/>
        <v>42515.208333333328</v>
      </c>
      <c r="T730" s="8">
        <f t="shared" si="45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7"/>
        <v>0.8566071428571429</v>
      </c>
      <c r="G731" t="s">
        <v>20</v>
      </c>
      <c r="H731">
        <v>122</v>
      </c>
      <c r="I731">
        <f t="shared" si="4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8">
        <f t="shared" si="44"/>
        <v>41309.25</v>
      </c>
      <c r="T731" s="8">
        <f t="shared" si="45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7"/>
        <v>3.1266319444444446</v>
      </c>
      <c r="G732" t="s">
        <v>20</v>
      </c>
      <c r="H732">
        <v>1071</v>
      </c>
      <c r="I732">
        <f t="shared" si="4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8">
        <f t="shared" si="44"/>
        <v>42147.208333333328</v>
      </c>
      <c r="T732" s="8">
        <f t="shared" si="45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7"/>
        <v>0</v>
      </c>
      <c r="G733" t="s">
        <v>74</v>
      </c>
      <c r="H733">
        <v>219</v>
      </c>
      <c r="I733">
        <f t="shared" si="4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8">
        <f t="shared" si="44"/>
        <v>42939.208333333328</v>
      </c>
      <c r="T733" s="8">
        <f t="shared" si="45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7"/>
        <v>0</v>
      </c>
      <c r="G734" t="s">
        <v>14</v>
      </c>
      <c r="H734">
        <v>1121</v>
      </c>
      <c r="I734">
        <f t="shared" si="4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8">
        <f t="shared" si="44"/>
        <v>42816.208333333328</v>
      </c>
      <c r="T734" s="8">
        <f t="shared" si="45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7"/>
        <v>4.2700632911392402</v>
      </c>
      <c r="G735" t="s">
        <v>20</v>
      </c>
      <c r="H735">
        <v>980</v>
      </c>
      <c r="I735">
        <f t="shared" si="4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8">
        <f t="shared" si="44"/>
        <v>41844.208333333336</v>
      </c>
      <c r="T735" s="8">
        <f t="shared" si="45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7"/>
        <v>2.1914285714285713</v>
      </c>
      <c r="G736" t="s">
        <v>20</v>
      </c>
      <c r="H736">
        <v>536</v>
      </c>
      <c r="I736">
        <f t="shared" si="4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8">
        <f t="shared" si="44"/>
        <v>42763.25</v>
      </c>
      <c r="T736" s="8">
        <f t="shared" si="45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7"/>
        <v>2.5418867924528303</v>
      </c>
      <c r="G737" t="s">
        <v>20</v>
      </c>
      <c r="H737">
        <v>1991</v>
      </c>
      <c r="I737">
        <f t="shared" si="4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8">
        <f t="shared" si="44"/>
        <v>42459.208333333328</v>
      </c>
      <c r="T737" s="8">
        <f t="shared" si="45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7"/>
        <v>0</v>
      </c>
      <c r="G738" t="s">
        <v>74</v>
      </c>
      <c r="H738">
        <v>29</v>
      </c>
      <c r="I738">
        <f t="shared" si="4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8">
        <f t="shared" si="44"/>
        <v>42055.25</v>
      </c>
      <c r="T738" s="8">
        <f t="shared" si="45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7"/>
        <v>0.35891891891891892</v>
      </c>
      <c r="G739" t="s">
        <v>20</v>
      </c>
      <c r="H739">
        <v>180</v>
      </c>
      <c r="I739">
        <f t="shared" si="4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8">
        <f t="shared" si="44"/>
        <v>42685.25</v>
      </c>
      <c r="T739" s="8">
        <f t="shared" si="45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7"/>
        <v>0</v>
      </c>
      <c r="G740" t="s">
        <v>14</v>
      </c>
      <c r="H740">
        <v>15</v>
      </c>
      <c r="I740">
        <f t="shared" si="46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8">
        <f t="shared" si="44"/>
        <v>41959.25</v>
      </c>
      <c r="T740" s="8">
        <f t="shared" si="45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7"/>
        <v>0</v>
      </c>
      <c r="G741" t="s">
        <v>14</v>
      </c>
      <c r="H741">
        <v>191</v>
      </c>
      <c r="I741">
        <f t="shared" si="4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8">
        <f t="shared" si="44"/>
        <v>41089.208333333336</v>
      </c>
      <c r="T741" s="8">
        <f t="shared" si="45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7"/>
        <v>0</v>
      </c>
      <c r="G742" t="s">
        <v>14</v>
      </c>
      <c r="H742">
        <v>16</v>
      </c>
      <c r="I742">
        <f t="shared" si="46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8">
        <f t="shared" si="44"/>
        <v>42769.25</v>
      </c>
      <c r="T742" s="8">
        <f t="shared" si="45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7"/>
        <v>10.791666666666666</v>
      </c>
      <c r="G743" t="s">
        <v>20</v>
      </c>
      <c r="H743">
        <v>130</v>
      </c>
      <c r="I743">
        <f t="shared" si="4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8">
        <f t="shared" si="44"/>
        <v>40321.208333333336</v>
      </c>
      <c r="T743" s="8">
        <f t="shared" si="45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7"/>
        <v>10.260833333333334</v>
      </c>
      <c r="G744" t="s">
        <v>20</v>
      </c>
      <c r="H744">
        <v>122</v>
      </c>
      <c r="I744">
        <f t="shared" si="4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8">
        <f t="shared" si="44"/>
        <v>40197.25</v>
      </c>
      <c r="T744" s="8">
        <f t="shared" si="45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7"/>
        <v>0</v>
      </c>
      <c r="G745" t="s">
        <v>14</v>
      </c>
      <c r="H745">
        <v>17</v>
      </c>
      <c r="I745">
        <f t="shared" si="4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8">
        <f t="shared" si="44"/>
        <v>42298.208333333328</v>
      </c>
      <c r="T745" s="8">
        <f t="shared" si="45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7"/>
        <v>6.12</v>
      </c>
      <c r="G746" t="s">
        <v>20</v>
      </c>
      <c r="H746">
        <v>140</v>
      </c>
      <c r="I746">
        <f t="shared" si="4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8">
        <f t="shared" si="44"/>
        <v>43322.208333333328</v>
      </c>
      <c r="T746" s="8">
        <f t="shared" si="45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7"/>
        <v>0</v>
      </c>
      <c r="G747" t="s">
        <v>14</v>
      </c>
      <c r="H747">
        <v>34</v>
      </c>
      <c r="I747">
        <f t="shared" si="46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8">
        <f t="shared" si="44"/>
        <v>40328.208333333336</v>
      </c>
      <c r="T747" s="8">
        <f t="shared" si="45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7"/>
        <v>1.125089605734767</v>
      </c>
      <c r="G748" t="s">
        <v>20</v>
      </c>
      <c r="H748">
        <v>3388</v>
      </c>
      <c r="I748">
        <f t="shared" si="46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8">
        <f t="shared" si="44"/>
        <v>40825.208333333336</v>
      </c>
      <c r="T748" s="8">
        <f t="shared" si="45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7"/>
        <v>1.2885714285714285</v>
      </c>
      <c r="G749" t="s">
        <v>20</v>
      </c>
      <c r="H749">
        <v>280</v>
      </c>
      <c r="I749">
        <f t="shared" si="4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8">
        <f t="shared" si="44"/>
        <v>40423.208333333336</v>
      </c>
      <c r="T749" s="8">
        <f t="shared" si="45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7"/>
        <v>0</v>
      </c>
      <c r="G750" t="s">
        <v>74</v>
      </c>
      <c r="H750">
        <v>614</v>
      </c>
      <c r="I750">
        <f t="shared" si="4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8">
        <f t="shared" si="44"/>
        <v>40238.25</v>
      </c>
      <c r="T750" s="8">
        <f t="shared" si="45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7"/>
        <v>0.572906976744186</v>
      </c>
      <c r="G751" t="s">
        <v>20</v>
      </c>
      <c r="H751">
        <v>366</v>
      </c>
      <c r="I751">
        <f t="shared" si="4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8">
        <f t="shared" si="44"/>
        <v>41920.208333333336</v>
      </c>
      <c r="T751" s="8">
        <f t="shared" si="45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7"/>
        <v>0</v>
      </c>
      <c r="G752" t="s">
        <v>14</v>
      </c>
      <c r="H752">
        <v>1</v>
      </c>
      <c r="I752">
        <f t="shared" si="46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8">
        <f t="shared" si="44"/>
        <v>40360.208333333336</v>
      </c>
      <c r="T752" s="8">
        <f t="shared" si="45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7"/>
        <v>1.3230555555555557</v>
      </c>
      <c r="G753" t="s">
        <v>20</v>
      </c>
      <c r="H753">
        <v>270</v>
      </c>
      <c r="I753">
        <f t="shared" si="4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8">
        <f t="shared" si="44"/>
        <v>42446.208333333328</v>
      </c>
      <c r="T753" s="8">
        <f t="shared" si="45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7"/>
        <v>0</v>
      </c>
      <c r="G754" t="s">
        <v>74</v>
      </c>
      <c r="H754">
        <v>114</v>
      </c>
      <c r="I754">
        <f t="shared" si="4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8">
        <f t="shared" si="44"/>
        <v>40395.208333333336</v>
      </c>
      <c r="T754" s="8">
        <f t="shared" si="45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7"/>
        <v>1.5670212765957447</v>
      </c>
      <c r="G755" t="s">
        <v>20</v>
      </c>
      <c r="H755">
        <v>137</v>
      </c>
      <c r="I755">
        <f t="shared" si="4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8">
        <f t="shared" si="44"/>
        <v>40321.208333333336</v>
      </c>
      <c r="T755" s="8">
        <f t="shared" si="45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7"/>
        <v>0.68470170454545454</v>
      </c>
      <c r="G756" t="s">
        <v>20</v>
      </c>
      <c r="H756">
        <v>3205</v>
      </c>
      <c r="I756">
        <f t="shared" si="4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8">
        <f t="shared" si="44"/>
        <v>41210.208333333336</v>
      </c>
      <c r="T756" s="8">
        <f t="shared" si="45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7"/>
        <v>0.6657777777777778</v>
      </c>
      <c r="G757" t="s">
        <v>20</v>
      </c>
      <c r="H757">
        <v>288</v>
      </c>
      <c r="I757">
        <f t="shared" si="4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8">
        <f t="shared" si="44"/>
        <v>43096.25</v>
      </c>
      <c r="T757" s="8">
        <f t="shared" si="45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7"/>
        <v>6.7207692307692311</v>
      </c>
      <c r="G758" t="s">
        <v>20</v>
      </c>
      <c r="H758">
        <v>148</v>
      </c>
      <c r="I758">
        <f t="shared" si="4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8">
        <f t="shared" si="44"/>
        <v>42024.25</v>
      </c>
      <c r="T758" s="8">
        <f t="shared" si="45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7"/>
        <v>3.0685714285714285</v>
      </c>
      <c r="G759" t="s">
        <v>20</v>
      </c>
      <c r="H759">
        <v>114</v>
      </c>
      <c r="I759">
        <f t="shared" si="4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8">
        <f t="shared" si="44"/>
        <v>40675.208333333336</v>
      </c>
      <c r="T759" s="8">
        <f t="shared" si="45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7"/>
        <v>4.6420608108108112</v>
      </c>
      <c r="G760" t="s">
        <v>20</v>
      </c>
      <c r="H760">
        <v>1518</v>
      </c>
      <c r="I760">
        <f t="shared" si="4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8">
        <f t="shared" si="44"/>
        <v>41936.208333333336</v>
      </c>
      <c r="T760" s="8">
        <f t="shared" si="45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7"/>
        <v>0</v>
      </c>
      <c r="G761" t="s">
        <v>14</v>
      </c>
      <c r="H761">
        <v>1274</v>
      </c>
      <c r="I761">
        <f t="shared" si="4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8">
        <f t="shared" si="44"/>
        <v>43136.25</v>
      </c>
      <c r="T761" s="8">
        <f t="shared" si="45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7"/>
        <v>0</v>
      </c>
      <c r="G762" t="s">
        <v>14</v>
      </c>
      <c r="H762">
        <v>210</v>
      </c>
      <c r="I762">
        <f t="shared" si="4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8">
        <f t="shared" si="44"/>
        <v>43678.208333333328</v>
      </c>
      <c r="T762" s="8">
        <f t="shared" si="45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7"/>
        <v>5.5545454545454547</v>
      </c>
      <c r="G763" t="s">
        <v>20</v>
      </c>
      <c r="H763">
        <v>166</v>
      </c>
      <c r="I763">
        <f t="shared" si="4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8">
        <f t="shared" si="44"/>
        <v>42938.208333333328</v>
      </c>
      <c r="T763" s="8">
        <f t="shared" si="45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7"/>
        <v>0.77257142857142858</v>
      </c>
      <c r="G764" t="s">
        <v>20</v>
      </c>
      <c r="H764">
        <v>100</v>
      </c>
      <c r="I764">
        <f t="shared" si="46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8">
        <f t="shared" si="44"/>
        <v>41241.25</v>
      </c>
      <c r="T764" s="8">
        <f t="shared" si="45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7"/>
        <v>0.13178571428571428</v>
      </c>
      <c r="G765" t="s">
        <v>20</v>
      </c>
      <c r="H765">
        <v>235</v>
      </c>
      <c r="I765">
        <f t="shared" si="4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8">
        <f t="shared" si="44"/>
        <v>41037.208333333336</v>
      </c>
      <c r="T765" s="8">
        <f t="shared" si="45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7"/>
        <v>6.2818181818181822</v>
      </c>
      <c r="G766" t="s">
        <v>20</v>
      </c>
      <c r="H766">
        <v>148</v>
      </c>
      <c r="I766">
        <f t="shared" si="4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8">
        <f t="shared" si="44"/>
        <v>40676.208333333336</v>
      </c>
      <c r="T766" s="8">
        <f t="shared" si="45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7"/>
        <v>1.0833333333333333</v>
      </c>
      <c r="G767" t="s">
        <v>20</v>
      </c>
      <c r="H767">
        <v>198</v>
      </c>
      <c r="I767">
        <f t="shared" si="4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8">
        <f t="shared" si="44"/>
        <v>42840.208333333328</v>
      </c>
      <c r="T767" s="8">
        <f t="shared" si="45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7"/>
        <v>0</v>
      </c>
      <c r="G768" t="s">
        <v>14</v>
      </c>
      <c r="H768">
        <v>248</v>
      </c>
      <c r="I768">
        <f t="shared" si="4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8">
        <f t="shared" si="44"/>
        <v>43362.208333333328</v>
      </c>
      <c r="T768" s="8">
        <f t="shared" si="45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7"/>
        <v>0</v>
      </c>
      <c r="G769" t="s">
        <v>14</v>
      </c>
      <c r="H769">
        <v>513</v>
      </c>
      <c r="I769">
        <f t="shared" si="4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8">
        <f t="shared" si="44"/>
        <v>42283.208333333328</v>
      </c>
      <c r="T769" s="8">
        <f t="shared" si="45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7"/>
        <v>1.31</v>
      </c>
      <c r="G770" t="s">
        <v>20</v>
      </c>
      <c r="H770">
        <v>150</v>
      </c>
      <c r="I770">
        <f t="shared" si="46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8">
        <f t="shared" ref="S770:S833" si="48">(((L770/60)/60)/24)+DATE(1970,1,1)</f>
        <v>41619.25</v>
      </c>
      <c r="T770" s="8">
        <f t="shared" ref="T770:T833" si="49">(((M770/60)/60)/24)+DATE(1970,1,1)</f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7"/>
        <v>0</v>
      </c>
      <c r="G771" t="s">
        <v>14</v>
      </c>
      <c r="H771">
        <v>3410</v>
      </c>
      <c r="I771">
        <f t="shared" ref="I771:I834" si="50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8">
        <f t="shared" si="48"/>
        <v>41501.208333333336</v>
      </c>
      <c r="T771" s="8">
        <f t="shared" si="49"/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1">IF(E772-D772&gt;0,(E772-D772)/D772,0)</f>
        <v>1.7074418604651163</v>
      </c>
      <c r="G772" t="s">
        <v>20</v>
      </c>
      <c r="H772">
        <v>216</v>
      </c>
      <c r="I772">
        <f t="shared" si="50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8">
        <f t="shared" si="48"/>
        <v>41743.208333333336</v>
      </c>
      <c r="T772" s="8">
        <f t="shared" si="49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1"/>
        <v>0</v>
      </c>
      <c r="G773" t="s">
        <v>74</v>
      </c>
      <c r="H773">
        <v>26</v>
      </c>
      <c r="I773">
        <f t="shared" si="50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8">
        <f t="shared" si="48"/>
        <v>43491.25</v>
      </c>
      <c r="T773" s="8">
        <f t="shared" si="49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1"/>
        <v>0.13359625668449199</v>
      </c>
      <c r="G774" t="s">
        <v>20</v>
      </c>
      <c r="H774">
        <v>5139</v>
      </c>
      <c r="I774">
        <f t="shared" si="5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8">
        <f t="shared" si="48"/>
        <v>43505.25</v>
      </c>
      <c r="T774" s="8">
        <f t="shared" si="49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1"/>
        <v>0.90555555555555556</v>
      </c>
      <c r="G775" t="s">
        <v>20</v>
      </c>
      <c r="H775">
        <v>2353</v>
      </c>
      <c r="I775">
        <f t="shared" si="5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8">
        <f t="shared" si="48"/>
        <v>42838.208333333328</v>
      </c>
      <c r="T775" s="8">
        <f t="shared" si="49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1"/>
        <v>0.35499999999999998</v>
      </c>
      <c r="G776" t="s">
        <v>20</v>
      </c>
      <c r="H776">
        <v>78</v>
      </c>
      <c r="I776">
        <f t="shared" si="5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8">
        <f t="shared" si="48"/>
        <v>42513.208333333328</v>
      </c>
      <c r="T776" s="8">
        <f t="shared" si="49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1"/>
        <v>0</v>
      </c>
      <c r="G777" t="s">
        <v>14</v>
      </c>
      <c r="H777">
        <v>10</v>
      </c>
      <c r="I777">
        <f t="shared" si="50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8">
        <f t="shared" si="48"/>
        <v>41949.25</v>
      </c>
      <c r="T777" s="8">
        <f t="shared" si="49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1"/>
        <v>0</v>
      </c>
      <c r="G778" t="s">
        <v>14</v>
      </c>
      <c r="H778">
        <v>2201</v>
      </c>
      <c r="I778">
        <f t="shared" si="5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8">
        <f t="shared" si="48"/>
        <v>43650.208333333328</v>
      </c>
      <c r="T778" s="8">
        <f t="shared" si="49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1"/>
        <v>0</v>
      </c>
      <c r="G779" t="s">
        <v>14</v>
      </c>
      <c r="H779">
        <v>676</v>
      </c>
      <c r="I779">
        <f t="shared" si="5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8">
        <f t="shared" si="48"/>
        <v>40809.208333333336</v>
      </c>
      <c r="T779" s="8">
        <f t="shared" si="49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1"/>
        <v>6.8792307692307695</v>
      </c>
      <c r="G780" t="s">
        <v>20</v>
      </c>
      <c r="H780">
        <v>174</v>
      </c>
      <c r="I780">
        <f t="shared" si="5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8">
        <f t="shared" si="48"/>
        <v>40768.208333333336</v>
      </c>
      <c r="T780" s="8">
        <f t="shared" si="49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1"/>
        <v>0</v>
      </c>
      <c r="G781" t="s">
        <v>14</v>
      </c>
      <c r="H781">
        <v>831</v>
      </c>
      <c r="I781">
        <f t="shared" si="5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8">
        <f t="shared" si="48"/>
        <v>42230.208333333328</v>
      </c>
      <c r="T781" s="8">
        <f t="shared" si="49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1"/>
        <v>6.2941176470588237E-2</v>
      </c>
      <c r="G782" t="s">
        <v>20</v>
      </c>
      <c r="H782">
        <v>164</v>
      </c>
      <c r="I782">
        <f t="shared" si="5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8">
        <f t="shared" si="48"/>
        <v>42573.208333333328</v>
      </c>
      <c r="T782" s="8">
        <f t="shared" si="49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1"/>
        <v>0</v>
      </c>
      <c r="G783" t="s">
        <v>74</v>
      </c>
      <c r="H783">
        <v>56</v>
      </c>
      <c r="I783">
        <f t="shared" si="5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8">
        <f t="shared" si="48"/>
        <v>40482.208333333336</v>
      </c>
      <c r="T783" s="8">
        <f t="shared" si="49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1"/>
        <v>1.1531372549019607</v>
      </c>
      <c r="G784" t="s">
        <v>20</v>
      </c>
      <c r="H784">
        <v>161</v>
      </c>
      <c r="I784">
        <f t="shared" si="5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8">
        <f t="shared" si="48"/>
        <v>40603.25</v>
      </c>
      <c r="T784" s="8">
        <f t="shared" si="49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1"/>
        <v>0.4122972972972973</v>
      </c>
      <c r="G785" t="s">
        <v>20</v>
      </c>
      <c r="H785">
        <v>138</v>
      </c>
      <c r="I785">
        <f t="shared" si="5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8">
        <f t="shared" si="48"/>
        <v>41625.25</v>
      </c>
      <c r="T785" s="8">
        <f t="shared" si="49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1"/>
        <v>0.15337457817772779</v>
      </c>
      <c r="G786" t="s">
        <v>20</v>
      </c>
      <c r="H786">
        <v>3308</v>
      </c>
      <c r="I786">
        <f t="shared" si="5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8">
        <f t="shared" si="48"/>
        <v>42435.25</v>
      </c>
      <c r="T786" s="8">
        <f t="shared" si="49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1"/>
        <v>0.93119402985074629</v>
      </c>
      <c r="G787" t="s">
        <v>20</v>
      </c>
      <c r="H787">
        <v>127</v>
      </c>
      <c r="I787">
        <f t="shared" si="5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8">
        <f t="shared" si="48"/>
        <v>43582.208333333328</v>
      </c>
      <c r="T787" s="8">
        <f t="shared" si="49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1"/>
        <v>6.2973333333333334</v>
      </c>
      <c r="G788" t="s">
        <v>20</v>
      </c>
      <c r="H788">
        <v>207</v>
      </c>
      <c r="I788">
        <f t="shared" si="5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8">
        <f t="shared" si="48"/>
        <v>43186.208333333328</v>
      </c>
      <c r="T788" s="8">
        <f t="shared" si="49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1"/>
        <v>0</v>
      </c>
      <c r="G789" t="s">
        <v>14</v>
      </c>
      <c r="H789">
        <v>859</v>
      </c>
      <c r="I789">
        <f t="shared" si="5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8">
        <f t="shared" si="48"/>
        <v>40684.208333333336</v>
      </c>
      <c r="T789" s="8">
        <f t="shared" si="49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1"/>
        <v>0</v>
      </c>
      <c r="G790" t="s">
        <v>47</v>
      </c>
      <c r="H790">
        <v>31</v>
      </c>
      <c r="I790">
        <f t="shared" si="5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8">
        <f t="shared" si="48"/>
        <v>41202.208333333336</v>
      </c>
      <c r="T790" s="8">
        <f t="shared" si="49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1"/>
        <v>0</v>
      </c>
      <c r="G791" t="s">
        <v>14</v>
      </c>
      <c r="H791">
        <v>45</v>
      </c>
      <c r="I791">
        <f t="shared" si="5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8">
        <f t="shared" si="48"/>
        <v>41786.208333333336</v>
      </c>
      <c r="T791" s="8">
        <f t="shared" si="49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1"/>
        <v>0</v>
      </c>
      <c r="G792" t="s">
        <v>74</v>
      </c>
      <c r="H792">
        <v>1113</v>
      </c>
      <c r="I792">
        <f t="shared" si="5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8">
        <f t="shared" si="48"/>
        <v>40223.25</v>
      </c>
      <c r="T792" s="8">
        <f t="shared" si="49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1"/>
        <v>0</v>
      </c>
      <c r="G793" t="s">
        <v>14</v>
      </c>
      <c r="H793">
        <v>6</v>
      </c>
      <c r="I793">
        <f t="shared" si="50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8">
        <f t="shared" si="48"/>
        <v>42715.25</v>
      </c>
      <c r="T793" s="8">
        <f t="shared" si="49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1"/>
        <v>0</v>
      </c>
      <c r="G794" t="s">
        <v>14</v>
      </c>
      <c r="H794">
        <v>7</v>
      </c>
      <c r="I794">
        <f t="shared" si="5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8">
        <f t="shared" si="48"/>
        <v>41451.208333333336</v>
      </c>
      <c r="T794" s="8">
        <f t="shared" si="49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1"/>
        <v>10.859090909090909</v>
      </c>
      <c r="G795" t="s">
        <v>20</v>
      </c>
      <c r="H795">
        <v>181</v>
      </c>
      <c r="I795">
        <f t="shared" si="5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8">
        <f t="shared" si="48"/>
        <v>41450.208333333336</v>
      </c>
      <c r="T795" s="8">
        <f t="shared" si="49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1"/>
        <v>0.25393939393939396</v>
      </c>
      <c r="G796" t="s">
        <v>20</v>
      </c>
      <c r="H796">
        <v>110</v>
      </c>
      <c r="I796">
        <f t="shared" si="5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8">
        <f t="shared" si="48"/>
        <v>43091.25</v>
      </c>
      <c r="T796" s="8">
        <f t="shared" si="49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1"/>
        <v>0</v>
      </c>
      <c r="G797" t="s">
        <v>14</v>
      </c>
      <c r="H797">
        <v>31</v>
      </c>
      <c r="I797">
        <f t="shared" si="5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8">
        <f t="shared" si="48"/>
        <v>42675.208333333328</v>
      </c>
      <c r="T797" s="8">
        <f t="shared" si="49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1"/>
        <v>0</v>
      </c>
      <c r="G798" t="s">
        <v>14</v>
      </c>
      <c r="H798">
        <v>78</v>
      </c>
      <c r="I798">
        <f t="shared" si="5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8">
        <f t="shared" si="48"/>
        <v>41859.208333333336</v>
      </c>
      <c r="T798" s="8">
        <f t="shared" si="49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1"/>
        <v>9.6315789473684216E-2</v>
      </c>
      <c r="G799" t="s">
        <v>20</v>
      </c>
      <c r="H799">
        <v>185</v>
      </c>
      <c r="I799">
        <f t="shared" si="5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8">
        <f t="shared" si="48"/>
        <v>43464.25</v>
      </c>
      <c r="T799" s="8">
        <f t="shared" si="49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1"/>
        <v>0.88470588235294123</v>
      </c>
      <c r="G800" t="s">
        <v>20</v>
      </c>
      <c r="H800">
        <v>121</v>
      </c>
      <c r="I800">
        <f t="shared" si="5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8">
        <f t="shared" si="48"/>
        <v>41060.208333333336</v>
      </c>
      <c r="T800" s="8">
        <f t="shared" si="49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1"/>
        <v>0</v>
      </c>
      <c r="G801" t="s">
        <v>14</v>
      </c>
      <c r="H801">
        <v>1225</v>
      </c>
      <c r="I801">
        <f t="shared" si="5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8">
        <f t="shared" si="48"/>
        <v>42399.25</v>
      </c>
      <c r="T801" s="8">
        <f t="shared" si="49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1"/>
        <v>0</v>
      </c>
      <c r="G802" t="s">
        <v>14</v>
      </c>
      <c r="H802">
        <v>1</v>
      </c>
      <c r="I802">
        <f t="shared" si="50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8">
        <f t="shared" si="48"/>
        <v>42167.208333333328</v>
      </c>
      <c r="T802" s="8">
        <f t="shared" si="49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1"/>
        <v>1.0291304347826087</v>
      </c>
      <c r="G803" t="s">
        <v>20</v>
      </c>
      <c r="H803">
        <v>106</v>
      </c>
      <c r="I803">
        <f t="shared" si="5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8">
        <f t="shared" si="48"/>
        <v>43830.25</v>
      </c>
      <c r="T803" s="8">
        <f t="shared" si="49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1"/>
        <v>0.9703225806451613</v>
      </c>
      <c r="G804" t="s">
        <v>20</v>
      </c>
      <c r="H804">
        <v>142</v>
      </c>
      <c r="I804">
        <f t="shared" si="5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8">
        <f t="shared" si="48"/>
        <v>43650.208333333328</v>
      </c>
      <c r="T804" s="8">
        <f t="shared" si="49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1"/>
        <v>7.0000000000000007E-2</v>
      </c>
      <c r="G805" t="s">
        <v>20</v>
      </c>
      <c r="H805">
        <v>233</v>
      </c>
      <c r="I805">
        <f t="shared" si="5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8">
        <f t="shared" si="48"/>
        <v>43492.25</v>
      </c>
      <c r="T805" s="8">
        <f t="shared" si="49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1"/>
        <v>1.6873076923076924</v>
      </c>
      <c r="G806" t="s">
        <v>20</v>
      </c>
      <c r="H806">
        <v>218</v>
      </c>
      <c r="I806">
        <f t="shared" si="5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8">
        <f t="shared" si="48"/>
        <v>43102.25</v>
      </c>
      <c r="T806" s="8">
        <f t="shared" si="49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1"/>
        <v>0</v>
      </c>
      <c r="G807" t="s">
        <v>14</v>
      </c>
      <c r="H807">
        <v>67</v>
      </c>
      <c r="I807">
        <f t="shared" si="5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8">
        <f t="shared" si="48"/>
        <v>41958.25</v>
      </c>
      <c r="T807" s="8">
        <f t="shared" si="49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1"/>
        <v>10.802857142857142</v>
      </c>
      <c r="G808" t="s">
        <v>20</v>
      </c>
      <c r="H808">
        <v>76</v>
      </c>
      <c r="I808">
        <f t="shared" si="5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8">
        <f t="shared" si="48"/>
        <v>40973.25</v>
      </c>
      <c r="T808" s="8">
        <f t="shared" si="49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1"/>
        <v>1.64</v>
      </c>
      <c r="G809" t="s">
        <v>20</v>
      </c>
      <c r="H809">
        <v>43</v>
      </c>
      <c r="I809">
        <f t="shared" si="5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8">
        <f t="shared" si="48"/>
        <v>43753.208333333328</v>
      </c>
      <c r="T809" s="8">
        <f t="shared" si="49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1"/>
        <v>0</v>
      </c>
      <c r="G810" t="s">
        <v>14</v>
      </c>
      <c r="H810">
        <v>19</v>
      </c>
      <c r="I810">
        <f t="shared" si="5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8">
        <f t="shared" si="48"/>
        <v>42507.208333333328</v>
      </c>
      <c r="T810" s="8">
        <f t="shared" si="49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1"/>
        <v>0</v>
      </c>
      <c r="G811" t="s">
        <v>14</v>
      </c>
      <c r="H811">
        <v>2108</v>
      </c>
      <c r="I811">
        <f t="shared" si="50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8">
        <f t="shared" si="48"/>
        <v>41135.208333333336</v>
      </c>
      <c r="T811" s="8">
        <f t="shared" si="49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1"/>
        <v>0.93125000000000002</v>
      </c>
      <c r="G812" t="s">
        <v>20</v>
      </c>
      <c r="H812">
        <v>221</v>
      </c>
      <c r="I812">
        <f t="shared" si="5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8">
        <f t="shared" si="48"/>
        <v>43067.25</v>
      </c>
      <c r="T812" s="8">
        <f t="shared" si="49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1"/>
        <v>0</v>
      </c>
      <c r="G813" t="s">
        <v>14</v>
      </c>
      <c r="H813">
        <v>679</v>
      </c>
      <c r="I813">
        <f t="shared" si="5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8">
        <f t="shared" si="48"/>
        <v>42378.25</v>
      </c>
      <c r="T813" s="8">
        <f t="shared" si="49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1"/>
        <v>1.2552763819095478</v>
      </c>
      <c r="G814" t="s">
        <v>20</v>
      </c>
      <c r="H814">
        <v>2805</v>
      </c>
      <c r="I814">
        <f t="shared" si="50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8">
        <f t="shared" si="48"/>
        <v>43206.208333333328</v>
      </c>
      <c r="T814" s="8">
        <f t="shared" si="49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1"/>
        <v>1.3940625</v>
      </c>
      <c r="G815" t="s">
        <v>20</v>
      </c>
      <c r="H815">
        <v>68</v>
      </c>
      <c r="I815">
        <f t="shared" si="5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8">
        <f t="shared" si="48"/>
        <v>41148.208333333336</v>
      </c>
      <c r="T815" s="8">
        <f t="shared" si="49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1"/>
        <v>0</v>
      </c>
      <c r="G816" t="s">
        <v>14</v>
      </c>
      <c r="H816">
        <v>36</v>
      </c>
      <c r="I816">
        <f t="shared" si="5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8">
        <f t="shared" si="48"/>
        <v>42517.208333333328</v>
      </c>
      <c r="T816" s="8">
        <f t="shared" si="49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1"/>
        <v>0.30233333333333334</v>
      </c>
      <c r="G817" t="s">
        <v>20</v>
      </c>
      <c r="H817">
        <v>183</v>
      </c>
      <c r="I817">
        <f t="shared" si="5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8">
        <f t="shared" si="48"/>
        <v>43068.25</v>
      </c>
      <c r="T817" s="8">
        <f t="shared" si="49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1"/>
        <v>5.1521739130434785</v>
      </c>
      <c r="G818" t="s">
        <v>20</v>
      </c>
      <c r="H818">
        <v>133</v>
      </c>
      <c r="I818">
        <f t="shared" si="5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8">
        <f t="shared" si="48"/>
        <v>41680.25</v>
      </c>
      <c r="T818" s="8">
        <f t="shared" si="49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1"/>
        <v>2.687953216374269</v>
      </c>
      <c r="G819" t="s">
        <v>20</v>
      </c>
      <c r="H819">
        <v>2489</v>
      </c>
      <c r="I819">
        <f t="shared" si="5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8">
        <f t="shared" si="48"/>
        <v>43589.208333333328</v>
      </c>
      <c r="T819" s="8">
        <f t="shared" si="49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1"/>
        <v>9.9485714285714284</v>
      </c>
      <c r="G820" t="s">
        <v>20</v>
      </c>
      <c r="H820">
        <v>69</v>
      </c>
      <c r="I820">
        <f t="shared" si="5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8">
        <f t="shared" si="48"/>
        <v>43486.25</v>
      </c>
      <c r="T820" s="8">
        <f t="shared" si="49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1"/>
        <v>0</v>
      </c>
      <c r="G821" t="s">
        <v>14</v>
      </c>
      <c r="H821">
        <v>47</v>
      </c>
      <c r="I821">
        <f t="shared" si="5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8">
        <f t="shared" si="48"/>
        <v>41237.25</v>
      </c>
      <c r="T821" s="8">
        <f t="shared" si="49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1"/>
        <v>7.0060000000000002</v>
      </c>
      <c r="G822" t="s">
        <v>20</v>
      </c>
      <c r="H822">
        <v>279</v>
      </c>
      <c r="I822">
        <f t="shared" si="5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8">
        <f t="shared" si="48"/>
        <v>43310.208333333328</v>
      </c>
      <c r="T822" s="8">
        <f t="shared" si="49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1"/>
        <v>1.9128571428571428</v>
      </c>
      <c r="G823" t="s">
        <v>20</v>
      </c>
      <c r="H823">
        <v>210</v>
      </c>
      <c r="I823">
        <f t="shared" si="5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8">
        <f t="shared" si="48"/>
        <v>42794.25</v>
      </c>
      <c r="T823" s="8">
        <f t="shared" si="49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1"/>
        <v>2.4996666666666667</v>
      </c>
      <c r="G824" t="s">
        <v>20</v>
      </c>
      <c r="H824">
        <v>2100</v>
      </c>
      <c r="I824">
        <f t="shared" si="5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8">
        <f t="shared" si="48"/>
        <v>41698.25</v>
      </c>
      <c r="T824" s="8">
        <f t="shared" si="49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1"/>
        <v>2.5707317073170732</v>
      </c>
      <c r="G825" t="s">
        <v>20</v>
      </c>
      <c r="H825">
        <v>252</v>
      </c>
      <c r="I825">
        <f t="shared" si="5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8">
        <f t="shared" si="48"/>
        <v>41892.208333333336</v>
      </c>
      <c r="T825" s="8">
        <f t="shared" si="49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1"/>
        <v>0.26489411764705884</v>
      </c>
      <c r="G826" t="s">
        <v>20</v>
      </c>
      <c r="H826">
        <v>1280</v>
      </c>
      <c r="I826">
        <f t="shared" si="5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8">
        <f t="shared" si="48"/>
        <v>40348.208333333336</v>
      </c>
      <c r="T826" s="8">
        <f t="shared" si="49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1"/>
        <v>2.875</v>
      </c>
      <c r="G827" t="s">
        <v>20</v>
      </c>
      <c r="H827">
        <v>157</v>
      </c>
      <c r="I827">
        <f t="shared" si="5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8">
        <f t="shared" si="48"/>
        <v>42941.208333333328</v>
      </c>
      <c r="T827" s="8">
        <f t="shared" si="49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1"/>
        <v>3.570357142857143</v>
      </c>
      <c r="G828" t="s">
        <v>20</v>
      </c>
      <c r="H828">
        <v>194</v>
      </c>
      <c r="I828">
        <f t="shared" si="5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8">
        <f t="shared" si="48"/>
        <v>40525.25</v>
      </c>
      <c r="T828" s="8">
        <f t="shared" si="49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1"/>
        <v>1.6669565217391304</v>
      </c>
      <c r="G829" t="s">
        <v>20</v>
      </c>
      <c r="H829">
        <v>82</v>
      </c>
      <c r="I829">
        <f t="shared" si="5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8">
        <f t="shared" si="48"/>
        <v>40666.208333333336</v>
      </c>
      <c r="T829" s="8">
        <f t="shared" si="49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1"/>
        <v>0</v>
      </c>
      <c r="G830" t="s">
        <v>14</v>
      </c>
      <c r="H830">
        <v>70</v>
      </c>
      <c r="I830">
        <f t="shared" si="5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8">
        <f t="shared" si="48"/>
        <v>43340.208333333328</v>
      </c>
      <c r="T830" s="8">
        <f t="shared" si="49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1"/>
        <v>0</v>
      </c>
      <c r="G831" t="s">
        <v>14</v>
      </c>
      <c r="H831">
        <v>154</v>
      </c>
      <c r="I831">
        <f t="shared" si="5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8">
        <f t="shared" si="48"/>
        <v>42164.208333333328</v>
      </c>
      <c r="T831" s="8">
        <f t="shared" si="49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1"/>
        <v>0</v>
      </c>
      <c r="G832" t="s">
        <v>14</v>
      </c>
      <c r="H832">
        <v>22</v>
      </c>
      <c r="I832">
        <f t="shared" si="5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8">
        <f t="shared" si="48"/>
        <v>43103.25</v>
      </c>
      <c r="T832" s="8">
        <f t="shared" si="49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1"/>
        <v>8.9773429454170953E-2</v>
      </c>
      <c r="G833" t="s">
        <v>20</v>
      </c>
      <c r="H833">
        <v>4233</v>
      </c>
      <c r="I833">
        <f t="shared" si="5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8">
        <f t="shared" si="48"/>
        <v>40994.208333333336</v>
      </c>
      <c r="T833" s="8">
        <f t="shared" si="49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1"/>
        <v>2.1517592592592591</v>
      </c>
      <c r="G834" t="s">
        <v>20</v>
      </c>
      <c r="H834">
        <v>1297</v>
      </c>
      <c r="I834">
        <f t="shared" si="5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8">
        <f t="shared" ref="S834:S897" si="52">(((L834/60)/60)/24)+DATE(1970,1,1)</f>
        <v>42299.208333333328</v>
      </c>
      <c r="T834" s="8">
        <f t="shared" ref="T834:T897" si="53">(((M834/60)/60)/24)+DATE(1970,1,1)</f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1"/>
        <v>0.57691176470588235</v>
      </c>
      <c r="G835" t="s">
        <v>20</v>
      </c>
      <c r="H835">
        <v>165</v>
      </c>
      <c r="I835">
        <f t="shared" ref="I835:I898" si="54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8">
        <f t="shared" si="52"/>
        <v>40588.25</v>
      </c>
      <c r="T835" s="8">
        <f t="shared" si="53"/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5">IF(E836-D836&gt;0,(E836-D836)/D836,0)</f>
        <v>0.53808219178082195</v>
      </c>
      <c r="G836" t="s">
        <v>20</v>
      </c>
      <c r="H836">
        <v>119</v>
      </c>
      <c r="I836">
        <f t="shared" si="54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8">
        <f t="shared" si="52"/>
        <v>41448.208333333336</v>
      </c>
      <c r="T836" s="8">
        <f t="shared" si="53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5"/>
        <v>0</v>
      </c>
      <c r="G837" t="s">
        <v>14</v>
      </c>
      <c r="H837">
        <v>1758</v>
      </c>
      <c r="I837">
        <f t="shared" si="54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8">
        <f t="shared" si="52"/>
        <v>42063.25</v>
      </c>
      <c r="T837" s="8">
        <f t="shared" si="53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5"/>
        <v>0</v>
      </c>
      <c r="G838" t="s">
        <v>14</v>
      </c>
      <c r="H838">
        <v>94</v>
      </c>
      <c r="I838">
        <f t="shared" si="54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8">
        <f t="shared" si="52"/>
        <v>40214.25</v>
      </c>
      <c r="T838" s="8">
        <f t="shared" si="53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5"/>
        <v>7.5288135593220336</v>
      </c>
      <c r="G839" t="s">
        <v>20</v>
      </c>
      <c r="H839">
        <v>1797</v>
      </c>
      <c r="I839">
        <f t="shared" si="54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8">
        <f t="shared" si="52"/>
        <v>40629.208333333336</v>
      </c>
      <c r="T839" s="8">
        <f t="shared" si="53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5"/>
        <v>0.38906249999999998</v>
      </c>
      <c r="G840" t="s">
        <v>20</v>
      </c>
      <c r="H840">
        <v>261</v>
      </c>
      <c r="I840">
        <f t="shared" si="54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8">
        <f t="shared" si="52"/>
        <v>43370.208333333328</v>
      </c>
      <c r="T840" s="8">
        <f t="shared" si="53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5"/>
        <v>0.90181818181818185</v>
      </c>
      <c r="G841" t="s">
        <v>20</v>
      </c>
      <c r="H841">
        <v>157</v>
      </c>
      <c r="I841">
        <f t="shared" si="54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8">
        <f t="shared" si="52"/>
        <v>41715.208333333336</v>
      </c>
      <c r="T841" s="8">
        <f t="shared" si="53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5"/>
        <v>2.4333619948409286E-3</v>
      </c>
      <c r="G842" t="s">
        <v>20</v>
      </c>
      <c r="H842">
        <v>3533</v>
      </c>
      <c r="I842">
        <f t="shared" si="54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8">
        <f t="shared" si="52"/>
        <v>41836.208333333336</v>
      </c>
      <c r="T842" s="8">
        <f t="shared" si="53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5"/>
        <v>0.42758241758241761</v>
      </c>
      <c r="G843" t="s">
        <v>20</v>
      </c>
      <c r="H843">
        <v>155</v>
      </c>
      <c r="I843">
        <f t="shared" si="54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8">
        <f t="shared" si="52"/>
        <v>42419.25</v>
      </c>
      <c r="T843" s="8">
        <f t="shared" si="53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5"/>
        <v>4.6313333333333331</v>
      </c>
      <c r="G844" t="s">
        <v>20</v>
      </c>
      <c r="H844">
        <v>132</v>
      </c>
      <c r="I844">
        <f t="shared" si="54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8">
        <f t="shared" si="52"/>
        <v>43266.208333333328</v>
      </c>
      <c r="T844" s="8">
        <f t="shared" si="53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5"/>
        <v>0</v>
      </c>
      <c r="G845" t="s">
        <v>14</v>
      </c>
      <c r="H845">
        <v>33</v>
      </c>
      <c r="I845">
        <f t="shared" si="5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8">
        <f t="shared" si="52"/>
        <v>43338.208333333328</v>
      </c>
      <c r="T845" s="8">
        <f t="shared" si="53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5"/>
        <v>0</v>
      </c>
      <c r="G846" t="s">
        <v>74</v>
      </c>
      <c r="H846">
        <v>94</v>
      </c>
      <c r="I846">
        <f t="shared" si="5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8">
        <f t="shared" si="52"/>
        <v>40930.25</v>
      </c>
      <c r="T846" s="8">
        <f t="shared" si="53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5"/>
        <v>0.97549356223175965</v>
      </c>
      <c r="G847" t="s">
        <v>20</v>
      </c>
      <c r="H847">
        <v>1354</v>
      </c>
      <c r="I847">
        <f t="shared" si="54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8">
        <f t="shared" si="52"/>
        <v>43235.208333333328</v>
      </c>
      <c r="T847" s="8">
        <f t="shared" si="53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5"/>
        <v>4.085</v>
      </c>
      <c r="G848" t="s">
        <v>20</v>
      </c>
      <c r="H848">
        <v>48</v>
      </c>
      <c r="I848">
        <f t="shared" si="54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8">
        <f t="shared" si="52"/>
        <v>43302.208333333328</v>
      </c>
      <c r="T848" s="8">
        <f t="shared" si="53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5"/>
        <v>1.3774468085106384</v>
      </c>
      <c r="G849" t="s">
        <v>20</v>
      </c>
      <c r="H849">
        <v>110</v>
      </c>
      <c r="I849">
        <f t="shared" si="5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8">
        <f t="shared" si="52"/>
        <v>43107.25</v>
      </c>
      <c r="T849" s="8">
        <f t="shared" si="53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5"/>
        <v>2.3846875000000001</v>
      </c>
      <c r="G850" t="s">
        <v>20</v>
      </c>
      <c r="H850">
        <v>172</v>
      </c>
      <c r="I850">
        <f t="shared" si="5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8">
        <f t="shared" si="52"/>
        <v>40341.208333333336</v>
      </c>
      <c r="T850" s="8">
        <f t="shared" si="53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5"/>
        <v>0.33089552238805969</v>
      </c>
      <c r="G851" t="s">
        <v>20</v>
      </c>
      <c r="H851">
        <v>307</v>
      </c>
      <c r="I851">
        <f t="shared" si="5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8">
        <f t="shared" si="52"/>
        <v>40948.25</v>
      </c>
      <c r="T851" s="8">
        <f t="shared" si="53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5"/>
        <v>0</v>
      </c>
      <c r="G852" t="s">
        <v>14</v>
      </c>
      <c r="H852">
        <v>1</v>
      </c>
      <c r="I852">
        <f t="shared" si="54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8">
        <f t="shared" si="52"/>
        <v>40866.25</v>
      </c>
      <c r="T852" s="8">
        <f t="shared" si="53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5"/>
        <v>1.0780000000000001</v>
      </c>
      <c r="G853" t="s">
        <v>20</v>
      </c>
      <c r="H853">
        <v>160</v>
      </c>
      <c r="I853">
        <f t="shared" si="5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8">
        <f t="shared" si="52"/>
        <v>41031.208333333336</v>
      </c>
      <c r="T853" s="8">
        <f t="shared" si="53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5"/>
        <v>0</v>
      </c>
      <c r="G854" t="s">
        <v>14</v>
      </c>
      <c r="H854">
        <v>31</v>
      </c>
      <c r="I854">
        <f t="shared" si="5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8">
        <f t="shared" si="52"/>
        <v>40740.208333333336</v>
      </c>
      <c r="T854" s="8">
        <f t="shared" si="53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5"/>
        <v>5.5205847953216374</v>
      </c>
      <c r="G855" t="s">
        <v>20</v>
      </c>
      <c r="H855">
        <v>1467</v>
      </c>
      <c r="I855">
        <f t="shared" si="5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8">
        <f t="shared" si="52"/>
        <v>40714.208333333336</v>
      </c>
      <c r="T855" s="8">
        <f t="shared" si="53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5"/>
        <v>0.13630994152046783</v>
      </c>
      <c r="G856" t="s">
        <v>20</v>
      </c>
      <c r="H856">
        <v>2662</v>
      </c>
      <c r="I856">
        <f t="shared" si="5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8">
        <f t="shared" si="52"/>
        <v>43787.25</v>
      </c>
      <c r="T856" s="8">
        <f t="shared" si="53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5"/>
        <v>2.376068376068376E-2</v>
      </c>
      <c r="G857" t="s">
        <v>20</v>
      </c>
      <c r="H857">
        <v>452</v>
      </c>
      <c r="I857">
        <f t="shared" si="54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8">
        <f t="shared" si="52"/>
        <v>40712.208333333336</v>
      </c>
      <c r="T857" s="8">
        <f t="shared" si="53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5"/>
        <v>2.5658333333333334</v>
      </c>
      <c r="G858" t="s">
        <v>20</v>
      </c>
      <c r="H858">
        <v>158</v>
      </c>
      <c r="I858">
        <f t="shared" si="5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8">
        <f t="shared" si="52"/>
        <v>41023.208333333336</v>
      </c>
      <c r="T858" s="8">
        <f t="shared" si="53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5"/>
        <v>0.39867924528301885</v>
      </c>
      <c r="G859" t="s">
        <v>20</v>
      </c>
      <c r="H859">
        <v>225</v>
      </c>
      <c r="I859">
        <f t="shared" si="5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8">
        <f t="shared" si="52"/>
        <v>40944.25</v>
      </c>
      <c r="T859" s="8">
        <f t="shared" si="53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5"/>
        <v>0</v>
      </c>
      <c r="G860" t="s">
        <v>14</v>
      </c>
      <c r="H860">
        <v>35</v>
      </c>
      <c r="I860">
        <f t="shared" si="5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8">
        <f t="shared" si="52"/>
        <v>43211.208333333328</v>
      </c>
      <c r="T860" s="8">
        <f t="shared" si="53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5"/>
        <v>0</v>
      </c>
      <c r="G861" t="s">
        <v>14</v>
      </c>
      <c r="H861">
        <v>63</v>
      </c>
      <c r="I861">
        <f t="shared" si="5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8">
        <f t="shared" si="52"/>
        <v>41334.25</v>
      </c>
      <c r="T861" s="8">
        <f t="shared" si="53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5"/>
        <v>1.5165</v>
      </c>
      <c r="G862" t="s">
        <v>20</v>
      </c>
      <c r="H862">
        <v>65</v>
      </c>
      <c r="I862">
        <f t="shared" si="5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8">
        <f t="shared" si="52"/>
        <v>43515.25</v>
      </c>
      <c r="T862" s="8">
        <f t="shared" si="53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5"/>
        <v>5.8749999999999997E-2</v>
      </c>
      <c r="G863" t="s">
        <v>20</v>
      </c>
      <c r="H863">
        <v>163</v>
      </c>
      <c r="I863">
        <f t="shared" si="5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8">
        <f t="shared" si="52"/>
        <v>40258.208333333336</v>
      </c>
      <c r="T863" s="8">
        <f t="shared" si="53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5"/>
        <v>0.87428571428571433</v>
      </c>
      <c r="G864" t="s">
        <v>20</v>
      </c>
      <c r="H864">
        <v>85</v>
      </c>
      <c r="I864">
        <f t="shared" si="5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8">
        <f t="shared" si="52"/>
        <v>40756.208333333336</v>
      </c>
      <c r="T864" s="8">
        <f t="shared" si="53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5"/>
        <v>2.8678571428571429</v>
      </c>
      <c r="G865" t="s">
        <v>20</v>
      </c>
      <c r="H865">
        <v>217</v>
      </c>
      <c r="I865">
        <f t="shared" si="5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8">
        <f t="shared" si="52"/>
        <v>42172.208333333328</v>
      </c>
      <c r="T865" s="8">
        <f t="shared" si="53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5"/>
        <v>2.4707142857142856</v>
      </c>
      <c r="G866" t="s">
        <v>20</v>
      </c>
      <c r="H866">
        <v>150</v>
      </c>
      <c r="I866">
        <f t="shared" si="54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8">
        <f t="shared" si="52"/>
        <v>42601.208333333328</v>
      </c>
      <c r="T866" s="8">
        <f t="shared" si="53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5"/>
        <v>0.8582098765432099</v>
      </c>
      <c r="G867" t="s">
        <v>20</v>
      </c>
      <c r="H867">
        <v>3272</v>
      </c>
      <c r="I867">
        <f t="shared" si="5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8">
        <f t="shared" si="52"/>
        <v>41897.208333333336</v>
      </c>
      <c r="T867" s="8">
        <f t="shared" si="53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5"/>
        <v>0</v>
      </c>
      <c r="G868" t="s">
        <v>74</v>
      </c>
      <c r="H868">
        <v>898</v>
      </c>
      <c r="I868">
        <f t="shared" si="5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8">
        <f t="shared" si="52"/>
        <v>40671.208333333336</v>
      </c>
      <c r="T868" s="8">
        <f t="shared" si="53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5"/>
        <v>0.62437500000000001</v>
      </c>
      <c r="G869" t="s">
        <v>20</v>
      </c>
      <c r="H869">
        <v>300</v>
      </c>
      <c r="I869">
        <f t="shared" si="54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8">
        <f t="shared" si="52"/>
        <v>43382.208333333328</v>
      </c>
      <c r="T869" s="8">
        <f t="shared" si="53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5"/>
        <v>0.84842857142857142</v>
      </c>
      <c r="G870" t="s">
        <v>20</v>
      </c>
      <c r="H870">
        <v>126</v>
      </c>
      <c r="I870">
        <f t="shared" si="5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8">
        <f t="shared" si="52"/>
        <v>41559.208333333336</v>
      </c>
      <c r="T870" s="8">
        <f t="shared" si="53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5"/>
        <v>0</v>
      </c>
      <c r="G871" t="s">
        <v>14</v>
      </c>
      <c r="H871">
        <v>526</v>
      </c>
      <c r="I871">
        <f t="shared" si="5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8">
        <f t="shared" si="52"/>
        <v>40350.208333333336</v>
      </c>
      <c r="T871" s="8">
        <f t="shared" si="53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5"/>
        <v>0</v>
      </c>
      <c r="G872" t="s">
        <v>14</v>
      </c>
      <c r="H872">
        <v>121</v>
      </c>
      <c r="I872">
        <f t="shared" si="5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8">
        <f t="shared" si="52"/>
        <v>42240.208333333328</v>
      </c>
      <c r="T872" s="8">
        <f t="shared" si="53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5"/>
        <v>1.7260419580419581</v>
      </c>
      <c r="G873" t="s">
        <v>20</v>
      </c>
      <c r="H873">
        <v>2320</v>
      </c>
      <c r="I873">
        <f t="shared" si="5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8">
        <f t="shared" si="52"/>
        <v>43040.208333333328</v>
      </c>
      <c r="T873" s="8">
        <f t="shared" si="53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5"/>
        <v>0.70042553191489365</v>
      </c>
      <c r="G874" t="s">
        <v>20</v>
      </c>
      <c r="H874">
        <v>81</v>
      </c>
      <c r="I874">
        <f t="shared" si="5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8">
        <f t="shared" si="52"/>
        <v>43346.208333333328</v>
      </c>
      <c r="T874" s="8">
        <f t="shared" si="53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5"/>
        <v>0.88285035629453679</v>
      </c>
      <c r="G875" t="s">
        <v>20</v>
      </c>
      <c r="H875">
        <v>1887</v>
      </c>
      <c r="I875">
        <f t="shared" si="5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8">
        <f t="shared" si="52"/>
        <v>41647.25</v>
      </c>
      <c r="T875" s="8">
        <f t="shared" si="53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5"/>
        <v>2.4693532338308457</v>
      </c>
      <c r="G876" t="s">
        <v>20</v>
      </c>
      <c r="H876">
        <v>4358</v>
      </c>
      <c r="I876">
        <f t="shared" si="5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8">
        <f t="shared" si="52"/>
        <v>40291.208333333336</v>
      </c>
      <c r="T876" s="8">
        <f t="shared" si="53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5"/>
        <v>0</v>
      </c>
      <c r="G877" t="s">
        <v>14</v>
      </c>
      <c r="H877">
        <v>67</v>
      </c>
      <c r="I877">
        <f t="shared" si="5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8">
        <f t="shared" si="52"/>
        <v>40556.25</v>
      </c>
      <c r="T877" s="8">
        <f t="shared" si="53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5"/>
        <v>0</v>
      </c>
      <c r="G878" t="s">
        <v>14</v>
      </c>
      <c r="H878">
        <v>57</v>
      </c>
      <c r="I878">
        <f t="shared" si="5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8">
        <f t="shared" si="52"/>
        <v>43624.208333333328</v>
      </c>
      <c r="T878" s="8">
        <f t="shared" si="53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5"/>
        <v>0</v>
      </c>
      <c r="G879" t="s">
        <v>14</v>
      </c>
      <c r="H879">
        <v>1229</v>
      </c>
      <c r="I879">
        <f t="shared" si="5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8">
        <f t="shared" si="52"/>
        <v>42577.208333333328</v>
      </c>
      <c r="T879" s="8">
        <f t="shared" si="53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5"/>
        <v>0</v>
      </c>
      <c r="G880" t="s">
        <v>14</v>
      </c>
      <c r="H880">
        <v>12</v>
      </c>
      <c r="I880">
        <f t="shared" si="5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8">
        <f t="shared" si="52"/>
        <v>43845.25</v>
      </c>
      <c r="T880" s="8">
        <f t="shared" si="53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5"/>
        <v>4.4379999999999997</v>
      </c>
      <c r="G881" t="s">
        <v>20</v>
      </c>
      <c r="H881">
        <v>53</v>
      </c>
      <c r="I881">
        <f t="shared" si="5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8">
        <f t="shared" si="52"/>
        <v>42788.25</v>
      </c>
      <c r="T881" s="8">
        <f t="shared" si="53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5"/>
        <v>1.2852189349112426</v>
      </c>
      <c r="G882" t="s">
        <v>20</v>
      </c>
      <c r="H882">
        <v>2414</v>
      </c>
      <c r="I882">
        <f t="shared" si="5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8">
        <f t="shared" si="52"/>
        <v>43667.208333333328</v>
      </c>
      <c r="T882" s="8">
        <f t="shared" si="53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5"/>
        <v>0</v>
      </c>
      <c r="G883" t="s">
        <v>14</v>
      </c>
      <c r="H883">
        <v>452</v>
      </c>
      <c r="I883">
        <f t="shared" si="5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8">
        <f t="shared" si="52"/>
        <v>42194.208333333328</v>
      </c>
      <c r="T883" s="8">
        <f t="shared" si="53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5"/>
        <v>2.7</v>
      </c>
      <c r="G884" t="s">
        <v>20</v>
      </c>
      <c r="H884">
        <v>80</v>
      </c>
      <c r="I884">
        <f t="shared" si="54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8">
        <f t="shared" si="52"/>
        <v>42025.25</v>
      </c>
      <c r="T884" s="8">
        <f t="shared" si="53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5"/>
        <v>1.3791176470588236</v>
      </c>
      <c r="G885" t="s">
        <v>20</v>
      </c>
      <c r="H885">
        <v>193</v>
      </c>
      <c r="I885">
        <f t="shared" si="5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8">
        <f t="shared" si="52"/>
        <v>40323.208333333336</v>
      </c>
      <c r="T885" s="8">
        <f t="shared" si="53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5"/>
        <v>0</v>
      </c>
      <c r="G886" t="s">
        <v>14</v>
      </c>
      <c r="H886">
        <v>1886</v>
      </c>
      <c r="I886">
        <f t="shared" si="5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8">
        <f t="shared" si="52"/>
        <v>41763.208333333336</v>
      </c>
      <c r="T886" s="8">
        <f t="shared" si="53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5"/>
        <v>0.18277777777777779</v>
      </c>
      <c r="G887" t="s">
        <v>20</v>
      </c>
      <c r="H887">
        <v>52</v>
      </c>
      <c r="I887">
        <f t="shared" si="5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8">
        <f t="shared" si="52"/>
        <v>40335.208333333336</v>
      </c>
      <c r="T887" s="8">
        <f t="shared" si="53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5"/>
        <v>0</v>
      </c>
      <c r="G888" t="s">
        <v>14</v>
      </c>
      <c r="H888">
        <v>1825</v>
      </c>
      <c r="I888">
        <f t="shared" si="5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8">
        <f t="shared" si="52"/>
        <v>40416.208333333336</v>
      </c>
      <c r="T888" s="8">
        <f t="shared" si="53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5"/>
        <v>0</v>
      </c>
      <c r="G889" t="s">
        <v>14</v>
      </c>
      <c r="H889">
        <v>31</v>
      </c>
      <c r="I889">
        <f t="shared" si="5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8">
        <f t="shared" si="52"/>
        <v>42202.208333333328</v>
      </c>
      <c r="T889" s="8">
        <f t="shared" si="53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5"/>
        <v>1.0989655172413793</v>
      </c>
      <c r="G890" t="s">
        <v>20</v>
      </c>
      <c r="H890">
        <v>290</v>
      </c>
      <c r="I890">
        <f t="shared" si="5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8">
        <f t="shared" si="52"/>
        <v>42836.208333333328</v>
      </c>
      <c r="T890" s="8">
        <f t="shared" si="53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5"/>
        <v>0.69785714285714284</v>
      </c>
      <c r="G891" t="s">
        <v>20</v>
      </c>
      <c r="H891">
        <v>122</v>
      </c>
      <c r="I891">
        <f t="shared" si="5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8">
        <f t="shared" si="52"/>
        <v>41710.208333333336</v>
      </c>
      <c r="T891" s="8">
        <f t="shared" si="53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5"/>
        <v>0.1595907738095238</v>
      </c>
      <c r="G892" t="s">
        <v>20</v>
      </c>
      <c r="H892">
        <v>1470</v>
      </c>
      <c r="I892">
        <f t="shared" si="5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8">
        <f t="shared" si="52"/>
        <v>43640.208333333328</v>
      </c>
      <c r="T892" s="8">
        <f t="shared" si="53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5"/>
        <v>1.5860000000000001</v>
      </c>
      <c r="G893" t="s">
        <v>20</v>
      </c>
      <c r="H893">
        <v>165</v>
      </c>
      <c r="I893">
        <f t="shared" si="5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8">
        <f t="shared" si="52"/>
        <v>40880.25</v>
      </c>
      <c r="T893" s="8">
        <f t="shared" si="53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5"/>
        <v>1.3058333333333334</v>
      </c>
      <c r="G894" t="s">
        <v>20</v>
      </c>
      <c r="H894">
        <v>182</v>
      </c>
      <c r="I894">
        <f t="shared" si="5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8">
        <f t="shared" si="52"/>
        <v>40319.208333333336</v>
      </c>
      <c r="T894" s="8">
        <f t="shared" si="53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5"/>
        <v>0.28214285714285714</v>
      </c>
      <c r="G895" t="s">
        <v>20</v>
      </c>
      <c r="H895">
        <v>199</v>
      </c>
      <c r="I895">
        <f t="shared" si="5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8">
        <f t="shared" si="52"/>
        <v>42170.208333333328</v>
      </c>
      <c r="T895" s="8">
        <f t="shared" si="53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5"/>
        <v>0.88705882352941179</v>
      </c>
      <c r="G896" t="s">
        <v>20</v>
      </c>
      <c r="H896">
        <v>56</v>
      </c>
      <c r="I896">
        <f t="shared" si="5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8">
        <f t="shared" si="52"/>
        <v>41466.208333333336</v>
      </c>
      <c r="T896" s="8">
        <f t="shared" si="53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5"/>
        <v>0</v>
      </c>
      <c r="G897" t="s">
        <v>14</v>
      </c>
      <c r="H897">
        <v>107</v>
      </c>
      <c r="I897">
        <f t="shared" si="5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8">
        <f t="shared" si="52"/>
        <v>43134.25</v>
      </c>
      <c r="T897" s="8">
        <f t="shared" si="53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5"/>
        <v>6.7443434343434348</v>
      </c>
      <c r="G898" t="s">
        <v>20</v>
      </c>
      <c r="H898">
        <v>1460</v>
      </c>
      <c r="I898">
        <f t="shared" si="5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8">
        <f t="shared" ref="S898:S961" si="56">(((L898/60)/60)/24)+DATE(1970,1,1)</f>
        <v>40738.208333333336</v>
      </c>
      <c r="T898" s="8">
        <f t="shared" ref="T898:T961" si="57">(((M898/60)/60)/24)+DATE(1970,1,1)</f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5"/>
        <v>0</v>
      </c>
      <c r="G899" t="s">
        <v>14</v>
      </c>
      <c r="H899">
        <v>27</v>
      </c>
      <c r="I899">
        <f t="shared" ref="I899:I962" si="58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8">
        <f t="shared" si="56"/>
        <v>43583.208333333328</v>
      </c>
      <c r="T899" s="8">
        <f t="shared" si="57"/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9">IF(E900-D900&gt;0,(E900-D900)/D900,0)</f>
        <v>0</v>
      </c>
      <c r="G900" t="s">
        <v>14</v>
      </c>
      <c r="H900">
        <v>1221</v>
      </c>
      <c r="I900">
        <f t="shared" si="58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8">
        <f t="shared" si="56"/>
        <v>43815.25</v>
      </c>
      <c r="T900" s="8">
        <f t="shared" si="57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9"/>
        <v>3.0709677419354837</v>
      </c>
      <c r="G901" t="s">
        <v>20</v>
      </c>
      <c r="H901">
        <v>123</v>
      </c>
      <c r="I901">
        <f t="shared" si="5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8">
        <f t="shared" si="56"/>
        <v>41554.208333333336</v>
      </c>
      <c r="T901" s="8">
        <f t="shared" si="57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9"/>
        <v>0</v>
      </c>
      <c r="G902" t="s">
        <v>14</v>
      </c>
      <c r="H902">
        <v>1</v>
      </c>
      <c r="I902">
        <f t="shared" si="58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8">
        <f t="shared" si="56"/>
        <v>41901.208333333336</v>
      </c>
      <c r="T902" s="8">
        <f t="shared" si="57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9"/>
        <v>0.56178571428571433</v>
      </c>
      <c r="G903" t="s">
        <v>20</v>
      </c>
      <c r="H903">
        <v>159</v>
      </c>
      <c r="I903">
        <f t="shared" si="5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8">
        <f t="shared" si="56"/>
        <v>43298.208333333328</v>
      </c>
      <c r="T903" s="8">
        <f t="shared" si="57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9"/>
        <v>1.5242857142857142</v>
      </c>
      <c r="G904" t="s">
        <v>20</v>
      </c>
      <c r="H904">
        <v>110</v>
      </c>
      <c r="I904">
        <f t="shared" si="5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8">
        <f t="shared" si="56"/>
        <v>42399.25</v>
      </c>
      <c r="T904" s="8">
        <f t="shared" si="57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9"/>
        <v>0</v>
      </c>
      <c r="G905" t="s">
        <v>47</v>
      </c>
      <c r="H905">
        <v>14</v>
      </c>
      <c r="I905">
        <f t="shared" si="5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8">
        <f t="shared" si="56"/>
        <v>41034.208333333336</v>
      </c>
      <c r="T905" s="8">
        <f t="shared" si="57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9"/>
        <v>0</v>
      </c>
      <c r="G906" t="s">
        <v>14</v>
      </c>
      <c r="H906">
        <v>16</v>
      </c>
      <c r="I906">
        <f t="shared" si="58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8">
        <f t="shared" si="56"/>
        <v>41186.208333333336</v>
      </c>
      <c r="T906" s="8">
        <f t="shared" si="57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9"/>
        <v>0.63987341772151896</v>
      </c>
      <c r="G907" t="s">
        <v>20</v>
      </c>
      <c r="H907">
        <v>236</v>
      </c>
      <c r="I907">
        <f t="shared" si="5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8">
        <f t="shared" si="56"/>
        <v>41536.208333333336</v>
      </c>
      <c r="T907" s="8">
        <f t="shared" si="57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9"/>
        <v>0.62981818181818183</v>
      </c>
      <c r="G908" t="s">
        <v>20</v>
      </c>
      <c r="H908">
        <v>191</v>
      </c>
      <c r="I908">
        <f t="shared" si="5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8">
        <f t="shared" si="56"/>
        <v>42868.208333333328</v>
      </c>
      <c r="T908" s="8">
        <f t="shared" si="57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9"/>
        <v>0</v>
      </c>
      <c r="G909" t="s">
        <v>14</v>
      </c>
      <c r="H909">
        <v>41</v>
      </c>
      <c r="I909">
        <f t="shared" si="5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8">
        <f t="shared" si="56"/>
        <v>40660.208333333336</v>
      </c>
      <c r="T909" s="8">
        <f t="shared" si="57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9"/>
        <v>2.1924083769633507</v>
      </c>
      <c r="G910" t="s">
        <v>20</v>
      </c>
      <c r="H910">
        <v>3934</v>
      </c>
      <c r="I910">
        <f t="shared" si="5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8">
        <f t="shared" si="56"/>
        <v>41031.208333333336</v>
      </c>
      <c r="T910" s="8">
        <f t="shared" si="57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9"/>
        <v>3.7894444444444444</v>
      </c>
      <c r="G911" t="s">
        <v>20</v>
      </c>
      <c r="H911">
        <v>80</v>
      </c>
      <c r="I911">
        <f t="shared" si="58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8">
        <f t="shared" si="56"/>
        <v>43255.208333333328</v>
      </c>
      <c r="T911" s="8">
        <f t="shared" si="57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9"/>
        <v>0</v>
      </c>
      <c r="G912" t="s">
        <v>74</v>
      </c>
      <c r="H912">
        <v>296</v>
      </c>
      <c r="I912">
        <f t="shared" si="5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8">
        <f t="shared" si="56"/>
        <v>42026.25</v>
      </c>
      <c r="T912" s="8">
        <f t="shared" si="57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9"/>
        <v>0.98948275862068968</v>
      </c>
      <c r="G913" t="s">
        <v>20</v>
      </c>
      <c r="H913">
        <v>462</v>
      </c>
      <c r="I913">
        <f t="shared" si="5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8">
        <f t="shared" si="56"/>
        <v>43717.208333333328</v>
      </c>
      <c r="T913" s="8">
        <f t="shared" si="57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9"/>
        <v>6.95</v>
      </c>
      <c r="G914" t="s">
        <v>20</v>
      </c>
      <c r="H914">
        <v>179</v>
      </c>
      <c r="I914">
        <f t="shared" si="5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8">
        <f t="shared" si="56"/>
        <v>41157.208333333336</v>
      </c>
      <c r="T914" s="8">
        <f t="shared" si="57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9"/>
        <v>0</v>
      </c>
      <c r="G915" t="s">
        <v>14</v>
      </c>
      <c r="H915">
        <v>523</v>
      </c>
      <c r="I915">
        <f t="shared" si="5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8">
        <f t="shared" si="56"/>
        <v>43597.208333333328</v>
      </c>
      <c r="T915" s="8">
        <f t="shared" si="57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9"/>
        <v>0</v>
      </c>
      <c r="G916" t="s">
        <v>14</v>
      </c>
      <c r="H916">
        <v>141</v>
      </c>
      <c r="I916">
        <f t="shared" si="5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8">
        <f t="shared" si="56"/>
        <v>41490.208333333336</v>
      </c>
      <c r="T916" s="8">
        <f t="shared" si="57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9"/>
        <v>0.55628276409849087</v>
      </c>
      <c r="G917" t="s">
        <v>20</v>
      </c>
      <c r="H917">
        <v>1866</v>
      </c>
      <c r="I917">
        <f t="shared" si="5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8">
        <f t="shared" si="56"/>
        <v>42976.208333333328</v>
      </c>
      <c r="T917" s="8">
        <f t="shared" si="57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9"/>
        <v>0</v>
      </c>
      <c r="G918" t="s">
        <v>14</v>
      </c>
      <c r="H918">
        <v>52</v>
      </c>
      <c r="I918">
        <f t="shared" si="5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8">
        <f t="shared" si="56"/>
        <v>41991.25</v>
      </c>
      <c r="T918" s="8">
        <f t="shared" si="57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9"/>
        <v>0</v>
      </c>
      <c r="G919" t="s">
        <v>47</v>
      </c>
      <c r="H919">
        <v>27</v>
      </c>
      <c r="I919">
        <f t="shared" si="5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8">
        <f t="shared" si="56"/>
        <v>40722.208333333336</v>
      </c>
      <c r="T919" s="8">
        <f t="shared" si="57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9"/>
        <v>1.3739473684210526</v>
      </c>
      <c r="G920" t="s">
        <v>20</v>
      </c>
      <c r="H920">
        <v>156</v>
      </c>
      <c r="I920">
        <f t="shared" si="5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8">
        <f t="shared" si="56"/>
        <v>41117.208333333336</v>
      </c>
      <c r="T920" s="8">
        <f t="shared" si="57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9"/>
        <v>0</v>
      </c>
      <c r="G921" t="s">
        <v>14</v>
      </c>
      <c r="H921">
        <v>225</v>
      </c>
      <c r="I921">
        <f t="shared" si="5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8">
        <f t="shared" si="56"/>
        <v>43022.208333333328</v>
      </c>
      <c r="T921" s="8">
        <f t="shared" si="57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9"/>
        <v>0.82566037735849052</v>
      </c>
      <c r="G922" t="s">
        <v>20</v>
      </c>
      <c r="H922">
        <v>255</v>
      </c>
      <c r="I922">
        <f t="shared" si="5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8">
        <f t="shared" si="56"/>
        <v>43503.25</v>
      </c>
      <c r="T922" s="8">
        <f t="shared" si="57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9"/>
        <v>0</v>
      </c>
      <c r="G923" t="s">
        <v>14</v>
      </c>
      <c r="H923">
        <v>38</v>
      </c>
      <c r="I923">
        <f t="shared" si="5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8">
        <f t="shared" si="56"/>
        <v>40951.25</v>
      </c>
      <c r="T923" s="8">
        <f t="shared" si="57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9"/>
        <v>0.75953307392996106</v>
      </c>
      <c r="G924" t="s">
        <v>20</v>
      </c>
      <c r="H924">
        <v>2261</v>
      </c>
      <c r="I924">
        <f t="shared" si="58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8">
        <f t="shared" si="56"/>
        <v>43443.25</v>
      </c>
      <c r="T924" s="8">
        <f t="shared" si="57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9"/>
        <v>1.3788235294117648</v>
      </c>
      <c r="G925" t="s">
        <v>20</v>
      </c>
      <c r="H925">
        <v>40</v>
      </c>
      <c r="I925">
        <f t="shared" si="58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8">
        <f t="shared" si="56"/>
        <v>40373.208333333336</v>
      </c>
      <c r="T925" s="8">
        <f t="shared" si="57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9"/>
        <v>3.8805076142131978</v>
      </c>
      <c r="G926" t="s">
        <v>20</v>
      </c>
      <c r="H926">
        <v>2289</v>
      </c>
      <c r="I926">
        <f t="shared" si="5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8">
        <f t="shared" si="56"/>
        <v>43769.208333333328</v>
      </c>
      <c r="T926" s="8">
        <f t="shared" si="57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9"/>
        <v>1.2406666666666666</v>
      </c>
      <c r="G927" t="s">
        <v>20</v>
      </c>
      <c r="H927">
        <v>65</v>
      </c>
      <c r="I927">
        <f t="shared" si="5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8">
        <f t="shared" si="56"/>
        <v>43000.208333333328</v>
      </c>
      <c r="T927" s="8">
        <f t="shared" si="57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9"/>
        <v>0</v>
      </c>
      <c r="G928" t="s">
        <v>14</v>
      </c>
      <c r="H928">
        <v>15</v>
      </c>
      <c r="I928">
        <f t="shared" si="5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8">
        <f t="shared" si="56"/>
        <v>42502.208333333328</v>
      </c>
      <c r="T928" s="8">
        <f t="shared" si="57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9"/>
        <v>0</v>
      </c>
      <c r="G929" t="s">
        <v>14</v>
      </c>
      <c r="H929">
        <v>37</v>
      </c>
      <c r="I929">
        <f t="shared" si="5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8">
        <f t="shared" si="56"/>
        <v>41102.208333333336</v>
      </c>
      <c r="T929" s="8">
        <f t="shared" si="57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9"/>
        <v>0.17315412186379928</v>
      </c>
      <c r="G930" t="s">
        <v>20</v>
      </c>
      <c r="H930">
        <v>3777</v>
      </c>
      <c r="I930">
        <f t="shared" si="5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8">
        <f t="shared" si="56"/>
        <v>41637.25</v>
      </c>
      <c r="T930" s="8">
        <f t="shared" si="57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9"/>
        <v>1.1730909090909092</v>
      </c>
      <c r="G931" t="s">
        <v>20</v>
      </c>
      <c r="H931">
        <v>184</v>
      </c>
      <c r="I931">
        <f t="shared" si="5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8">
        <f t="shared" si="56"/>
        <v>42858.208333333328</v>
      </c>
      <c r="T931" s="8">
        <f t="shared" si="57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9"/>
        <v>0.12285714285714286</v>
      </c>
      <c r="G932" t="s">
        <v>20</v>
      </c>
      <c r="H932">
        <v>85</v>
      </c>
      <c r="I932">
        <f t="shared" si="5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8">
        <f t="shared" si="56"/>
        <v>42060.25</v>
      </c>
      <c r="T932" s="8">
        <f t="shared" si="57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9"/>
        <v>0</v>
      </c>
      <c r="G933" t="s">
        <v>14</v>
      </c>
      <c r="H933">
        <v>112</v>
      </c>
      <c r="I933">
        <f t="shared" si="5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8">
        <f t="shared" si="56"/>
        <v>41818.208333333336</v>
      </c>
      <c r="T933" s="8">
        <f t="shared" si="57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9"/>
        <v>1.1230434782608696</v>
      </c>
      <c r="G934" t="s">
        <v>20</v>
      </c>
      <c r="H934">
        <v>144</v>
      </c>
      <c r="I934">
        <f t="shared" si="5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8">
        <f t="shared" si="56"/>
        <v>41709.208333333336</v>
      </c>
      <c r="T934" s="8">
        <f t="shared" si="57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9"/>
        <v>1.3974657534246575</v>
      </c>
      <c r="G935" t="s">
        <v>20</v>
      </c>
      <c r="H935">
        <v>1902</v>
      </c>
      <c r="I935">
        <f t="shared" si="5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8">
        <f t="shared" si="56"/>
        <v>41372.208333333336</v>
      </c>
      <c r="T935" s="8">
        <f t="shared" si="57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9"/>
        <v>0.8193548387096774</v>
      </c>
      <c r="G936" t="s">
        <v>20</v>
      </c>
      <c r="H936">
        <v>105</v>
      </c>
      <c r="I936">
        <f t="shared" si="5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8">
        <f t="shared" si="56"/>
        <v>42422.25</v>
      </c>
      <c r="T936" s="8">
        <f t="shared" si="57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9"/>
        <v>0.64131147540983602</v>
      </c>
      <c r="G937" t="s">
        <v>20</v>
      </c>
      <c r="H937">
        <v>132</v>
      </c>
      <c r="I937">
        <f t="shared" si="5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8">
        <f t="shared" si="56"/>
        <v>42209.208333333328</v>
      </c>
      <c r="T937" s="8">
        <f t="shared" si="57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9"/>
        <v>0</v>
      </c>
      <c r="G938" t="s">
        <v>14</v>
      </c>
      <c r="H938">
        <v>21</v>
      </c>
      <c r="I938">
        <f t="shared" si="5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8">
        <f t="shared" si="56"/>
        <v>43668.208333333328</v>
      </c>
      <c r="T938" s="8">
        <f t="shared" si="57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9"/>
        <v>0</v>
      </c>
      <c r="G939" t="s">
        <v>74</v>
      </c>
      <c r="H939">
        <v>976</v>
      </c>
      <c r="I939">
        <f t="shared" si="5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8">
        <f t="shared" si="56"/>
        <v>42334.25</v>
      </c>
      <c r="T939" s="8">
        <f t="shared" si="57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9"/>
        <v>9.7065217391304345E-2</v>
      </c>
      <c r="G940" t="s">
        <v>20</v>
      </c>
      <c r="H940">
        <v>96</v>
      </c>
      <c r="I940">
        <f t="shared" si="5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8">
        <f t="shared" si="56"/>
        <v>43263.208333333328</v>
      </c>
      <c r="T940" s="8">
        <f t="shared" si="57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9"/>
        <v>0</v>
      </c>
      <c r="G941" t="s">
        <v>14</v>
      </c>
      <c r="H941">
        <v>67</v>
      </c>
      <c r="I941">
        <f t="shared" si="5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8">
        <f t="shared" si="56"/>
        <v>40670.208333333336</v>
      </c>
      <c r="T941" s="8">
        <f t="shared" si="57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9"/>
        <v>0</v>
      </c>
      <c r="G942" t="s">
        <v>47</v>
      </c>
      <c r="H942">
        <v>66</v>
      </c>
      <c r="I942">
        <f t="shared" si="5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8">
        <f t="shared" si="56"/>
        <v>41244.25</v>
      </c>
      <c r="T942" s="8">
        <f t="shared" si="57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9"/>
        <v>0</v>
      </c>
      <c r="G943" t="s">
        <v>14</v>
      </c>
      <c r="H943">
        <v>78</v>
      </c>
      <c r="I943">
        <f t="shared" si="5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8">
        <f t="shared" si="56"/>
        <v>40552.25</v>
      </c>
      <c r="T943" s="8">
        <f t="shared" si="57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9"/>
        <v>0</v>
      </c>
      <c r="G944" t="s">
        <v>14</v>
      </c>
      <c r="H944">
        <v>67</v>
      </c>
      <c r="I944">
        <f t="shared" si="5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8">
        <f t="shared" si="56"/>
        <v>40568.25</v>
      </c>
      <c r="T944" s="8">
        <f t="shared" si="57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9"/>
        <v>0.59586666666666666</v>
      </c>
      <c r="G945" t="s">
        <v>20</v>
      </c>
      <c r="H945">
        <v>114</v>
      </c>
      <c r="I945">
        <f t="shared" si="5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8">
        <f t="shared" si="56"/>
        <v>41906.208333333336</v>
      </c>
      <c r="T945" s="8">
        <f t="shared" si="57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9"/>
        <v>0</v>
      </c>
      <c r="G946" t="s">
        <v>14</v>
      </c>
      <c r="H946">
        <v>263</v>
      </c>
      <c r="I946">
        <f t="shared" si="5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8">
        <f t="shared" si="56"/>
        <v>42776.25</v>
      </c>
      <c r="T946" s="8">
        <f t="shared" si="57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9"/>
        <v>0</v>
      </c>
      <c r="G947" t="s">
        <v>14</v>
      </c>
      <c r="H947">
        <v>1691</v>
      </c>
      <c r="I947">
        <f t="shared" si="5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8">
        <f t="shared" si="56"/>
        <v>41004.208333333336</v>
      </c>
      <c r="T947" s="8">
        <f t="shared" si="57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9"/>
        <v>0</v>
      </c>
      <c r="G948" t="s">
        <v>14</v>
      </c>
      <c r="H948">
        <v>181</v>
      </c>
      <c r="I948">
        <f t="shared" si="5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8">
        <f t="shared" si="56"/>
        <v>40710.208333333336</v>
      </c>
      <c r="T948" s="8">
        <f t="shared" si="57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9"/>
        <v>0</v>
      </c>
      <c r="G949" t="s">
        <v>14</v>
      </c>
      <c r="H949">
        <v>13</v>
      </c>
      <c r="I949">
        <f t="shared" si="5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8">
        <f t="shared" si="56"/>
        <v>41908.208333333336</v>
      </c>
      <c r="T949" s="8">
        <f t="shared" si="57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9"/>
        <v>0</v>
      </c>
      <c r="G950" t="s">
        <v>74</v>
      </c>
      <c r="H950">
        <v>160</v>
      </c>
      <c r="I950">
        <f t="shared" si="5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8">
        <f t="shared" si="56"/>
        <v>41985.25</v>
      </c>
      <c r="T950" s="8">
        <f t="shared" si="57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9"/>
        <v>0.61355932203389829</v>
      </c>
      <c r="G951" t="s">
        <v>20</v>
      </c>
      <c r="H951">
        <v>203</v>
      </c>
      <c r="I951">
        <f t="shared" si="5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8">
        <f t="shared" si="56"/>
        <v>42112.208333333328</v>
      </c>
      <c r="T951" s="8">
        <f t="shared" si="57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9"/>
        <v>0</v>
      </c>
      <c r="G952" t="s">
        <v>14</v>
      </c>
      <c r="H952">
        <v>1</v>
      </c>
      <c r="I952">
        <f t="shared" si="58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8">
        <f t="shared" si="56"/>
        <v>43571.208333333328</v>
      </c>
      <c r="T952" s="8">
        <f t="shared" si="57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9"/>
        <v>9.9693793103448272</v>
      </c>
      <c r="G953" t="s">
        <v>20</v>
      </c>
      <c r="H953">
        <v>1559</v>
      </c>
      <c r="I953">
        <f t="shared" si="5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8">
        <f t="shared" si="56"/>
        <v>42730.25</v>
      </c>
      <c r="T953" s="8">
        <f t="shared" si="57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9"/>
        <v>0</v>
      </c>
      <c r="G954" t="s">
        <v>74</v>
      </c>
      <c r="H954">
        <v>2266</v>
      </c>
      <c r="I954">
        <f t="shared" si="5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8">
        <f t="shared" si="56"/>
        <v>42591.208333333328</v>
      </c>
      <c r="T954" s="8">
        <f t="shared" si="57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9"/>
        <v>0</v>
      </c>
      <c r="G955" t="s">
        <v>14</v>
      </c>
      <c r="H955">
        <v>21</v>
      </c>
      <c r="I955">
        <f t="shared" si="5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8">
        <f t="shared" si="56"/>
        <v>42358.25</v>
      </c>
      <c r="T955" s="8">
        <f t="shared" si="57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9"/>
        <v>2.6709859154929578</v>
      </c>
      <c r="G956" t="s">
        <v>20</v>
      </c>
      <c r="H956">
        <v>1548</v>
      </c>
      <c r="I956">
        <f t="shared" si="5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8">
        <f t="shared" si="56"/>
        <v>41174.208333333336</v>
      </c>
      <c r="T956" s="8">
        <f t="shared" si="57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9"/>
        <v>10.09</v>
      </c>
      <c r="G957" t="s">
        <v>20</v>
      </c>
      <c r="H957">
        <v>80</v>
      </c>
      <c r="I957">
        <f t="shared" si="5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8">
        <f t="shared" si="56"/>
        <v>41238.25</v>
      </c>
      <c r="T957" s="8">
        <f t="shared" si="57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9"/>
        <v>0</v>
      </c>
      <c r="G958" t="s">
        <v>14</v>
      </c>
      <c r="H958">
        <v>830</v>
      </c>
      <c r="I958">
        <f t="shared" si="5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8">
        <f t="shared" si="56"/>
        <v>42360.25</v>
      </c>
      <c r="T958" s="8">
        <f t="shared" si="57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9"/>
        <v>0.26877551020408164</v>
      </c>
      <c r="G959" t="s">
        <v>20</v>
      </c>
      <c r="H959">
        <v>131</v>
      </c>
      <c r="I959">
        <f t="shared" si="5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8">
        <f t="shared" si="56"/>
        <v>40955.25</v>
      </c>
      <c r="T959" s="8">
        <f t="shared" si="57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9"/>
        <v>6.3463636363636367</v>
      </c>
      <c r="G960" t="s">
        <v>20</v>
      </c>
      <c r="H960">
        <v>112</v>
      </c>
      <c r="I960">
        <f t="shared" si="5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8">
        <f t="shared" si="56"/>
        <v>40350.208333333336</v>
      </c>
      <c r="T960" s="8">
        <f t="shared" si="57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9"/>
        <v>0</v>
      </c>
      <c r="G961" t="s">
        <v>14</v>
      </c>
      <c r="H961">
        <v>130</v>
      </c>
      <c r="I961">
        <f t="shared" si="5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8">
        <f t="shared" si="56"/>
        <v>40357.208333333336</v>
      </c>
      <c r="T961" s="8">
        <f t="shared" si="57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9"/>
        <v>0</v>
      </c>
      <c r="G962" t="s">
        <v>14</v>
      </c>
      <c r="H962">
        <v>55</v>
      </c>
      <c r="I962">
        <f t="shared" si="5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8">
        <f t="shared" ref="S962:S1001" si="60">(((L962/60)/60)/24)+DATE(1970,1,1)</f>
        <v>42408.25</v>
      </c>
      <c r="T962" s="8">
        <f t="shared" ref="T962:T1001" si="61">(((M962/60)/60)/24)+DATE(1970,1,1)</f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9"/>
        <v>0.19298245614035087</v>
      </c>
      <c r="G963" t="s">
        <v>20</v>
      </c>
      <c r="H963">
        <v>155</v>
      </c>
      <c r="I963">
        <f t="shared" ref="I963:I1001" si="62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8">
        <f t="shared" si="60"/>
        <v>40591.25</v>
      </c>
      <c r="T963" s="8">
        <f t="shared" si="61"/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3">IF(E964-D964&gt;0,(E964-D964)/D964,0)</f>
        <v>1.9602777777777778</v>
      </c>
      <c r="G964" t="s">
        <v>20</v>
      </c>
      <c r="H964">
        <v>266</v>
      </c>
      <c r="I964">
        <f t="shared" si="6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8">
        <f t="shared" si="60"/>
        <v>41592.25</v>
      </c>
      <c r="T964" s="8">
        <f t="shared" si="61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3"/>
        <v>0</v>
      </c>
      <c r="G965" t="s">
        <v>14</v>
      </c>
      <c r="H965">
        <v>114</v>
      </c>
      <c r="I965">
        <f t="shared" si="6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8">
        <f t="shared" si="60"/>
        <v>40607.25</v>
      </c>
      <c r="T965" s="8">
        <f t="shared" si="61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3"/>
        <v>2.5578378378378379</v>
      </c>
      <c r="G966" t="s">
        <v>20</v>
      </c>
      <c r="H966">
        <v>155</v>
      </c>
      <c r="I966">
        <f t="shared" si="6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8">
        <f t="shared" si="60"/>
        <v>42135.208333333328</v>
      </c>
      <c r="T966" s="8">
        <f t="shared" si="61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3"/>
        <v>2.8640909090909092</v>
      </c>
      <c r="G967" t="s">
        <v>20</v>
      </c>
      <c r="H967">
        <v>207</v>
      </c>
      <c r="I967">
        <f t="shared" si="6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8">
        <f t="shared" si="60"/>
        <v>40203.25</v>
      </c>
      <c r="T967" s="8">
        <f t="shared" si="61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3"/>
        <v>6.9223529411764702</v>
      </c>
      <c r="G968" t="s">
        <v>20</v>
      </c>
      <c r="H968">
        <v>245</v>
      </c>
      <c r="I968">
        <f t="shared" si="6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8">
        <f t="shared" si="60"/>
        <v>42901.208333333328</v>
      </c>
      <c r="T968" s="8">
        <f t="shared" si="61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3"/>
        <v>0.3703393665158371</v>
      </c>
      <c r="G969" t="s">
        <v>20</v>
      </c>
      <c r="H969">
        <v>1573</v>
      </c>
      <c r="I969">
        <f t="shared" si="6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8">
        <f t="shared" si="60"/>
        <v>41005.208333333336</v>
      </c>
      <c r="T969" s="8">
        <f t="shared" si="61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3"/>
        <v>2.3820833333333336</v>
      </c>
      <c r="G970" t="s">
        <v>20</v>
      </c>
      <c r="H970">
        <v>114</v>
      </c>
      <c r="I970">
        <f t="shared" si="6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8">
        <f t="shared" si="60"/>
        <v>40544.25</v>
      </c>
      <c r="T970" s="8">
        <f t="shared" si="61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3"/>
        <v>8.2278481012658222E-2</v>
      </c>
      <c r="G971" t="s">
        <v>20</v>
      </c>
      <c r="H971">
        <v>93</v>
      </c>
      <c r="I971">
        <f t="shared" si="6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8">
        <f t="shared" si="60"/>
        <v>43821.25</v>
      </c>
      <c r="T971" s="8">
        <f t="shared" si="61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3"/>
        <v>0</v>
      </c>
      <c r="G972" t="s">
        <v>14</v>
      </c>
      <c r="H972">
        <v>594</v>
      </c>
      <c r="I972">
        <f t="shared" si="6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8">
        <f t="shared" si="60"/>
        <v>40672.208333333336</v>
      </c>
      <c r="T972" s="8">
        <f t="shared" si="61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3"/>
        <v>0</v>
      </c>
      <c r="G973" t="s">
        <v>14</v>
      </c>
      <c r="H973">
        <v>24</v>
      </c>
      <c r="I973">
        <f t="shared" si="6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8">
        <f t="shared" si="60"/>
        <v>41555.208333333336</v>
      </c>
      <c r="T973" s="8">
        <f t="shared" si="61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3"/>
        <v>1.2839344262295083</v>
      </c>
      <c r="G974" t="s">
        <v>20</v>
      </c>
      <c r="H974">
        <v>1681</v>
      </c>
      <c r="I974">
        <f t="shared" si="6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8">
        <f t="shared" si="60"/>
        <v>41792.208333333336</v>
      </c>
      <c r="T974" s="8">
        <f t="shared" si="61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3"/>
        <v>0</v>
      </c>
      <c r="G975" t="s">
        <v>14</v>
      </c>
      <c r="H975">
        <v>252</v>
      </c>
      <c r="I975">
        <f t="shared" si="6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8">
        <f t="shared" si="60"/>
        <v>40522.25</v>
      </c>
      <c r="T975" s="8">
        <f t="shared" si="61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3"/>
        <v>2.73875</v>
      </c>
      <c r="G976" t="s">
        <v>20</v>
      </c>
      <c r="H976">
        <v>32</v>
      </c>
      <c r="I976">
        <f t="shared" si="62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8">
        <f t="shared" si="60"/>
        <v>41412.208333333336</v>
      </c>
      <c r="T976" s="8">
        <f t="shared" si="61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3"/>
        <v>0.54925925925925922</v>
      </c>
      <c r="G977" t="s">
        <v>20</v>
      </c>
      <c r="H977">
        <v>135</v>
      </c>
      <c r="I977">
        <f t="shared" si="6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8">
        <f t="shared" si="60"/>
        <v>42337.25</v>
      </c>
      <c r="T977" s="8">
        <f t="shared" si="61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3"/>
        <v>2.2214999999999998</v>
      </c>
      <c r="G978" t="s">
        <v>20</v>
      </c>
      <c r="H978">
        <v>140</v>
      </c>
      <c r="I978">
        <f t="shared" si="6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8">
        <f t="shared" si="60"/>
        <v>40571.25</v>
      </c>
      <c r="T978" s="8">
        <f t="shared" si="61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3"/>
        <v>0</v>
      </c>
      <c r="G979" t="s">
        <v>14</v>
      </c>
      <c r="H979">
        <v>67</v>
      </c>
      <c r="I979">
        <f t="shared" si="6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8">
        <f t="shared" si="60"/>
        <v>43138.25</v>
      </c>
      <c r="T979" s="8">
        <f t="shared" si="61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3"/>
        <v>7.641</v>
      </c>
      <c r="G980" t="s">
        <v>20</v>
      </c>
      <c r="H980">
        <v>92</v>
      </c>
      <c r="I980">
        <f t="shared" si="6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8">
        <f t="shared" si="60"/>
        <v>42686.25</v>
      </c>
      <c r="T980" s="8">
        <f t="shared" si="61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3"/>
        <v>0.43262458471760795</v>
      </c>
      <c r="G981" t="s">
        <v>20</v>
      </c>
      <c r="H981">
        <v>1015</v>
      </c>
      <c r="I981">
        <f t="shared" si="6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8">
        <f t="shared" si="60"/>
        <v>42078.208333333328</v>
      </c>
      <c r="T981" s="8">
        <f t="shared" si="61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3"/>
        <v>0</v>
      </c>
      <c r="G982" t="s">
        <v>14</v>
      </c>
      <c r="H982">
        <v>742</v>
      </c>
      <c r="I982">
        <f t="shared" si="6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8">
        <f t="shared" si="60"/>
        <v>42307.208333333328</v>
      </c>
      <c r="T982" s="8">
        <f t="shared" si="61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3"/>
        <v>0.78223880597014928</v>
      </c>
      <c r="G983" t="s">
        <v>20</v>
      </c>
      <c r="H983">
        <v>323</v>
      </c>
      <c r="I983">
        <f t="shared" si="6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8">
        <f t="shared" si="60"/>
        <v>43094.25</v>
      </c>
      <c r="T983" s="8">
        <f t="shared" si="61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3"/>
        <v>0</v>
      </c>
      <c r="G984" t="s">
        <v>14</v>
      </c>
      <c r="H984">
        <v>75</v>
      </c>
      <c r="I984">
        <f t="shared" si="6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8">
        <f t="shared" si="60"/>
        <v>40743.208333333336</v>
      </c>
      <c r="T984" s="8">
        <f t="shared" si="61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3"/>
        <v>0.45936483346243223</v>
      </c>
      <c r="G985" t="s">
        <v>20</v>
      </c>
      <c r="H985">
        <v>2326</v>
      </c>
      <c r="I985">
        <f t="shared" si="6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8">
        <f t="shared" si="60"/>
        <v>43681.208333333328</v>
      </c>
      <c r="T985" s="8">
        <f t="shared" si="61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3"/>
        <v>0.52461538461538459</v>
      </c>
      <c r="G986" t="s">
        <v>20</v>
      </c>
      <c r="H986">
        <v>381</v>
      </c>
      <c r="I986">
        <f t="shared" si="6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8">
        <f t="shared" si="60"/>
        <v>43716.208333333328</v>
      </c>
      <c r="T986" s="8">
        <f t="shared" si="61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3"/>
        <v>0</v>
      </c>
      <c r="G987" t="s">
        <v>14</v>
      </c>
      <c r="H987">
        <v>4405</v>
      </c>
      <c r="I987">
        <f t="shared" si="6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8">
        <f t="shared" si="60"/>
        <v>41614.25</v>
      </c>
      <c r="T987" s="8">
        <f t="shared" si="61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3"/>
        <v>0</v>
      </c>
      <c r="G988" t="s">
        <v>14</v>
      </c>
      <c r="H988">
        <v>92</v>
      </c>
      <c r="I988">
        <f t="shared" si="6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8">
        <f t="shared" si="60"/>
        <v>40638.208333333336</v>
      </c>
      <c r="T988" s="8">
        <f t="shared" si="61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3"/>
        <v>1.1679032258064517</v>
      </c>
      <c r="G989" t="s">
        <v>20</v>
      </c>
      <c r="H989">
        <v>480</v>
      </c>
      <c r="I989">
        <f t="shared" si="6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8">
        <f t="shared" si="60"/>
        <v>42852.208333333328</v>
      </c>
      <c r="T989" s="8">
        <f t="shared" si="61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3"/>
        <v>0</v>
      </c>
      <c r="G990" t="s">
        <v>14</v>
      </c>
      <c r="H990">
        <v>64</v>
      </c>
      <c r="I990">
        <f t="shared" si="62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8">
        <f t="shared" si="60"/>
        <v>42686.25</v>
      </c>
      <c r="T990" s="8">
        <f t="shared" si="61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3"/>
        <v>3.9958333333333331</v>
      </c>
      <c r="G991" t="s">
        <v>20</v>
      </c>
      <c r="H991">
        <v>226</v>
      </c>
      <c r="I991">
        <f t="shared" si="6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8">
        <f t="shared" si="60"/>
        <v>43571.208333333328</v>
      </c>
      <c r="T991" s="8">
        <f t="shared" si="61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3"/>
        <v>0</v>
      </c>
      <c r="G992" t="s">
        <v>14</v>
      </c>
      <c r="H992">
        <v>64</v>
      </c>
      <c r="I992">
        <f t="shared" si="6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8">
        <f t="shared" si="60"/>
        <v>42432.25</v>
      </c>
      <c r="T992" s="8">
        <f t="shared" si="61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3"/>
        <v>0.13173469387755102</v>
      </c>
      <c r="G993" t="s">
        <v>20</v>
      </c>
      <c r="H993">
        <v>241</v>
      </c>
      <c r="I993">
        <f t="shared" si="6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8">
        <f t="shared" si="60"/>
        <v>41907.208333333336</v>
      </c>
      <c r="T993" s="8">
        <f t="shared" si="61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3"/>
        <v>3.2654838709677421</v>
      </c>
      <c r="G994" t="s">
        <v>20</v>
      </c>
      <c r="H994">
        <v>132</v>
      </c>
      <c r="I994">
        <f t="shared" si="6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8">
        <f t="shared" si="60"/>
        <v>43227.208333333328</v>
      </c>
      <c r="T994" s="8">
        <f t="shared" si="61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3"/>
        <v>0</v>
      </c>
      <c r="G995" t="s">
        <v>74</v>
      </c>
      <c r="H995">
        <v>75</v>
      </c>
      <c r="I995">
        <f t="shared" si="62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8">
        <f t="shared" si="60"/>
        <v>42362.25</v>
      </c>
      <c r="T995" s="8">
        <f t="shared" si="61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3"/>
        <v>0</v>
      </c>
      <c r="G996" t="s">
        <v>14</v>
      </c>
      <c r="H996">
        <v>842</v>
      </c>
      <c r="I996">
        <f t="shared" si="6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8">
        <f t="shared" si="60"/>
        <v>41929.208333333336</v>
      </c>
      <c r="T996" s="8">
        <f t="shared" si="61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3"/>
        <v>0.57467625899280572</v>
      </c>
      <c r="G997" t="s">
        <v>20</v>
      </c>
      <c r="H997">
        <v>2043</v>
      </c>
      <c r="I997">
        <f t="shared" si="6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8">
        <f t="shared" si="60"/>
        <v>43408.208333333328</v>
      </c>
      <c r="T997" s="8">
        <f t="shared" si="61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3"/>
        <v>0</v>
      </c>
      <c r="G998" t="s">
        <v>14</v>
      </c>
      <c r="H998">
        <v>112</v>
      </c>
      <c r="I998">
        <f t="shared" si="6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8">
        <f t="shared" si="60"/>
        <v>41276.25</v>
      </c>
      <c r="T998" s="8">
        <f t="shared" si="61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3"/>
        <v>0</v>
      </c>
      <c r="G999" t="s">
        <v>74</v>
      </c>
      <c r="H999">
        <v>139</v>
      </c>
      <c r="I999">
        <f t="shared" si="6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8">
        <f t="shared" si="60"/>
        <v>41659.25</v>
      </c>
      <c r="T999" s="8">
        <f t="shared" si="61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3"/>
        <v>0</v>
      </c>
      <c r="G1000" t="s">
        <v>14</v>
      </c>
      <c r="H1000">
        <v>374</v>
      </c>
      <c r="I1000">
        <f t="shared" si="6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8">
        <f t="shared" si="60"/>
        <v>40220.25</v>
      </c>
      <c r="T1000" s="8">
        <f t="shared" si="61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3"/>
        <v>0</v>
      </c>
      <c r="G1001" t="s">
        <v>74</v>
      </c>
      <c r="H1001">
        <v>1122</v>
      </c>
      <c r="I1001">
        <f t="shared" si="6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8">
        <f t="shared" si="60"/>
        <v>42550.208333333328</v>
      </c>
      <c r="T1001" s="8">
        <f t="shared" si="61"/>
        <v>42557.208333333328</v>
      </c>
    </row>
  </sheetData>
  <autoFilter ref="A1:R1001" xr:uid="{00000000-0001-0000-0000-000000000000}"/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theme="4" tint="-0.249977111117893"/>
      </colorScale>
    </cfRule>
  </conditionalFormatting>
  <dataValidations count="1">
    <dataValidation type="decimal" allowBlank="1" showInputMessage="1" showErrorMessage="1" sqref="F1:F1048576" xr:uid="{1DD11A52-03F0-4462-A1FF-B194E10EA152}">
      <formula1>0</formula1>
      <formula2>1000000000</formula2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category outcomes</vt:lpstr>
      <vt:lpstr>sub-category outcomes</vt:lpstr>
      <vt:lpstr>outcomes with dates</vt:lpstr>
      <vt:lpstr>Goal Analysis</vt:lpstr>
      <vt:lpstr>Stat Analysis</vt:lpstr>
      <vt:lpstr>Crowdfunding</vt:lpstr>
      <vt:lpstr>fail</vt:lpstr>
      <vt:lpstr>goal</vt:lpstr>
      <vt:lpstr>outcome</vt:lpstr>
      <vt:lpstr>succ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Vince</cp:lastModifiedBy>
  <dcterms:created xsi:type="dcterms:W3CDTF">2021-09-29T18:52:28Z</dcterms:created>
  <dcterms:modified xsi:type="dcterms:W3CDTF">2023-02-25T23:45:19Z</dcterms:modified>
</cp:coreProperties>
</file>