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8_{9006672B-211A-47D2-99D3-BD2E90B0B11B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Gastos" sheetId="1" r:id="rId1"/>
    <sheet name="Horario" sheetId="2" r:id="rId2"/>
    <sheet name="Orland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3" l="1"/>
  <c r="G12" i="3"/>
  <c r="I4" i="3"/>
  <c r="I5" i="3"/>
  <c r="I6" i="3"/>
  <c r="I7" i="3"/>
  <c r="I8" i="3"/>
  <c r="I9" i="3"/>
  <c r="I10" i="3"/>
  <c r="I11" i="3"/>
  <c r="I13" i="3"/>
  <c r="I14" i="3"/>
  <c r="I15" i="3"/>
  <c r="I16" i="3"/>
  <c r="I17" i="3"/>
  <c r="I18" i="3"/>
  <c r="I19" i="3"/>
  <c r="I20" i="3"/>
  <c r="I3" i="3"/>
  <c r="G6" i="3"/>
  <c r="G4" i="3"/>
  <c r="G5" i="3"/>
  <c r="G7" i="3"/>
  <c r="G8" i="3"/>
  <c r="G9" i="3"/>
  <c r="G10" i="3"/>
  <c r="G11" i="3"/>
  <c r="G13" i="3"/>
  <c r="G14" i="3"/>
  <c r="G15" i="3"/>
  <c r="G16" i="3"/>
  <c r="G17" i="3"/>
  <c r="G18" i="3"/>
  <c r="G19" i="3"/>
  <c r="G20" i="3"/>
  <c r="G3" i="3"/>
  <c r="I21" i="3" l="1"/>
  <c r="I22" i="3" s="1"/>
  <c r="B6" i="1"/>
  <c r="F9" i="1" l="1"/>
  <c r="B3" i="1"/>
  <c r="B4" i="1" s="1"/>
  <c r="B5" i="1" s="1"/>
</calcChain>
</file>

<file path=xl/sharedStrings.xml><?xml version="1.0" encoding="utf-8"?>
<sst xmlns="http://schemas.openxmlformats.org/spreadsheetml/2006/main" count="138" uniqueCount="81">
  <si>
    <t>Salario Básico</t>
  </si>
  <si>
    <t>Impuestos</t>
  </si>
  <si>
    <t>Quincenal</t>
  </si>
  <si>
    <t>Parqueadero</t>
  </si>
  <si>
    <t>Gasolina</t>
  </si>
  <si>
    <t>Comida</t>
  </si>
  <si>
    <t>Salario</t>
  </si>
  <si>
    <t>Mensual</t>
  </si>
  <si>
    <t>Netflix</t>
  </si>
  <si>
    <t>Spotify</t>
  </si>
  <si>
    <t>Gimnasio</t>
  </si>
  <si>
    <t>Sin Gastos</t>
  </si>
  <si>
    <t>Gastos Fijos Quincenal</t>
  </si>
  <si>
    <t>M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</si>
  <si>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</si>
  <si>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</si>
  <si>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</si>
  <si>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</si>
  <si>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</si>
  <si>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</si>
  <si>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</si>
  <si>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</si>
  <si>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</si>
  <si>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</si>
  <si>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</si>
  <si>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</si>
  <si>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</si>
  <si>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</si>
  <si>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</si>
  <si>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</si>
  <si>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</si>
  <si>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Lunes</t>
  </si>
  <si>
    <t>Martes</t>
  </si>
  <si>
    <t>Miércoles</t>
  </si>
  <si>
    <t>Jueves</t>
  </si>
  <si>
    <t>Viernes</t>
  </si>
  <si>
    <t>Sábado</t>
  </si>
  <si>
    <t>Domingo</t>
  </si>
  <si>
    <t>Ciencia de los datos Aplicada</t>
  </si>
  <si>
    <t>Juan David Velasquez Henao</t>
  </si>
  <si>
    <t>M8 - 201</t>
  </si>
  <si>
    <t>Juan David Velasquez</t>
  </si>
  <si>
    <t>BTG - Universidad</t>
  </si>
  <si>
    <t>Seminario de Investigación I
Jovani Alberto Jimenez
M3 - 225</t>
  </si>
  <si>
    <t>Orlando</t>
  </si>
  <si>
    <t>Precio</t>
  </si>
  <si>
    <t>Divisa</t>
  </si>
  <si>
    <t>Detalle</t>
  </si>
  <si>
    <t>Peaje</t>
  </si>
  <si>
    <t>Cantidad</t>
  </si>
  <si>
    <t>Tipo</t>
  </si>
  <si>
    <t>Lugar</t>
  </si>
  <si>
    <t>Medellín</t>
  </si>
  <si>
    <t>Rionegro</t>
  </si>
  <si>
    <t>Transporte</t>
  </si>
  <si>
    <t>COP</t>
  </si>
  <si>
    <t>Parqueadero Pits</t>
  </si>
  <si>
    <t>Bogotá</t>
  </si>
  <si>
    <t>Total</t>
  </si>
  <si>
    <t>Hotel Ramada</t>
  </si>
  <si>
    <t>Hotel</t>
  </si>
  <si>
    <t>New Orlenas</t>
  </si>
  <si>
    <t>Hotel Internacional</t>
  </si>
  <si>
    <t>Desayuno (Hotel)</t>
  </si>
  <si>
    <t>Almuerzo</t>
  </si>
  <si>
    <t>USD</t>
  </si>
  <si>
    <t>Uber Aeropuerto Hotel</t>
  </si>
  <si>
    <t>Museo WWII</t>
  </si>
  <si>
    <t>Museos</t>
  </si>
  <si>
    <t>Jean Lift National Hitorical Park</t>
  </si>
  <si>
    <t>New Orleans</t>
  </si>
  <si>
    <t>Atracciones</t>
  </si>
  <si>
    <t>Almuerzo Mc Donalds</t>
  </si>
  <si>
    <t>Comida Mc Donalds</t>
  </si>
  <si>
    <t>NOMA</t>
  </si>
  <si>
    <t>Otros</t>
  </si>
  <si>
    <t>Museo Voodoo</t>
  </si>
  <si>
    <t>Total USD</t>
  </si>
  <si>
    <t>Total COP</t>
  </si>
  <si>
    <t>USD/COP</t>
  </si>
  <si>
    <t>Uber Hotal - Orange (Imprevisto)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</si>
</sst>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5" formatCode="_-&quot;$&quot;\ * #,##0.00_-;\-&quot;$&quot;\ * #,##0.00_-;_-&quot;$&quot;\ 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3">
    <xf numFmtId="0" fontId="0" fillId="0" borderId="0" xfId="0"/>
    <xf numFmtId="42" fontId="0" fillId="0" borderId="0" xfId="0" applyNumberFormat="1"/>
    <xf numFmtId="9" fontId="0" fillId="0" borderId="0" xfId="0" applyNumberFormat="1"/>
    <xf numFmtId="42" fontId="0" fillId="0" borderId="0" xfId="1" applyFont="1"/>
    <xf numFmtId="0" fontId="0" fillId="0" borderId="0" xfId="0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Fill="1" applyBorder="1"/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165" fontId="0" fillId="0" borderId="0" xfId="1" applyNumberFormat="1" applyFont="1"/>
    <xf numFmtId="0" fontId="5" fillId="5" borderId="0" xfId="0" applyFont="1" applyFill="1" applyAlignment="1">
      <alignment horizontal="center"/>
    </xf>
    <xf numFmtId="165" fontId="5" fillId="5" borderId="0" xfId="1" applyNumberFormat="1" applyFont="1" applyFill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5" fontId="0" fillId="0" borderId="5" xfId="1" applyNumberFormat="1" applyFont="1" applyBorder="1"/>
    <xf numFmtId="18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/>
    <xf numFmtId="0" fontId="0" fillId="0" borderId="6" xfId="0" applyBorder="1" applyAlignment="1">
      <alignment horizontal="center"/>
    </xf>
    <xf numFmtId="165" fontId="0" fillId="0" borderId="6" xfId="1" applyNumberFormat="1" applyFont="1" applyBorder="1"/>
    <xf numFmtId="0" fontId="6" fillId="6" borderId="7" xfId="0" applyFont="1" applyFill="1" applyBorder="1" applyAlignment="1">
      <alignment horizontal="center"/>
    </xf>
    <xf numFmtId="165" fontId="0" fillId="6" borderId="8" xfId="1" applyNumberFormat="1" applyFont="1" applyFill="1" applyBorder="1"/>
    <xf numFmtId="0" fontId="6" fillId="6" borderId="9" xfId="0" applyFont="1" applyFill="1" applyBorder="1" applyAlignment="1">
      <alignment horizontal="center"/>
    </xf>
    <xf numFmtId="165" fontId="0" fillId="6" borderId="10" xfId="1" applyNumberFormat="1" applyFont="1" applyFill="1" applyBorder="1"/>
    <xf numFmtId="42" fontId="0" fillId="6" borderId="0" xfId="0" applyNumberFormat="1" applyFill="1" applyAlignment="1">
      <alignment horizontal="center"/>
    </xf>
  </cellXfs>
  <cellStyles count="2">
    <cellStyle name="Moneda [0]" xfId="1" builtinId="7"/>
    <cellStyle name="Normal" xfId="0" builtinId="0"/>
  </cellStyles>
  <dxfs count="1"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14009</xdr:colOff>
      <xdr:row>0</xdr:row>
      <xdr:rowOff>123265</xdr:rowOff>
    </xdr:from>
    <xdr:to>
      <xdr:col>19</xdr:col>
      <xdr:colOff>403628</xdr:colOff>
      <xdr:row>16</xdr:row>
      <xdr:rowOff>141932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064F16-5B82-4B29-835F-16FA00200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9656" y="123265"/>
          <a:ext cx="7247619" cy="3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679555</xdr:colOff>
      <xdr:row>17</xdr:row>
      <xdr:rowOff>42422</xdr:rowOff>
    </xdr:from>
    <xdr:to>
      <xdr:col>22</xdr:col>
      <xdr:colOff>335460</xdr:colOff>
      <xdr:row>43</xdr:row>
      <xdr:rowOff>114629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6CBB12-EFAE-48BD-BE8D-70AF67C73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3202" y="3090422"/>
          <a:ext cx="9561905" cy="50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46</xdr:row>
      <xdr:rowOff>56029</xdr:rowOff>
    </xdr:from>
    <xdr:to>
      <xdr:col>21</xdr:col>
      <xdr:colOff>190518</xdr:colOff>
      <xdr:row>70</xdr:row>
      <xdr:rowOff>17362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4F7FDF-1BF5-41ED-A430-3A86C2F82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2088" y="8247529"/>
          <a:ext cx="8819048" cy="4533333"/>
        </a:xfrm>
        <a:prstGeom prst="rect">
          <a:avLst/>
        </a:prstGeom>
      </xdr:spPr>
    </xdr:pic>
    <xdr:clientData/>
  </xdr:twoCellAnchor>
  <xdr:twoCellAnchor editAs="oneCell">
    <xdr:from>
      <xdr:col>19</xdr:col>
      <xdr:colOff>207818</xdr:colOff>
      <xdr:row>0</xdr:row>
      <xdr:rowOff>0</xdr:rowOff>
    </xdr:from>
    <xdr:to>
      <xdr:col>28</xdr:col>
      <xdr:colOff>184501</xdr:colOff>
      <xdr:row>20</xdr:row>
      <xdr:rowOff>83556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2BF56A1-FFB3-47EA-8858-231B09412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96954" y="0"/>
          <a:ext cx="6834683" cy="39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582706</xdr:colOff>
      <xdr:row>70</xdr:row>
      <xdr:rowOff>134470</xdr:rowOff>
    </xdr:from>
    <xdr:to>
      <xdr:col>19</xdr:col>
      <xdr:colOff>172230</xdr:colOff>
      <xdr:row>85</xdr:row>
      <xdr:rowOff>172208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0316C76-2DBD-417C-BC20-C261CA756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50824" y="12897970"/>
          <a:ext cx="7209524" cy="2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10" sqref="B10"/>
    </sheetView>
  </sheetViews>
  <sheetFormatPr baseColWidth="10" defaultRowHeight="15" x14ac:dyDescent="0.25"/>
  <cols>
    <col min="1" max="1" width="15.5703125" customWidth="1"/>
    <col min="2" max="2" width="16.85546875" style="1" customWidth="1"/>
    <col min="5" max="5" width="21" bestFit="1" customWidth="1"/>
    <col min="6" max="6" width="13" style="3" customWidth="1"/>
    <col min="7" max="7" width="3.28515625" customWidth="1"/>
  </cols>
  <sheetData>
    <row r="1" spans="1:7" x14ac:dyDescent="0.25">
      <c r="A1" t="s">
        <v>6</v>
      </c>
      <c r="E1" t="s">
        <v>12</v>
      </c>
    </row>
    <row r="2" spans="1:7" x14ac:dyDescent="0.25">
      <c r="A2" t="s">
        <v>0</v>
      </c>
      <c r="B2" s="1">
        <v>2687000</v>
      </c>
      <c r="E2" t="s">
        <v>3</v>
      </c>
      <c r="F2" s="3">
        <v>100000</v>
      </c>
      <c r="G2" t="s">
        <v>13</v>
      </c>
    </row>
    <row r="3" spans="1:7" x14ac:dyDescent="0.25">
      <c r="A3" t="s">
        <v>1</v>
      </c>
      <c r="B3" s="1">
        <f>-C3*B2</f>
        <v>-322440</v>
      </c>
      <c r="C3" s="2">
        <v>0.12</v>
      </c>
      <c r="E3" t="s">
        <v>4</v>
      </c>
      <c r="F3" s="3">
        <v>40000</v>
      </c>
      <c r="G3" t="s">
        <v>13</v>
      </c>
    </row>
    <row r="4" spans="1:7" x14ac:dyDescent="0.25">
      <c r="A4" t="s">
        <v>7</v>
      </c>
      <c r="B4" s="1">
        <f>B2+B3</f>
        <v>2364560</v>
      </c>
      <c r="E4" t="s">
        <v>5</v>
      </c>
      <c r="F4" s="3">
        <v>200000</v>
      </c>
      <c r="G4" t="s">
        <v>13</v>
      </c>
    </row>
    <row r="5" spans="1:7" x14ac:dyDescent="0.25">
      <c r="A5" t="s">
        <v>2</v>
      </c>
      <c r="B5" s="1">
        <f>B4/2</f>
        <v>1182280</v>
      </c>
      <c r="E5" t="s">
        <v>8</v>
      </c>
      <c r="F5" s="3">
        <v>20000</v>
      </c>
      <c r="G5" t="s">
        <v>13</v>
      </c>
    </row>
    <row r="6" spans="1:7" x14ac:dyDescent="0.25">
      <c r="A6" t="s">
        <v>11</v>
      </c>
      <c r="B6" s="1">
        <f>B5+F9</f>
        <v>742280</v>
      </c>
      <c r="E6" t="s">
        <v>9</v>
      </c>
      <c r="F6" s="3">
        <v>10000</v>
      </c>
      <c r="G6" t="s">
        <v>13</v>
      </c>
    </row>
    <row r="7" spans="1:7" x14ac:dyDescent="0.25">
      <c r="E7" t="s">
        <v>10</v>
      </c>
      <c r="F7" s="3">
        <v>70000</v>
      </c>
      <c r="G7" t="s">
        <v>13</v>
      </c>
    </row>
    <row r="9" spans="1:7" x14ac:dyDescent="0.25">
      <c r="F9" s="3">
        <f>-SUM(F2:F8)</f>
        <v>-440000</v>
      </c>
    </row>
  </sheetData>
  <conditionalFormatting sqref="B1:B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B8" sqref="B8"/>
    </sheetView>
  </sheetViews>
  <sheetFormatPr baseColWidth="10" defaultRowHeight="15" x14ac:dyDescent="0.25"/>
  <cols>
    <col min="1" max="1" width="13.140625" style="4" customWidth="1"/>
    <col min="2" max="2" width="26.140625" bestFit="1" customWidth="1"/>
    <col min="3" max="3" width="29" customWidth="1"/>
    <col min="4" max="4" width="18.42578125" customWidth="1"/>
    <col min="5" max="5" width="15.42578125" customWidth="1"/>
    <col min="6" max="6" width="28" customWidth="1"/>
    <col min="7" max="7" width="26.85546875" bestFit="1" customWidth="1"/>
  </cols>
  <sheetData>
    <row r="1" spans="1:8" x14ac:dyDescent="0.25"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</row>
    <row r="2" spans="1:8" x14ac:dyDescent="0.25">
      <c r="A2" s="5" t="s">
        <v>14</v>
      </c>
    </row>
    <row r="3" spans="1:8" x14ac:dyDescent="0.25">
      <c r="A3" s="6" t="s">
        <v>15</v>
      </c>
      <c r="G3" s="7" t="s">
        <v>38</v>
      </c>
    </row>
    <row r="4" spans="1:8" x14ac:dyDescent="0.25">
      <c r="A4" s="6" t="s">
        <v>16</v>
      </c>
      <c r="B4" s="12"/>
      <c r="C4" s="12"/>
      <c r="G4" s="8" t="s">
        <v>41</v>
      </c>
    </row>
    <row r="5" spans="1:8" x14ac:dyDescent="0.25">
      <c r="A5" s="6" t="s">
        <v>17</v>
      </c>
      <c r="B5" s="12"/>
      <c r="C5" s="12"/>
      <c r="G5" s="8" t="s">
        <v>40</v>
      </c>
    </row>
    <row r="6" spans="1:8" x14ac:dyDescent="0.25">
      <c r="A6" s="6" t="s">
        <v>18</v>
      </c>
      <c r="B6" s="12"/>
      <c r="C6" s="12"/>
      <c r="G6" s="8"/>
    </row>
    <row r="7" spans="1:8" x14ac:dyDescent="0.25">
      <c r="A7" s="6" t="s">
        <v>19</v>
      </c>
      <c r="B7" s="12"/>
      <c r="C7" s="12"/>
      <c r="G7" s="8"/>
    </row>
    <row r="8" spans="1:8" x14ac:dyDescent="0.25">
      <c r="A8" s="6" t="s">
        <v>20</v>
      </c>
      <c r="B8" s="12"/>
      <c r="C8" s="12"/>
      <c r="G8" s="8"/>
    </row>
    <row r="9" spans="1:8" x14ac:dyDescent="0.25">
      <c r="A9" s="6" t="s">
        <v>21</v>
      </c>
      <c r="B9" s="12"/>
      <c r="C9" s="12"/>
      <c r="G9" s="9"/>
    </row>
    <row r="10" spans="1:8" x14ac:dyDescent="0.25">
      <c r="A10" s="6" t="s">
        <v>22</v>
      </c>
      <c r="B10" s="12"/>
      <c r="C10" s="12"/>
      <c r="F10" s="10" t="s">
        <v>42</v>
      </c>
    </row>
    <row r="11" spans="1:8" x14ac:dyDescent="0.25">
      <c r="A11" s="6" t="s">
        <v>23</v>
      </c>
      <c r="B11" s="12"/>
      <c r="C11" s="12"/>
      <c r="F11" s="7" t="s">
        <v>38</v>
      </c>
    </row>
    <row r="12" spans="1:8" x14ac:dyDescent="0.25">
      <c r="A12" s="6" t="s">
        <v>24</v>
      </c>
      <c r="B12" s="10" t="s">
        <v>42</v>
      </c>
      <c r="F12" s="8" t="s">
        <v>39</v>
      </c>
    </row>
    <row r="13" spans="1:8" x14ac:dyDescent="0.25">
      <c r="A13" s="6" t="s">
        <v>25</v>
      </c>
      <c r="B13" s="13" t="s">
        <v>43</v>
      </c>
      <c r="F13" s="8" t="s">
        <v>40</v>
      </c>
    </row>
    <row r="14" spans="1:8" x14ac:dyDescent="0.25">
      <c r="A14" s="6" t="s">
        <v>26</v>
      </c>
      <c r="B14" s="14"/>
      <c r="F14" s="8"/>
    </row>
    <row r="15" spans="1:8" x14ac:dyDescent="0.25">
      <c r="A15" s="6" t="s">
        <v>27</v>
      </c>
      <c r="B15" s="14"/>
      <c r="F15" s="8"/>
    </row>
    <row r="16" spans="1:8" x14ac:dyDescent="0.25">
      <c r="A16" s="6" t="s">
        <v>28</v>
      </c>
      <c r="B16" s="15"/>
      <c r="F16" s="9"/>
    </row>
    <row r="17" spans="1:1" x14ac:dyDescent="0.25">
      <c r="A17" s="6" t="s">
        <v>29</v>
      </c>
    </row>
    <row r="18" spans="1:1" x14ac:dyDescent="0.25">
      <c r="A18" s="6" t="s">
        <v>30</v>
      </c>
    </row>
  </sheetData>
  <mergeCells count="1">
    <mergeCell ref="B13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zoomScale="85" zoomScaleNormal="85" workbookViewId="0">
      <selection activeCell="J7" sqref="J7"/>
    </sheetView>
  </sheetViews>
  <sheetFormatPr baseColWidth="10" defaultRowHeight="15" x14ac:dyDescent="0.25"/>
  <cols>
    <col min="1" max="1" width="4.42578125" customWidth="1"/>
    <col min="2" max="2" width="31" customWidth="1"/>
    <col min="3" max="3" width="17" style="4" customWidth="1"/>
    <col min="4" max="4" width="14.85546875" style="4" customWidth="1"/>
    <col min="5" max="5" width="11.85546875" style="4" customWidth="1"/>
    <col min="6" max="6" width="20" style="16" customWidth="1"/>
    <col min="7" max="7" width="15.7109375" style="16" customWidth="1"/>
    <col min="8" max="8" width="11.42578125" style="4"/>
    <col min="9" max="9" width="16.5703125" style="16" customWidth="1"/>
  </cols>
  <sheetData>
    <row r="1" spans="1:10" x14ac:dyDescent="0.25">
      <c r="A1" s="23"/>
      <c r="B1" s="23"/>
      <c r="C1" s="24" t="s">
        <v>79</v>
      </c>
      <c r="D1" s="32">
        <v>3400</v>
      </c>
      <c r="E1" s="24"/>
      <c r="F1" s="25"/>
      <c r="G1" s="25"/>
      <c r="H1" s="24"/>
      <c r="I1" s="25"/>
      <c r="J1" s="23"/>
    </row>
    <row r="2" spans="1:10" x14ac:dyDescent="0.25">
      <c r="A2" s="23"/>
      <c r="B2" s="17" t="s">
        <v>47</v>
      </c>
      <c r="C2" s="17" t="s">
        <v>51</v>
      </c>
      <c r="D2" s="17" t="s">
        <v>50</v>
      </c>
      <c r="E2" s="17" t="s">
        <v>49</v>
      </c>
      <c r="F2" s="18" t="s">
        <v>45</v>
      </c>
      <c r="G2" s="18" t="s">
        <v>58</v>
      </c>
      <c r="H2" s="17" t="s">
        <v>46</v>
      </c>
      <c r="I2" s="18" t="s">
        <v>65</v>
      </c>
      <c r="J2" s="23"/>
    </row>
    <row r="3" spans="1:10" x14ac:dyDescent="0.25">
      <c r="A3" s="23"/>
      <c r="B3" s="19" t="s">
        <v>48</v>
      </c>
      <c r="C3" s="20" t="s">
        <v>52</v>
      </c>
      <c r="D3" s="20" t="s">
        <v>54</v>
      </c>
      <c r="E3" s="20">
        <v>2</v>
      </c>
      <c r="F3" s="21">
        <v>16900</v>
      </c>
      <c r="G3" s="21">
        <f>F3*E3</f>
        <v>33800</v>
      </c>
      <c r="H3" s="20" t="s">
        <v>55</v>
      </c>
      <c r="I3" s="21">
        <f>IF(H3="COP",G3/$D$1,G3)</f>
        <v>9.9411764705882355</v>
      </c>
      <c r="J3" s="23"/>
    </row>
    <row r="4" spans="1:10" x14ac:dyDescent="0.25">
      <c r="A4" s="23"/>
      <c r="B4" s="19" t="s">
        <v>56</v>
      </c>
      <c r="C4" s="20" t="s">
        <v>53</v>
      </c>
      <c r="D4" s="20" t="s">
        <v>54</v>
      </c>
      <c r="E4" s="20">
        <v>7</v>
      </c>
      <c r="F4" s="21">
        <v>8000</v>
      </c>
      <c r="G4" s="21">
        <f t="shared" ref="G4:G20" si="0">F4*E4</f>
        <v>56000</v>
      </c>
      <c r="H4" s="20" t="s">
        <v>55</v>
      </c>
      <c r="I4" s="21">
        <f>IF(H4="COP",G4/$D$1,G4)</f>
        <v>16.470588235294116</v>
      </c>
      <c r="J4" s="23"/>
    </row>
    <row r="5" spans="1:10" x14ac:dyDescent="0.25">
      <c r="A5" s="23"/>
      <c r="B5" s="19" t="s">
        <v>5</v>
      </c>
      <c r="C5" s="20" t="s">
        <v>57</v>
      </c>
      <c r="D5" s="20" t="s">
        <v>5</v>
      </c>
      <c r="E5" s="20">
        <v>1</v>
      </c>
      <c r="F5" s="21">
        <v>20000</v>
      </c>
      <c r="G5" s="21">
        <f t="shared" si="0"/>
        <v>20000</v>
      </c>
      <c r="H5" s="20" t="s">
        <v>55</v>
      </c>
      <c r="I5" s="21">
        <f>IF(H5="COP",G5/$D$1,G5)</f>
        <v>5.882352941176471</v>
      </c>
      <c r="J5" s="23"/>
    </row>
    <row r="6" spans="1:10" x14ac:dyDescent="0.25">
      <c r="A6" s="23"/>
      <c r="B6" s="19" t="s">
        <v>66</v>
      </c>
      <c r="C6" s="20" t="s">
        <v>44</v>
      </c>
      <c r="D6" s="20" t="s">
        <v>54</v>
      </c>
      <c r="E6" s="20">
        <v>2</v>
      </c>
      <c r="F6" s="21">
        <v>29.48</v>
      </c>
      <c r="G6" s="21">
        <f t="shared" si="0"/>
        <v>58.96</v>
      </c>
      <c r="H6" s="20" t="s">
        <v>65</v>
      </c>
      <c r="I6" s="21">
        <f>IF(H6="COP",G6/$D$1,G6)</f>
        <v>58.96</v>
      </c>
      <c r="J6" s="23"/>
    </row>
    <row r="7" spans="1:10" x14ac:dyDescent="0.25">
      <c r="A7" s="23"/>
      <c r="B7" s="19" t="s">
        <v>59</v>
      </c>
      <c r="C7" s="20" t="s">
        <v>44</v>
      </c>
      <c r="D7" s="20" t="s">
        <v>60</v>
      </c>
      <c r="E7" s="20">
        <v>1</v>
      </c>
      <c r="F7" s="21">
        <v>815000</v>
      </c>
      <c r="G7" s="21">
        <f t="shared" si="0"/>
        <v>815000</v>
      </c>
      <c r="H7" s="20" t="s">
        <v>55</v>
      </c>
      <c r="I7" s="21">
        <f>IF(H7="COP",G7/$D$1,G7)</f>
        <v>239.70588235294119</v>
      </c>
      <c r="J7" s="23"/>
    </row>
    <row r="8" spans="1:10" x14ac:dyDescent="0.25">
      <c r="A8" s="23"/>
      <c r="B8" s="19" t="s">
        <v>62</v>
      </c>
      <c r="C8" s="20" t="s">
        <v>61</v>
      </c>
      <c r="D8" s="20" t="s">
        <v>60</v>
      </c>
      <c r="E8" s="20">
        <v>1</v>
      </c>
      <c r="F8" s="21">
        <v>190660</v>
      </c>
      <c r="G8" s="21">
        <f t="shared" si="0"/>
        <v>190660</v>
      </c>
      <c r="H8" s="20" t="s">
        <v>55</v>
      </c>
      <c r="I8" s="21">
        <f>IF(H8="COP",G8/$D$1,G8)</f>
        <v>56.076470588235296</v>
      </c>
      <c r="J8" s="23"/>
    </row>
    <row r="9" spans="1:10" x14ac:dyDescent="0.25">
      <c r="A9" s="23"/>
      <c r="B9" s="19" t="s">
        <v>63</v>
      </c>
      <c r="C9" s="20" t="s">
        <v>44</v>
      </c>
      <c r="D9" s="20" t="s">
        <v>5</v>
      </c>
      <c r="E9" s="20">
        <v>3</v>
      </c>
      <c r="F9" s="21">
        <v>0</v>
      </c>
      <c r="G9" s="21">
        <f t="shared" si="0"/>
        <v>0</v>
      </c>
      <c r="H9" s="20" t="s">
        <v>65</v>
      </c>
      <c r="I9" s="21">
        <f>IF(H9="COP",G9/$D$1,G9)</f>
        <v>0</v>
      </c>
      <c r="J9" s="23"/>
    </row>
    <row r="10" spans="1:10" x14ac:dyDescent="0.25">
      <c r="A10" s="23"/>
      <c r="B10" s="19" t="s">
        <v>72</v>
      </c>
      <c r="C10" s="20" t="s">
        <v>44</v>
      </c>
      <c r="D10" s="20" t="s">
        <v>5</v>
      </c>
      <c r="E10" s="20">
        <v>3</v>
      </c>
      <c r="F10" s="21">
        <v>5.99</v>
      </c>
      <c r="G10" s="21">
        <f t="shared" si="0"/>
        <v>17.97</v>
      </c>
      <c r="H10" s="20" t="s">
        <v>65</v>
      </c>
      <c r="I10" s="21">
        <f>IF(H10="COP",G10/$D$1,G10)</f>
        <v>17.97</v>
      </c>
      <c r="J10" s="23"/>
    </row>
    <row r="11" spans="1:10" x14ac:dyDescent="0.25">
      <c r="A11" s="23"/>
      <c r="B11" s="19" t="s">
        <v>73</v>
      </c>
      <c r="C11" s="20" t="s">
        <v>44</v>
      </c>
      <c r="D11" s="20" t="s">
        <v>5</v>
      </c>
      <c r="E11" s="20">
        <v>3</v>
      </c>
      <c r="F11" s="21">
        <v>5.99</v>
      </c>
      <c r="G11" s="21">
        <f t="shared" si="0"/>
        <v>17.97</v>
      </c>
      <c r="H11" s="20" t="s">
        <v>65</v>
      </c>
      <c r="I11" s="21">
        <f>IF(H11="COP",G11/$D$1,G11)</f>
        <v>17.97</v>
      </c>
      <c r="J11" s="23"/>
    </row>
    <row r="12" spans="1:10" x14ac:dyDescent="0.25">
      <c r="A12" s="23"/>
      <c r="B12" s="19" t="s">
        <v>80</v>
      </c>
      <c r="C12" s="20" t="s">
        <v>44</v>
      </c>
      <c r="D12" s="20" t="s">
        <v>54</v>
      </c>
      <c r="E12" s="20">
        <v>2</v>
      </c>
      <c r="F12" s="21">
        <v>13</v>
      </c>
      <c r="G12" s="21">
        <f t="shared" si="0"/>
        <v>26</v>
      </c>
      <c r="H12" s="20" t="s">
        <v>65</v>
      </c>
      <c r="I12" s="21">
        <f>IF(H12="COP",G12/$D$1,G12)</f>
        <v>26</v>
      </c>
      <c r="J12" s="23"/>
    </row>
    <row r="13" spans="1:10" x14ac:dyDescent="0.25">
      <c r="A13" s="23"/>
      <c r="B13" s="19" t="s">
        <v>63</v>
      </c>
      <c r="C13" s="20" t="s">
        <v>61</v>
      </c>
      <c r="D13" s="20" t="s">
        <v>5</v>
      </c>
      <c r="E13" s="20">
        <v>3</v>
      </c>
      <c r="F13" s="21">
        <v>0</v>
      </c>
      <c r="G13" s="21">
        <f t="shared" si="0"/>
        <v>0</v>
      </c>
      <c r="H13" s="20" t="s">
        <v>65</v>
      </c>
      <c r="I13" s="21">
        <f>IF(H13="COP",G13/$D$1,G13)</f>
        <v>0</v>
      </c>
      <c r="J13" s="23"/>
    </row>
    <row r="14" spans="1:10" x14ac:dyDescent="0.25">
      <c r="A14" s="23"/>
      <c r="B14" s="19" t="s">
        <v>64</v>
      </c>
      <c r="C14" s="20" t="s">
        <v>64</v>
      </c>
      <c r="D14" s="20" t="s">
        <v>5</v>
      </c>
      <c r="E14" s="20">
        <v>3</v>
      </c>
      <c r="F14" s="21">
        <v>20</v>
      </c>
      <c r="G14" s="21">
        <f t="shared" si="0"/>
        <v>60</v>
      </c>
      <c r="H14" s="20" t="s">
        <v>65</v>
      </c>
      <c r="I14" s="21">
        <f>IF(H14="COP",G14/$D$1,G14)</f>
        <v>60</v>
      </c>
      <c r="J14" s="23"/>
    </row>
    <row r="15" spans="1:10" x14ac:dyDescent="0.25">
      <c r="A15" s="23"/>
      <c r="B15" s="19" t="s">
        <v>5</v>
      </c>
      <c r="C15" s="20" t="s">
        <v>5</v>
      </c>
      <c r="D15" s="20" t="s">
        <v>5</v>
      </c>
      <c r="E15" s="20">
        <v>3</v>
      </c>
      <c r="F15" s="21">
        <v>20</v>
      </c>
      <c r="G15" s="21">
        <f t="shared" si="0"/>
        <v>60</v>
      </c>
      <c r="H15" s="20" t="s">
        <v>65</v>
      </c>
      <c r="I15" s="21">
        <f>IF(H15="COP",G15/$D$1,G15)</f>
        <v>60</v>
      </c>
      <c r="J15" s="23"/>
    </row>
    <row r="16" spans="1:10" x14ac:dyDescent="0.25">
      <c r="A16" s="23"/>
      <c r="B16" s="19" t="s">
        <v>66</v>
      </c>
      <c r="C16" s="20" t="s">
        <v>61</v>
      </c>
      <c r="D16" s="20" t="s">
        <v>54</v>
      </c>
      <c r="E16" s="20">
        <v>2</v>
      </c>
      <c r="F16" s="21">
        <v>34.65</v>
      </c>
      <c r="G16" s="21">
        <f t="shared" si="0"/>
        <v>69.3</v>
      </c>
      <c r="H16" s="20" t="s">
        <v>65</v>
      </c>
      <c r="I16" s="21">
        <f>IF(H16="COP",G16/$D$1,G16)</f>
        <v>69.3</v>
      </c>
      <c r="J16" s="23"/>
    </row>
    <row r="17" spans="1:10" x14ac:dyDescent="0.25">
      <c r="A17" s="23"/>
      <c r="B17" s="19" t="s">
        <v>67</v>
      </c>
      <c r="C17" s="20" t="s">
        <v>61</v>
      </c>
      <c r="D17" s="20" t="s">
        <v>68</v>
      </c>
      <c r="E17" s="20">
        <v>1</v>
      </c>
      <c r="F17" s="21">
        <v>28.5</v>
      </c>
      <c r="G17" s="21">
        <f t="shared" si="0"/>
        <v>28.5</v>
      </c>
      <c r="H17" s="20" t="s">
        <v>65</v>
      </c>
      <c r="I17" s="21">
        <f>IF(H17="COP",G17/$D$1,G17)</f>
        <v>28.5</v>
      </c>
      <c r="J17" s="23"/>
    </row>
    <row r="18" spans="1:10" x14ac:dyDescent="0.25">
      <c r="A18" s="23"/>
      <c r="B18" s="19" t="s">
        <v>74</v>
      </c>
      <c r="C18" s="20" t="s">
        <v>61</v>
      </c>
      <c r="D18" s="20" t="s">
        <v>68</v>
      </c>
      <c r="E18" s="20">
        <v>1</v>
      </c>
      <c r="F18" s="21">
        <v>15</v>
      </c>
      <c r="G18" s="21">
        <f t="shared" si="0"/>
        <v>15</v>
      </c>
      <c r="H18" s="20" t="s">
        <v>65</v>
      </c>
      <c r="I18" s="21">
        <f>IF(H18="COP",G18/$D$1,G18)</f>
        <v>15</v>
      </c>
      <c r="J18" s="23"/>
    </row>
    <row r="19" spans="1:10" x14ac:dyDescent="0.25">
      <c r="A19" s="23"/>
      <c r="B19" s="19" t="s">
        <v>76</v>
      </c>
      <c r="C19" s="20" t="s">
        <v>61</v>
      </c>
      <c r="D19" s="20" t="s">
        <v>68</v>
      </c>
      <c r="E19" s="20">
        <v>1</v>
      </c>
      <c r="F19" s="21">
        <v>7</v>
      </c>
      <c r="G19" s="21">
        <f t="shared" si="0"/>
        <v>7</v>
      </c>
      <c r="H19" s="20" t="s">
        <v>65</v>
      </c>
      <c r="I19" s="21">
        <f>IF(H19="COP",G19/$D$1,G19)</f>
        <v>7</v>
      </c>
      <c r="J19" s="23"/>
    </row>
    <row r="20" spans="1:10" ht="15.75" thickBot="1" x14ac:dyDescent="0.3">
      <c r="A20" s="23"/>
      <c r="B20" s="19" t="s">
        <v>75</v>
      </c>
      <c r="C20" s="20" t="s">
        <v>61</v>
      </c>
      <c r="D20" s="20" t="s">
        <v>71</v>
      </c>
      <c r="E20" s="20">
        <v>1</v>
      </c>
      <c r="F20" s="21">
        <v>50</v>
      </c>
      <c r="G20" s="21">
        <f t="shared" si="0"/>
        <v>50</v>
      </c>
      <c r="H20" s="26" t="s">
        <v>65</v>
      </c>
      <c r="I20" s="27">
        <f>IF(H20="COP",G20/$D$1,G20)</f>
        <v>50</v>
      </c>
      <c r="J20" s="23"/>
    </row>
    <row r="21" spans="1:10" x14ac:dyDescent="0.25">
      <c r="A21" s="23"/>
      <c r="B21" s="23"/>
      <c r="C21" s="24"/>
      <c r="D21" s="24"/>
      <c r="E21" s="24"/>
      <c r="F21" s="25"/>
      <c r="G21" s="25"/>
      <c r="H21" s="28" t="s">
        <v>77</v>
      </c>
      <c r="I21" s="29">
        <f>SUM(I3:I20)</f>
        <v>738.77647058823527</v>
      </c>
      <c r="J21" s="23"/>
    </row>
    <row r="22" spans="1:10" ht="15.75" thickBot="1" x14ac:dyDescent="0.3">
      <c r="A22" s="23"/>
      <c r="B22" s="23"/>
      <c r="C22" s="24"/>
      <c r="D22" s="24"/>
      <c r="E22" s="24"/>
      <c r="F22" s="25"/>
      <c r="G22" s="25"/>
      <c r="H22" s="30" t="s">
        <v>78</v>
      </c>
      <c r="I22" s="31">
        <f>I21*D1</f>
        <v>2511840</v>
      </c>
      <c r="J22" s="23"/>
    </row>
    <row r="23" spans="1:10" x14ac:dyDescent="0.25">
      <c r="A23" s="23"/>
      <c r="B23" s="23"/>
      <c r="C23" s="24"/>
      <c r="D23" s="24"/>
      <c r="E23" s="24"/>
      <c r="F23" s="25"/>
      <c r="G23" s="25"/>
      <c r="H23" s="24"/>
      <c r="I23" s="25"/>
      <c r="J23" s="23"/>
    </row>
    <row r="24" spans="1:10" x14ac:dyDescent="0.25">
      <c r="A24" s="23"/>
      <c r="B24" s="23"/>
      <c r="C24" s="24"/>
      <c r="D24" s="24"/>
      <c r="E24" s="24"/>
      <c r="F24" s="25"/>
      <c r="G24" s="25"/>
      <c r="H24" s="24"/>
      <c r="I24" s="25"/>
      <c r="J24" s="23"/>
    </row>
    <row r="25" spans="1:10" x14ac:dyDescent="0.25">
      <c r="B25" s="23" t="s">
        <v>69</v>
      </c>
      <c r="C25" s="24" t="s">
        <v>70</v>
      </c>
      <c r="D25" s="24" t="s">
        <v>71</v>
      </c>
      <c r="E25" s="24">
        <v>1</v>
      </c>
      <c r="F25" s="25">
        <v>0</v>
      </c>
      <c r="G25" s="25">
        <v>0</v>
      </c>
      <c r="H25" s="24"/>
      <c r="I25" s="25"/>
      <c r="J25" s="23"/>
    </row>
    <row r="26" spans="1:10" x14ac:dyDescent="0.25">
      <c r="B26" s="22">
        <v>0.39583333333333331</v>
      </c>
    </row>
  </sheetData>
  <conditionalFormatting sqref="I3:I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</vt:lpstr>
      <vt:lpstr>Horario</vt:lpstr>
      <vt:lpstr>Orlando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2018-12-26T01:53:22Z</dcterms:created>
  <dcterms:modified xsi:type="dcterms:W3CDTF">2019-09-28T21:35:24Z</dcterms:modified>
</cp:coreProperties>
</file>