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476" documentId="11_0399FDAFF553982BC95E41E1299C85101AFC410D" xr6:coauthVersionLast="45" xr6:coauthVersionMax="45" xr10:uidLastSave="{59F25C74-7EF7-49B9-850B-019B524CA9C4}"/>
  <bookViews>
    <workbookView xWindow="0" yWindow="0" windowWidth="16380" windowHeight="819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3" i="8" l="1"/>
  <c r="B10" i="8" l="1"/>
  <c r="B12" i="8"/>
  <c r="B11" i="8"/>
  <c r="B8" i="8" l="1"/>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17" i="8"/>
  <c r="B4" i="9" s="1"/>
  <c r="E23" i="8"/>
  <c r="E24" i="8"/>
  <c r="E25" i="8"/>
  <c r="E26" i="8"/>
  <c r="E27" i="8"/>
  <c r="E46" i="8"/>
  <c r="E47" i="8"/>
  <c r="E58" i="8" s="1"/>
  <c r="B6" i="9" s="1"/>
  <c r="E48" i="8"/>
  <c r="E49" i="8"/>
  <c r="E50" i="8"/>
  <c r="E51" i="8"/>
  <c r="E52" i="8"/>
  <c r="E39" i="8" l="1"/>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<sst xmlns="http://schemas.openxmlformats.org/spreadsheetml/2006/main" count="398" uniqueCount="209">
  <si>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</si>
  <si>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</si>
  <si>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</si>
  <si>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</si>
  <si>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</si>
  <si>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</si>
  <si>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</si>
  <si>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</si>
  <si>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</si>
  <si>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</si>
  <si>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</si>
  <si>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</si>
  <si>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</si>
  <si>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</si>
  <si>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</si>
  <si>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</si>
  <si>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</si>
  <si>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</si>
  <si>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</si>
  <si>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</si>
  <si>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</si>
  <si>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</si>
  <si>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</si>
  <si>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</si>
  <si>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</si>
  <si>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</si>
  <si>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</si>
  <si>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</si>
  <si>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</si>
  <si>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</si>
  <si>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</si>
  <si>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</si>
  <si>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</si>
  <si>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</si>
  <si>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</si>
  <si>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</si>
  <si>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</si>
  <si>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</si>
  <si>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</si>
  <si>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</si>
  <si>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</si>
  <si>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</si>
  <si>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</si>
  <si>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</si>
  <si>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</si>
  <si>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</si>
  <si>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</si>
  <si>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</si>
  <si>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</si>
  <si>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</si>
  <si>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</si>
  <si>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</si>
  <si>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</si>
  <si>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</si>
  <si>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</si>
  <si>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</si>
  <si>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</si>
  <si>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</si>
  <si>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</si>
  <si>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</si>
  <si>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</si>
  <si>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</si>
  <si>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</si>
  <si>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</si>
  <si>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</si>
  <si>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</si>
  <si>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</si>
  <si>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</si>
  <si>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</si>
  <si>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</si>
  <si>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</si>
  <si>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</si>
  <si>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</si>
  <si>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</si>
  <si>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</si>
  <si>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</si>
  <si>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</si>
  <si>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</si>
  <si>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</si>
  <si>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</si>
  <si>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</si>
  <si>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Fonctionnalité</t>
  </si>
  <si>
    <t>Testé</t>
  </si>
  <si>
    <t>Note finale</t>
  </si>
  <si>
    <t>Commentaires</t>
  </si>
  <si>
    <t>Outil-Ligne</t>
  </si>
  <si>
    <t>À moins de 3px la ligne est crée</t>
  </si>
  <si>
    <t>Abde</t>
  </si>
  <si>
    <t>Point d'entrée dans l'application</t>
  </si>
  <si>
    <t xml:space="preserve">Pas de test pour le bouton continuer un dessin, </t>
  </si>
  <si>
    <t>Emilio</t>
  </si>
  <si>
    <t>Vue de dessin</t>
  </si>
  <si>
    <t>❌ Il est possible de faire «disparaitre» la zone de dessin si cette dernière est de la même couleur que le fond.
— TESTS —
❤ Bravo!</t>
  </si>
  <si>
    <t>Phil</t>
  </si>
  <si>
    <t>Créer un nouveau dessin</t>
  </si>
  <si>
    <t>❌ La fenêtre modale ne s'ouvre pas avec CTRL+O dans la page d'accueil.
❌ Les raccourcis sont toujours actifs malgré l’affichage de la fenêtre de création de dessin.
❌ Un nouvel affichage de la fenêtre de dialogue ne présente pas les valeurs par défaut.
❌ Des valeurs nulles peuvent être entrées pour la taille de la zone de dessin.
❤ Sinon dans l’ensemble c’est très bien!
— TESTS —
❤ Super</t>
  </si>
  <si>
    <t>Outil-Couleur</t>
  </si>
  <si>
    <t>❤ Bravo d’avoir cité votre source pour la palette de couleur. Bravo!
❌ Il est possible d’entrer des couleurs erronées via les valeurs RGB
❤ Mais autrement, c’est solide!
— TESTS —
❤ Solide</t>
  </si>
  <si>
    <t>Outil-Rectangle</t>
  </si>
  <si>
    <t>Le passage de rectangle à carré et vice-versa se fait automatiquement, sans le déplacement de la souris. (-1)
Shift ne fonctionne qu'une fois (-1). Lacher shift ne fait pas revenir à la forme initiale (-1) -10% car si on change d'outil pendant qu'on dessine on qu'on redessine, le rectangle bug . Certains de vos tests plantent. Pas de test valide</t>
  </si>
  <si>
    <t>Outil-Pinceau</t>
  </si>
  <si>
    <t>Outil-Crayon</t>
  </si>
  <si>
    <t>Guide d'utilisation</t>
  </si>
  <si>
    <t>Bien pour les tests mais vous allez vous rendre compte que pour les prchains sprints, les tests de cette manière (user guide by user guide) va être pénible.</t>
  </si>
  <si>
    <t>Note finale pour le sprint</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</si>
  <si>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</si>
  <si>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</si>
  <si>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</si>
  <si>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</si>
  <si>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</si>
  <si>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</si>
  <si>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</si>
  <si>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</si>
  <si>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</si>
  <si>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</si>
  <si>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</si>
  <si>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</si>
  <si>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</si>
  <si>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</si>
  <si>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</si>
  <si>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</si>
  <si>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</si>
  <si>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</si>
  <si>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</si>
  <si>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</si>
  <si>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</si>
  <si>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</si>
  <si>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</si>
  <si>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</si>
  <si>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</si>
  <si>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</si>
  <si>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</si>
  <si>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</si>
  <si>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</si>
  <si>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</si>
  <si>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</si>
  <si>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</si>
  <si>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</si>
  <si>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</si>
  <si>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Trop d'attributs: BrushService, LineService, PencilService, ShapeService
Attributs non-utilisés: DrawablePropertiesService, CreateNewService</t>
  </si>
  <si>
    <t>La classe minimise l'accessibilité des membres</t>
  </si>
  <si>
    <t xml:space="preserve">Peut être davantage restraint: DrawerService, </t>
  </si>
  <si>
    <t>Les attributs de la classe sont initialisés dans le constructeur</t>
  </si>
  <si>
    <t>Total de la catégorie</t>
  </si>
  <si>
    <t>Qualité des fonctions</t>
  </si>
  <si>
    <t>La fonction ne fait qu'une chose et elle est non triviale. Son nom est clair, pertinent, représentatif de sa tâche et respecte les conventions.</t>
  </si>
  <si>
    <t>_resizeCallback, et stack.ts mne respectent pas les conventions</t>
  </si>
  <si>
    <t>L'ordre des paramètres est cohérent. (x, y, z) plutôt que (y, z, x) par exemple.</t>
  </si>
  <si>
    <t>La fonction doit minimiser le nombre de paramètres (idéalement 0)</t>
  </si>
  <si>
    <t>Tous les paramètres de fonction sont utilisés</t>
  </si>
  <si>
    <t>Des listener de souris n'utilise pas toujours le MouseEvent</t>
  </si>
  <si>
    <t>Exceptions</t>
  </si>
  <si>
    <t>Les exceptions sont claires et spécifiques (Pas d'erreurs génériques)</t>
  </si>
  <si>
    <t>Il n'y a pas de bloc "catch" vide, ou s'ils sont présents, ils sont documentés.</t>
  </si>
  <si>
    <t>Variables</t>
  </si>
  <si>
    <t>Bonne utilisation des constantes.</t>
  </si>
  <si>
    <t>constants.ts, SVGProperties: Quelque constantes non-utilisés</t>
  </si>
  <si>
    <t>Les variables et constantes ont des noms explicites qui respectent les conventions de nommage.</t>
  </si>
  <si>
    <t>Expression Booléennes</t>
  </si>
  <si>
    <t>Les expression booléennes ne sont pas comparées à true et false</t>
  </si>
  <si>
    <t>./src/app/components/user-guide/user-guide.component.ts:115:    if (indexes[2] === true) {</t>
  </si>
  <si>
    <t>Utilisation des opérateurs ternaires dans les bon scénario</t>
  </si>
  <si>
    <t>Pas d'expressions booléennes complexes. Des prédicats sont utilisés pour simplifier les conditions complexes</t>
  </si>
  <si>
    <t>Qualité Générale</t>
  </si>
  <si>
    <t>NB:  getTool(toFind: Tools): DrawableService | undefined {
    if (this.tools.has(toFind)) {
      return this.tools.get(toFind);
    }
    return undefined;
  } == return this.tools.get(toFind)</t>
  </si>
  <si>
    <t>Le programme utilise des enums lorsqu'elles sont nécessaires</t>
  </si>
  <si>
    <t>Les catégories dans user-guide componenent devraient être un interface. FindIndex retourne quoi?</t>
  </si>
  <si>
    <t>Les objets javascript ne sont pas utilisés, des classes ou des interfaces sont utilisés</t>
  </si>
  <si>
    <t>Le code est correctement indenté et organisé en groupes logiques.</t>
  </si>
  <si>
    <t>Il y a une séparation entre le code typescript, html et css.</t>
  </si>
  <si>
    <t>Évitez les ids surtout dans color pickers, aussi n'utilisez pas le h6, h4, etc pour simplement la taille, surtout si vous allez remettre la taill à 1em.  OK pour la couleur du background avec la bordure</t>
  </si>
  <si>
    <t>Il n'y a pas de duplication de code.</t>
  </si>
  <si>
    <t>Les commentaires sont pertinents</t>
  </si>
  <si>
    <t>Code commenté dans pencil-service</t>
  </si>
  <si>
    <t>Aucune erreur TSLint non justifiée. (Des commentaires TODO sont acceptables). (25% de la note sera retirée par type d'erreur présente)</t>
  </si>
  <si>
    <t>Remettez la rule tslint pour no-string-literal à true et désactivez la dans les fichiers pour les tests. Prochaine fois, les points seront enlevés pour des modifications dans le TSLINT</t>
  </si>
  <si>
    <t>Les structures conditionnelles réduisent l'imbrication lorsque possible (reduce nesting).</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</si>
  <si>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</si>
  <si>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</si>
  <si>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</si>
  <si>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</si>
  <si>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Test patch, More linting, Testing..., fixed auto sizing (À quoi vous faites référence?)</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</si>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</sst>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sz val="14"/>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4">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8" fillId="0" borderId="0" xfId="0" applyFont="1"/>
    <xf numFmtId="0" fontId="8"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49" fontId="16" fillId="0" borderId="0" xfId="0" applyNumberFormat="1" applyFont="1" applyFill="1" applyBorder="1" applyAlignment="1">
      <alignment horizontal="center" vertical="center" wrapText="1"/>
    </xf>
    <xf numFmtId="0" fontId="0" fillId="5" borderId="77" xfId="0" applyNumberFormat="1" applyFill="1" applyBorder="1" applyAlignment="1">
      <alignment horizontal="center" vertical="center"/>
    </xf>
    <xf numFmtId="2" fontId="0" fillId="15" borderId="108" xfId="0" applyNumberFormat="1" applyFill="1" applyBorder="1" applyAlignment="1">
      <alignment horizontal="center"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NumberFormat="1" applyFill="1" applyBorder="1" applyAlignment="1">
      <alignment horizontal="center" vertical="center"/>
    </xf>
    <xf numFmtId="0" fontId="0" fillId="15" borderId="106" xfId="0" applyNumberFormat="1"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0" borderId="0" xfId="0" applyAlignment="1"/>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90" t="s">
        <v>45</v>
      </c>
      <c r="D2" s="290"/>
      <c r="E2" s="291" t="s">
        <v>46</v>
      </c>
      <c r="F2" s="291"/>
      <c r="G2" s="292" t="s">
        <v>47</v>
      </c>
      <c r="H2" s="292"/>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4" t="s">
        <v>55</v>
      </c>
      <c r="I27" s="294"/>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4" t="s">
        <v>55</v>
      </c>
      <c r="I31" s="294"/>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7"/>
      <c r="B3" s="266" t="s">
        <v>74</v>
      </c>
      <c r="C3" s="266" t="s">
        <v>75</v>
      </c>
      <c r="D3" s="266" t="s">
        <v>76</v>
      </c>
      <c r="E3" s="267" t="s">
        <v>77</v>
      </c>
      <c r="F3" s="2" t="s">
        <v>3</v>
      </c>
      <c r="G3" t="s">
        <v>78</v>
      </c>
    </row>
    <row r="4" spans="1:7">
      <c r="A4" s="268" t="s">
        <v>0</v>
      </c>
      <c r="B4" s="269">
        <f>(Fonctionnalités!E17)</f>
        <v>0.82154248366013061</v>
      </c>
      <c r="C4" s="270">
        <f>'Assurance Qualité'!B49</f>
        <v>0.75</v>
      </c>
      <c r="D4" s="270">
        <f>AVERAGE(B4:C4) - 0.1*E4</f>
        <v>0.7857712418300653</v>
      </c>
      <c r="F4" s="281">
        <v>15</v>
      </c>
      <c r="G4" s="280">
        <f>D4*F4</f>
        <v>11.786568627450979</v>
      </c>
    </row>
    <row r="5" spans="1:7">
      <c r="A5" s="271" t="s">
        <v>1</v>
      </c>
      <c r="B5" s="272">
        <f>(Fonctionnalités!E39)</f>
        <v>0</v>
      </c>
      <c r="C5" s="273">
        <f>'Assurance Qualité'!D49</f>
        <v>0</v>
      </c>
      <c r="D5" s="273">
        <f>AVERAGE(B5:C5) - 0.1*E5</f>
        <v>0</v>
      </c>
      <c r="F5" s="281">
        <v>20</v>
      </c>
      <c r="G5" s="280">
        <f t="shared" ref="G5:G7" si="0">D5*F5</f>
        <v>0</v>
      </c>
    </row>
    <row r="6" spans="1:7">
      <c r="A6" s="274" t="s">
        <v>2</v>
      </c>
      <c r="B6" s="275">
        <f>(Fonctionnalités!E58)</f>
        <v>0</v>
      </c>
      <c r="C6" s="276">
        <f>'Assurance Qualité'!F49</f>
        <v>0</v>
      </c>
      <c r="D6" s="276">
        <f>AVERAGE(B6:C6) - 0.1*E6</f>
        <v>0</v>
      </c>
      <c r="F6" s="281">
        <v>25</v>
      </c>
      <c r="G6" s="280">
        <f t="shared" si="0"/>
        <v>0</v>
      </c>
    </row>
    <row r="7" spans="1:7">
      <c r="A7" s="277" t="s">
        <v>79</v>
      </c>
      <c r="B7" s="278"/>
      <c r="C7" s="278"/>
      <c r="D7" s="282"/>
      <c r="F7" s="2">
        <v>10</v>
      </c>
      <c r="G7" s="280">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workbookViewId="0">
      <selection activeCell="C12" sqref="C12"/>
    </sheetView>
  </sheetViews>
  <sheetFormatPr defaultRowHeight="15"/>
  <cols>
    <col min="1" max="1" width="73" customWidth="1"/>
    <col min="5" max="5" width="11" bestFit="1" customWidth="1"/>
    <col min="6" max="6" width="14.140625" bestFit="1" customWidth="1"/>
  </cols>
  <sheetData>
    <row r="1" spans="1:7" ht="18.75">
      <c r="A1" s="303" t="s">
        <v>80</v>
      </c>
      <c r="B1" s="304"/>
      <c r="C1" s="304"/>
      <c r="D1" s="304"/>
      <c r="E1" s="304"/>
      <c r="F1" s="304"/>
    </row>
    <row r="2" spans="1:7">
      <c r="A2" s="217"/>
      <c r="B2" s="217"/>
      <c r="C2" s="218"/>
      <c r="D2" s="218"/>
      <c r="E2" s="217"/>
      <c r="F2" s="218"/>
    </row>
    <row r="3" spans="1:7" ht="18.75">
      <c r="A3" s="303" t="s">
        <v>51</v>
      </c>
      <c r="B3" s="304"/>
      <c r="C3" s="304"/>
      <c r="D3" s="304"/>
      <c r="E3" s="304"/>
      <c r="F3" s="304"/>
    </row>
    <row r="5" spans="1:7" ht="23.25">
      <c r="A5" s="305" t="s">
        <v>0</v>
      </c>
      <c r="B5" s="305"/>
      <c r="C5" s="305"/>
      <c r="D5" s="305"/>
      <c r="E5" s="305"/>
      <c r="F5" s="305"/>
    </row>
    <row r="6" spans="1:7">
      <c r="A6" s="219" t="s">
        <v>52</v>
      </c>
      <c r="B6" s="306">
        <v>9606529</v>
      </c>
      <c r="C6" s="306"/>
      <c r="D6" s="306"/>
      <c r="E6" s="306"/>
      <c r="F6" s="307"/>
    </row>
    <row r="7" spans="1:7">
      <c r="A7" s="220" t="s">
        <v>81</v>
      </c>
      <c r="B7" s="221" t="s">
        <v>48</v>
      </c>
      <c r="C7" s="221" t="s">
        <v>82</v>
      </c>
      <c r="D7" s="221" t="s">
        <v>3</v>
      </c>
      <c r="E7" s="221" t="s">
        <v>83</v>
      </c>
      <c r="F7" s="222" t="s">
        <v>84</v>
      </c>
    </row>
    <row r="8" spans="1:7">
      <c r="A8" s="223" t="s">
        <v>85</v>
      </c>
      <c r="B8" s="224">
        <f>19/20</f>
        <v>0.95</v>
      </c>
      <c r="C8" s="224">
        <v>1</v>
      </c>
      <c r="D8" s="224">
        <v>16</v>
      </c>
      <c r="E8" s="224">
        <f t="shared" ref="E8:E13" si="0">B8*C8*D8</f>
        <v>15.2</v>
      </c>
      <c r="F8" s="226" t="s">
        <v>86</v>
      </c>
      <c r="G8" t="s">
        <v>87</v>
      </c>
    </row>
    <row r="9" spans="1:7">
      <c r="A9" s="223" t="s">
        <v>88</v>
      </c>
      <c r="B9" s="224">
        <v>1</v>
      </c>
      <c r="C9" s="224">
        <v>1</v>
      </c>
      <c r="D9" s="224">
        <v>8</v>
      </c>
      <c r="E9" s="224">
        <f t="shared" si="0"/>
        <v>8</v>
      </c>
      <c r="F9" s="226" t="s">
        <v>89</v>
      </c>
      <c r="G9" t="s">
        <v>90</v>
      </c>
    </row>
    <row r="10" spans="1:7">
      <c r="A10" s="223" t="s">
        <v>91</v>
      </c>
      <c r="B10" s="288">
        <f>5/6</f>
        <v>0.83333333333333337</v>
      </c>
      <c r="C10" s="224">
        <v>1</v>
      </c>
      <c r="D10" s="224">
        <v>10</v>
      </c>
      <c r="E10" s="288">
        <f t="shared" si="0"/>
        <v>8.3333333333333339</v>
      </c>
      <c r="F10" s="226" t="s">
        <v>92</v>
      </c>
      <c r="G10" t="s">
        <v>93</v>
      </c>
    </row>
    <row r="11" spans="1:7">
      <c r="A11" s="223" t="s">
        <v>94</v>
      </c>
      <c r="B11" s="288">
        <f>13/17</f>
        <v>0.76470588235294112</v>
      </c>
      <c r="C11" s="224">
        <v>1</v>
      </c>
      <c r="D11" s="224">
        <v>12</v>
      </c>
      <c r="E11" s="288">
        <f t="shared" si="0"/>
        <v>9.1764705882352935</v>
      </c>
      <c r="F11" s="226" t="s">
        <v>95</v>
      </c>
      <c r="G11" t="s">
        <v>93</v>
      </c>
    </row>
    <row r="12" spans="1:7">
      <c r="A12" s="223" t="s">
        <v>96</v>
      </c>
      <c r="B12" s="288">
        <f>17/18</f>
        <v>0.94444444444444442</v>
      </c>
      <c r="C12" s="224">
        <v>1</v>
      </c>
      <c r="D12" s="224">
        <v>10</v>
      </c>
      <c r="E12" s="288">
        <f t="shared" si="0"/>
        <v>9.4444444444444446</v>
      </c>
      <c r="F12" s="226" t="s">
        <v>97</v>
      </c>
      <c r="G12" t="s">
        <v>93</v>
      </c>
    </row>
    <row r="13" spans="1:7" ht="15" customHeight="1">
      <c r="A13" s="223" t="s">
        <v>98</v>
      </c>
      <c r="B13" s="224">
        <f>13/16-0.1</f>
        <v>0.71250000000000002</v>
      </c>
      <c r="C13" s="224">
        <v>0</v>
      </c>
      <c r="D13" s="224">
        <v>12</v>
      </c>
      <c r="E13" s="224">
        <f t="shared" si="0"/>
        <v>0</v>
      </c>
      <c r="F13" s="225" t="s">
        <v>99</v>
      </c>
      <c r="G13" t="s">
        <v>90</v>
      </c>
    </row>
    <row r="14" spans="1:7">
      <c r="A14" s="223" t="s">
        <v>100</v>
      </c>
      <c r="B14" s="224">
        <v>1</v>
      </c>
      <c r="C14" s="224">
        <v>1</v>
      </c>
      <c r="D14" s="224">
        <v>12</v>
      </c>
      <c r="E14" s="224">
        <f t="shared" ref="E14:E16" si="1">B14*C14*D14</f>
        <v>12</v>
      </c>
      <c r="F14" s="225"/>
      <c r="G14" t="s">
        <v>87</v>
      </c>
    </row>
    <row r="15" spans="1:7">
      <c r="A15" s="223" t="s">
        <v>101</v>
      </c>
      <c r="B15" s="224">
        <v>1</v>
      </c>
      <c r="C15" s="224">
        <v>1</v>
      </c>
      <c r="D15" s="224">
        <v>10</v>
      </c>
      <c r="E15" s="224">
        <f t="shared" si="1"/>
        <v>10</v>
      </c>
      <c r="F15" s="226"/>
      <c r="G15" t="s">
        <v>87</v>
      </c>
    </row>
    <row r="16" spans="1:7">
      <c r="A16" s="223" t="s">
        <v>102</v>
      </c>
      <c r="B16" s="224">
        <v>1</v>
      </c>
      <c r="C16" s="224">
        <v>1</v>
      </c>
      <c r="D16" s="224">
        <v>10</v>
      </c>
      <c r="E16" s="224">
        <f t="shared" si="1"/>
        <v>10</v>
      </c>
      <c r="F16" s="226" t="s">
        <v>103</v>
      </c>
      <c r="G16" t="s">
        <v>90</v>
      </c>
    </row>
    <row r="17" spans="1:6">
      <c r="A17" s="227" t="s">
        <v>104</v>
      </c>
      <c r="B17" s="308"/>
      <c r="C17" s="308"/>
      <c r="D17" s="289">
        <f>SUM(D8:D16)</f>
        <v>100</v>
      </c>
      <c r="E17" s="279">
        <f>SUM(E8:E16)/D17 - E19*D19 - E18*D18</f>
        <v>0.82154248366013061</v>
      </c>
      <c r="F17" s="228"/>
    </row>
    <row r="18" spans="1:6">
      <c r="A18" s="229" t="s">
        <v>105</v>
      </c>
      <c r="D18" s="230">
        <v>0.15</v>
      </c>
    </row>
    <row r="19" spans="1:6">
      <c r="A19" s="229" t="s">
        <v>106</v>
      </c>
      <c r="D19" s="230">
        <v>0.2</v>
      </c>
    </row>
    <row r="20" spans="1:6" ht="23.25">
      <c r="A20" s="309" t="s">
        <v>1</v>
      </c>
      <c r="B20" s="310"/>
      <c r="C20" s="310"/>
      <c r="D20" s="310"/>
      <c r="E20" s="310"/>
      <c r="F20" s="311"/>
    </row>
    <row r="21" spans="1:6" ht="25.5" customHeight="1">
      <c r="A21" s="239" t="s">
        <v>52</v>
      </c>
      <c r="B21" s="295"/>
      <c r="C21" s="296"/>
      <c r="D21" s="296"/>
      <c r="E21" s="296"/>
      <c r="F21" s="297"/>
    </row>
    <row r="22" spans="1:6">
      <c r="A22" s="239" t="s">
        <v>81</v>
      </c>
      <c r="B22" s="231" t="s">
        <v>48</v>
      </c>
      <c r="C22" s="231" t="s">
        <v>82</v>
      </c>
      <c r="D22" s="231" t="s">
        <v>3</v>
      </c>
      <c r="E22" s="231" t="s">
        <v>83</v>
      </c>
      <c r="F22" s="240" t="s">
        <v>84</v>
      </c>
    </row>
    <row r="23" spans="1:6">
      <c r="A23" s="239" t="s">
        <v>107</v>
      </c>
      <c r="B23" s="253"/>
      <c r="C23" s="253"/>
      <c r="D23" s="231">
        <v>12</v>
      </c>
      <c r="E23" s="231">
        <f>B23*C23*D23</f>
        <v>0</v>
      </c>
      <c r="F23" s="240"/>
    </row>
    <row r="24" spans="1:6">
      <c r="A24" s="239" t="s">
        <v>108</v>
      </c>
      <c r="B24" s="253"/>
      <c r="C24" s="253"/>
      <c r="D24" s="231">
        <v>8</v>
      </c>
      <c r="E24" s="231">
        <f>B24*C24*D24</f>
        <v>0</v>
      </c>
      <c r="F24" s="240"/>
    </row>
    <row r="25" spans="1:6">
      <c r="A25" s="239" t="s">
        <v>109</v>
      </c>
      <c r="B25" s="253"/>
      <c r="C25" s="253"/>
      <c r="D25" s="231">
        <v>8</v>
      </c>
      <c r="E25" s="231">
        <f>B25*C25*D25</f>
        <v>0</v>
      </c>
      <c r="F25" s="240"/>
    </row>
    <row r="26" spans="1:6">
      <c r="A26" s="239" t="s">
        <v>110</v>
      </c>
      <c r="B26" s="253"/>
      <c r="C26" s="253"/>
      <c r="D26" s="231">
        <v>4</v>
      </c>
      <c r="E26" s="231">
        <f>B26*C26*D26</f>
        <v>0</v>
      </c>
      <c r="F26" s="240"/>
    </row>
    <row r="27" spans="1:6">
      <c r="A27" s="239" t="s">
        <v>111</v>
      </c>
      <c r="B27" s="253"/>
      <c r="C27" s="253"/>
      <c r="D27" s="231">
        <v>5</v>
      </c>
      <c r="E27" s="231">
        <f>B27*C27*D27</f>
        <v>0</v>
      </c>
      <c r="F27" s="240"/>
    </row>
    <row r="28" spans="1:6">
      <c r="A28" s="239" t="s">
        <v>112</v>
      </c>
      <c r="B28" s="253"/>
      <c r="C28" s="253"/>
      <c r="D28" s="231">
        <v>5</v>
      </c>
      <c r="E28" s="231">
        <f t="shared" ref="E28:E38" si="2">B28*C28*D28</f>
        <v>0</v>
      </c>
      <c r="F28" s="240"/>
    </row>
    <row r="29" spans="1:6">
      <c r="A29" s="239" t="s">
        <v>113</v>
      </c>
      <c r="B29" s="253"/>
      <c r="C29" s="253"/>
      <c r="D29" s="231">
        <v>14</v>
      </c>
      <c r="E29" s="231">
        <f t="shared" si="2"/>
        <v>0</v>
      </c>
      <c r="F29" s="240"/>
    </row>
    <row r="30" spans="1:6">
      <c r="A30" s="239" t="s">
        <v>114</v>
      </c>
      <c r="B30" s="253"/>
      <c r="C30" s="253"/>
      <c r="D30" s="231">
        <v>6</v>
      </c>
      <c r="E30" s="231">
        <f t="shared" si="2"/>
        <v>0</v>
      </c>
      <c r="F30" s="240"/>
    </row>
    <row r="31" spans="1:6">
      <c r="A31" s="239" t="s">
        <v>115</v>
      </c>
      <c r="B31" s="253"/>
      <c r="C31" s="253"/>
      <c r="D31" s="231">
        <v>8</v>
      </c>
      <c r="E31" s="231">
        <f t="shared" si="2"/>
        <v>0</v>
      </c>
      <c r="F31" s="240"/>
    </row>
    <row r="32" spans="1:6">
      <c r="A32" s="239" t="s">
        <v>116</v>
      </c>
      <c r="B32" s="253"/>
      <c r="C32" s="253"/>
      <c r="D32" s="231">
        <v>4</v>
      </c>
      <c r="E32" s="231">
        <f t="shared" si="2"/>
        <v>0</v>
      </c>
      <c r="F32" s="240"/>
    </row>
    <row r="33" spans="1:6">
      <c r="A33" s="239" t="s">
        <v>117</v>
      </c>
      <c r="B33" s="253"/>
      <c r="C33" s="253"/>
      <c r="D33" s="231">
        <v>4</v>
      </c>
      <c r="E33" s="231">
        <f t="shared" si="2"/>
        <v>0</v>
      </c>
      <c r="F33" s="240"/>
    </row>
    <row r="34" spans="1:6">
      <c r="A34" s="252" t="s">
        <v>118</v>
      </c>
      <c r="B34" s="253"/>
      <c r="C34" s="253"/>
      <c r="D34" s="253">
        <v>6</v>
      </c>
      <c r="E34" s="231">
        <f t="shared" si="2"/>
        <v>0</v>
      </c>
      <c r="F34" s="254"/>
    </row>
    <row r="35" spans="1:6">
      <c r="A35" s="252" t="s">
        <v>119</v>
      </c>
      <c r="B35" s="253"/>
      <c r="C35" s="253"/>
      <c r="D35" s="253">
        <v>6</v>
      </c>
      <c r="E35" s="231">
        <f t="shared" si="2"/>
        <v>0</v>
      </c>
      <c r="F35" s="254"/>
    </row>
    <row r="36" spans="1:6">
      <c r="A36" s="252" t="s">
        <v>120</v>
      </c>
      <c r="B36" s="253"/>
      <c r="C36" s="253"/>
      <c r="D36" s="253">
        <v>4</v>
      </c>
      <c r="E36" s="231">
        <f t="shared" si="2"/>
        <v>0</v>
      </c>
      <c r="F36" s="254"/>
    </row>
    <row r="37" spans="1:6">
      <c r="A37" s="252" t="s">
        <v>121</v>
      </c>
      <c r="B37" s="253"/>
      <c r="C37" s="253"/>
      <c r="D37" s="253">
        <v>4</v>
      </c>
      <c r="E37" s="231">
        <f t="shared" si="2"/>
        <v>0</v>
      </c>
      <c r="F37" s="254"/>
    </row>
    <row r="38" spans="1:6">
      <c r="A38" s="252" t="s">
        <v>122</v>
      </c>
      <c r="B38" s="253"/>
      <c r="C38" s="253"/>
      <c r="D38" s="253">
        <v>2</v>
      </c>
      <c r="E38" s="231">
        <f t="shared" si="2"/>
        <v>0</v>
      </c>
      <c r="F38" s="254"/>
    </row>
    <row r="39" spans="1:6">
      <c r="A39" s="241" t="s">
        <v>104</v>
      </c>
      <c r="B39" s="242"/>
      <c r="C39" s="263"/>
      <c r="D39" s="263">
        <f>SUM(D23:D38)</f>
        <v>100</v>
      </c>
      <c r="E39" s="243">
        <f>SUM(E23:E38)/D39 -E40*D40 -E41*D41-E42*D42</f>
        <v>0</v>
      </c>
      <c r="F39" s="244"/>
    </row>
    <row r="40" spans="1:6">
      <c r="A40" s="232" t="s">
        <v>105</v>
      </c>
      <c r="C40" s="265"/>
      <c r="D40" s="264">
        <v>0.15</v>
      </c>
    </row>
    <row r="41" spans="1:6">
      <c r="A41" s="232" t="s">
        <v>106</v>
      </c>
      <c r="D41" s="233">
        <v>0.2</v>
      </c>
    </row>
    <row r="42" spans="1:6">
      <c r="A42" s="232" t="s">
        <v>123</v>
      </c>
      <c r="D42" s="234">
        <v>0.05</v>
      </c>
    </row>
    <row r="43" spans="1:6" ht="23.25">
      <c r="A43" s="298" t="s">
        <v>2</v>
      </c>
      <c r="B43" s="299"/>
      <c r="C43" s="299"/>
      <c r="D43" s="299"/>
      <c r="E43" s="299"/>
      <c r="F43" s="300"/>
    </row>
    <row r="44" spans="1:6">
      <c r="A44" s="245" t="s">
        <v>52</v>
      </c>
      <c r="B44" s="301"/>
      <c r="C44" s="301"/>
      <c r="D44" s="301"/>
      <c r="E44" s="301"/>
      <c r="F44" s="302"/>
    </row>
    <row r="45" spans="1:6">
      <c r="A45" s="246" t="s">
        <v>81</v>
      </c>
      <c r="B45" s="235" t="s">
        <v>48</v>
      </c>
      <c r="C45" s="235" t="s">
        <v>82</v>
      </c>
      <c r="D45" s="235" t="s">
        <v>3</v>
      </c>
      <c r="E45" s="235" t="s">
        <v>83</v>
      </c>
      <c r="F45" s="247" t="s">
        <v>84</v>
      </c>
    </row>
    <row r="46" spans="1:6">
      <c r="A46" s="248" t="s">
        <v>124</v>
      </c>
      <c r="B46" s="236"/>
      <c r="C46" s="236"/>
      <c r="D46" s="236">
        <v>5</v>
      </c>
      <c r="E46" s="236">
        <f t="shared" ref="E46:E52" si="3">B46*C46*D46</f>
        <v>0</v>
      </c>
      <c r="F46" s="247"/>
    </row>
    <row r="47" spans="1:6">
      <c r="A47" s="248" t="s">
        <v>125</v>
      </c>
      <c r="B47" s="236"/>
      <c r="C47" s="236"/>
      <c r="D47" s="236">
        <v>10</v>
      </c>
      <c r="E47" s="236">
        <f t="shared" si="3"/>
        <v>0</v>
      </c>
      <c r="F47" s="249"/>
    </row>
    <row r="48" spans="1:6">
      <c r="A48" s="248" t="s">
        <v>126</v>
      </c>
      <c r="B48" s="236"/>
      <c r="C48" s="236"/>
      <c r="D48" s="236">
        <v>8</v>
      </c>
      <c r="E48" s="236">
        <f t="shared" si="3"/>
        <v>0</v>
      </c>
      <c r="F48" s="247"/>
    </row>
    <row r="49" spans="1:6">
      <c r="A49" s="248" t="s">
        <v>127</v>
      </c>
      <c r="B49" s="236"/>
      <c r="C49" s="236"/>
      <c r="D49" s="236">
        <v>6</v>
      </c>
      <c r="E49" s="236">
        <f t="shared" si="3"/>
        <v>0</v>
      </c>
      <c r="F49" s="249"/>
    </row>
    <row r="50" spans="1:6">
      <c r="A50" s="248" t="s">
        <v>128</v>
      </c>
      <c r="B50" s="236"/>
      <c r="C50" s="236"/>
      <c r="D50" s="236">
        <v>6</v>
      </c>
      <c r="E50" s="236">
        <f t="shared" si="3"/>
        <v>0</v>
      </c>
      <c r="F50" s="247"/>
    </row>
    <row r="51" spans="1:6">
      <c r="A51" s="248" t="s">
        <v>129</v>
      </c>
      <c r="B51" s="236"/>
      <c r="C51" s="236"/>
      <c r="D51" s="236">
        <v>15</v>
      </c>
      <c r="E51" s="236">
        <f t="shared" si="3"/>
        <v>0</v>
      </c>
      <c r="F51" s="247"/>
    </row>
    <row r="52" spans="1:6">
      <c r="A52" s="248" t="s">
        <v>130</v>
      </c>
      <c r="B52" s="236"/>
      <c r="C52" s="236"/>
      <c r="D52" s="236">
        <v>8</v>
      </c>
      <c r="E52" s="236">
        <f t="shared" si="3"/>
        <v>0</v>
      </c>
      <c r="F52" s="247"/>
    </row>
    <row r="53" spans="1:6">
      <c r="A53" s="248" t="s">
        <v>131</v>
      </c>
      <c r="B53" s="256"/>
      <c r="C53" s="256"/>
      <c r="D53" s="236">
        <v>12</v>
      </c>
      <c r="E53" s="236">
        <f t="shared" ref="E53:E57" si="4">B53*C53*D53</f>
        <v>0</v>
      </c>
      <c r="F53" s="247"/>
    </row>
    <row r="54" spans="1:6">
      <c r="A54" s="260" t="s">
        <v>132</v>
      </c>
      <c r="B54" s="258"/>
      <c r="C54" s="258"/>
      <c r="D54" s="255">
        <v>12</v>
      </c>
      <c r="E54" s="236">
        <f t="shared" si="4"/>
        <v>0</v>
      </c>
      <c r="F54" s="257"/>
    </row>
    <row r="55" spans="1:6">
      <c r="A55" s="260" t="s">
        <v>133</v>
      </c>
      <c r="B55" s="258"/>
      <c r="C55" s="258"/>
      <c r="D55" s="255">
        <v>12</v>
      </c>
      <c r="E55" s="236">
        <f t="shared" si="4"/>
        <v>0</v>
      </c>
      <c r="F55" s="257"/>
    </row>
    <row r="56" spans="1:6">
      <c r="A56" s="260" t="s">
        <v>134</v>
      </c>
      <c r="B56" s="258"/>
      <c r="C56" s="258"/>
      <c r="D56" s="255">
        <v>4</v>
      </c>
      <c r="E56" s="236">
        <f t="shared" si="4"/>
        <v>0</v>
      </c>
      <c r="F56" s="257"/>
    </row>
    <row r="57" spans="1:6">
      <c r="A57" s="260" t="s">
        <v>122</v>
      </c>
      <c r="B57" s="258"/>
      <c r="C57" s="258"/>
      <c r="D57" s="255">
        <v>2</v>
      </c>
      <c r="E57" s="236">
        <f t="shared" si="4"/>
        <v>0</v>
      </c>
      <c r="F57" s="257"/>
    </row>
    <row r="58" spans="1:6">
      <c r="A58" s="261" t="s">
        <v>104</v>
      </c>
      <c r="B58" s="259"/>
      <c r="C58" s="259"/>
      <c r="D58" s="262">
        <f>SUM(D46:D57)</f>
        <v>100</v>
      </c>
      <c r="E58" s="250">
        <f>SUM(E46:E57)/D58 - D59*E59  - D60*E60 - D61*E61</f>
        <v>0</v>
      </c>
      <c r="F58" s="251"/>
    </row>
    <row r="59" spans="1:6">
      <c r="A59" s="237" t="s">
        <v>105</v>
      </c>
      <c r="D59" s="233">
        <v>0.15</v>
      </c>
    </row>
    <row r="60" spans="1:6">
      <c r="A60" s="237" t="s">
        <v>106</v>
      </c>
      <c r="D60" s="233">
        <v>0.2</v>
      </c>
    </row>
    <row r="61" spans="1:6">
      <c r="A61" s="238" t="s">
        <v>123</v>
      </c>
      <c r="D61" s="234">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abSelected="1" topLeftCell="A7" zoomScaleNormal="100" workbookViewId="0">
      <selection activeCell="B10" sqref="B10"/>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19" t="s">
        <v>80</v>
      </c>
      <c r="B1" s="320"/>
      <c r="C1" s="320"/>
      <c r="D1" s="320"/>
      <c r="E1" s="320"/>
      <c r="F1" s="320"/>
      <c r="G1" s="321"/>
      <c r="H1" s="216"/>
      <c r="I1" s="216"/>
    </row>
    <row r="2" spans="1:13" ht="15">
      <c r="H2" s="199"/>
      <c r="I2" s="199"/>
    </row>
    <row r="3" spans="1:13" ht="18.399999999999999" customHeight="1">
      <c r="A3" s="322" t="s">
        <v>54</v>
      </c>
      <c r="B3" s="323"/>
      <c r="C3" s="323"/>
      <c r="D3" s="323"/>
      <c r="E3" s="323"/>
      <c r="F3" s="323"/>
      <c r="G3" s="324"/>
      <c r="H3" s="196"/>
      <c r="I3" s="196"/>
    </row>
    <row r="4" spans="1:13" ht="18.75">
      <c r="A4" s="145"/>
      <c r="B4" s="146"/>
      <c r="C4" s="146"/>
      <c r="D4" s="146"/>
      <c r="E4" s="146"/>
      <c r="F4" s="146"/>
      <c r="G4" s="146"/>
      <c r="H4" s="146"/>
      <c r="I4" s="146"/>
    </row>
    <row r="5" spans="1:13" ht="18.399999999999999" customHeight="1">
      <c r="A5" s="327" t="s">
        <v>135</v>
      </c>
      <c r="B5" s="329" t="s">
        <v>0</v>
      </c>
      <c r="C5" s="329"/>
      <c r="D5" s="330" t="s">
        <v>1</v>
      </c>
      <c r="E5" s="330"/>
      <c r="F5" s="331" t="s">
        <v>2</v>
      </c>
      <c r="G5" s="332"/>
      <c r="H5" s="195"/>
      <c r="I5" s="195"/>
      <c r="J5" s="325" t="s">
        <v>84</v>
      </c>
      <c r="K5" s="326"/>
      <c r="L5" s="326"/>
    </row>
    <row r="6" spans="1:13" ht="18.75">
      <c r="A6" s="328"/>
      <c r="B6" s="147" t="s">
        <v>48</v>
      </c>
      <c r="C6" s="148" t="s">
        <v>136</v>
      </c>
      <c r="D6" s="149" t="s">
        <v>48</v>
      </c>
      <c r="E6" s="150" t="s">
        <v>136</v>
      </c>
      <c r="F6" s="151" t="s">
        <v>48</v>
      </c>
      <c r="G6" s="201" t="s">
        <v>136</v>
      </c>
      <c r="H6" s="195"/>
      <c r="I6" s="195"/>
      <c r="J6" s="152" t="s">
        <v>0</v>
      </c>
      <c r="K6" s="152" t="s">
        <v>1</v>
      </c>
      <c r="L6" s="152" t="s">
        <v>2</v>
      </c>
      <c r="M6" s="152"/>
    </row>
    <row r="7" spans="1:13" ht="18.399999999999999" customHeight="1">
      <c r="A7" s="312" t="s">
        <v>137</v>
      </c>
      <c r="B7" s="313"/>
      <c r="C7" s="313"/>
      <c r="D7" s="313"/>
      <c r="E7" s="313"/>
      <c r="F7" s="313"/>
      <c r="G7" s="314"/>
      <c r="H7" s="284" t="s">
        <v>93</v>
      </c>
      <c r="I7" s="196"/>
    </row>
    <row r="8" spans="1:13" ht="60">
      <c r="A8" s="202" t="s">
        <v>138</v>
      </c>
      <c r="B8" s="153">
        <v>0.5</v>
      </c>
      <c r="C8" s="154">
        <v>8</v>
      </c>
      <c r="D8" s="155"/>
      <c r="E8" s="156">
        <v>8</v>
      </c>
      <c r="F8" s="157"/>
      <c r="G8" s="203">
        <v>8</v>
      </c>
      <c r="H8" s="283"/>
      <c r="I8" s="197"/>
      <c r="J8" s="333" t="s">
        <v>139</v>
      </c>
    </row>
    <row r="9" spans="1:13" ht="18.75">
      <c r="A9" s="204" t="s">
        <v>140</v>
      </c>
      <c r="B9" s="158">
        <v>0.75</v>
      </c>
      <c r="C9" s="159">
        <v>2</v>
      </c>
      <c r="D9" s="160"/>
      <c r="E9" s="161">
        <v>2</v>
      </c>
      <c r="F9" s="162"/>
      <c r="G9" s="205">
        <v>2</v>
      </c>
      <c r="H9" s="283"/>
      <c r="I9" s="197"/>
      <c r="J9" t="s">
        <v>141</v>
      </c>
    </row>
    <row r="10" spans="1:13" ht="18.75">
      <c r="A10" s="206" t="s">
        <v>142</v>
      </c>
      <c r="B10" s="158">
        <v>1</v>
      </c>
      <c r="C10" s="163">
        <v>4</v>
      </c>
      <c r="D10" s="160"/>
      <c r="E10" s="164">
        <v>4</v>
      </c>
      <c r="F10" s="162"/>
      <c r="G10" s="207">
        <v>4</v>
      </c>
      <c r="H10" s="283"/>
      <c r="I10" s="197"/>
    </row>
    <row r="11" spans="1:13" ht="18.75">
      <c r="A11" s="208" t="s">
        <v>143</v>
      </c>
      <c r="B11" s="187">
        <f>SUMPRODUCT(B8:B10,C8:C10)</f>
        <v>9.5</v>
      </c>
      <c r="C11" s="165">
        <f>SUM(C8:C10)</f>
        <v>14</v>
      </c>
      <c r="D11" s="188">
        <f>SUMPRODUCT(D8:D10,E8:E10)</f>
        <v>0</v>
      </c>
      <c r="E11" s="166">
        <f>SUM(E8:E10)</f>
        <v>14</v>
      </c>
      <c r="F11" s="167">
        <f>SUMPRODUCT(F8:F10,G8:G10)</f>
        <v>0</v>
      </c>
      <c r="G11" s="207">
        <f>SUM(G8:G10)</f>
        <v>14</v>
      </c>
      <c r="H11" s="283"/>
      <c r="I11" s="197"/>
    </row>
    <row r="12" spans="1:13" ht="18.399999999999999" customHeight="1">
      <c r="A12" s="312" t="s">
        <v>144</v>
      </c>
      <c r="B12" s="313"/>
      <c r="C12" s="313"/>
      <c r="D12" s="313"/>
      <c r="E12" s="313"/>
      <c r="F12" s="313"/>
      <c r="G12" s="314"/>
      <c r="H12" s="284" t="s">
        <v>93</v>
      </c>
      <c r="I12" s="196"/>
    </row>
    <row r="13" spans="1:13" ht="30">
      <c r="A13" s="202" t="s">
        <v>145</v>
      </c>
      <c r="B13" s="168">
        <v>0.5</v>
      </c>
      <c r="C13" s="159">
        <v>6</v>
      </c>
      <c r="D13" s="169"/>
      <c r="E13" s="161">
        <v>6</v>
      </c>
      <c r="F13" s="170"/>
      <c r="G13" s="203">
        <v>6</v>
      </c>
      <c r="H13" s="283"/>
      <c r="I13" s="197"/>
      <c r="J13" t="s">
        <v>146</v>
      </c>
    </row>
    <row r="14" spans="1:13" ht="30">
      <c r="A14" s="204" t="s">
        <v>147</v>
      </c>
      <c r="B14" s="171">
        <v>1</v>
      </c>
      <c r="C14" s="159">
        <v>2</v>
      </c>
      <c r="D14" s="172"/>
      <c r="E14" s="161">
        <v>2</v>
      </c>
      <c r="F14" s="173"/>
      <c r="G14" s="205">
        <v>2</v>
      </c>
      <c r="H14" s="283"/>
      <c r="I14" s="197"/>
    </row>
    <row r="15" spans="1:13" ht="18.75">
      <c r="A15" s="204" t="s">
        <v>148</v>
      </c>
      <c r="B15" s="171">
        <v>1</v>
      </c>
      <c r="C15" s="159">
        <v>3</v>
      </c>
      <c r="D15" s="172"/>
      <c r="E15" s="161">
        <v>3</v>
      </c>
      <c r="F15" s="173"/>
      <c r="G15" s="205">
        <v>3</v>
      </c>
      <c r="H15" s="283"/>
      <c r="I15" s="197"/>
    </row>
    <row r="16" spans="1:13" ht="18.75">
      <c r="A16" s="206" t="s">
        <v>149</v>
      </c>
      <c r="B16" s="174">
        <v>0.5</v>
      </c>
      <c r="C16" s="159">
        <v>2</v>
      </c>
      <c r="D16" s="175"/>
      <c r="E16" s="161">
        <v>2</v>
      </c>
      <c r="F16" s="173"/>
      <c r="G16" s="205">
        <v>2</v>
      </c>
      <c r="H16" s="283"/>
      <c r="I16" s="197"/>
      <c r="J16" t="s">
        <v>150</v>
      </c>
    </row>
    <row r="17" spans="1:10" ht="18.75">
      <c r="A17" s="208" t="s">
        <v>143</v>
      </c>
      <c r="B17" s="187">
        <f>SUMPRODUCT(B13:B16,C13:C16)</f>
        <v>9</v>
      </c>
      <c r="C17" s="163">
        <f>SUM(C13:C16)</f>
        <v>13</v>
      </c>
      <c r="D17" s="188">
        <f>SUMPRODUCT(D13:D16,E13:E16)</f>
        <v>0</v>
      </c>
      <c r="E17" s="164">
        <f>SUM(E13:E16)</f>
        <v>13</v>
      </c>
      <c r="F17" s="176">
        <f>SUMPRODUCT(F13:F16,G13:G16)</f>
        <v>0</v>
      </c>
      <c r="G17" s="207">
        <f>SUM(G13:G16)</f>
        <v>13</v>
      </c>
      <c r="H17" s="283"/>
      <c r="I17" s="197"/>
    </row>
    <row r="18" spans="1:10" ht="18.399999999999999" customHeight="1">
      <c r="A18" s="312" t="s">
        <v>151</v>
      </c>
      <c r="B18" s="313"/>
      <c r="C18" s="313"/>
      <c r="D18" s="313"/>
      <c r="E18" s="313"/>
      <c r="F18" s="313"/>
      <c r="G18" s="314"/>
      <c r="H18" s="284" t="s">
        <v>87</v>
      </c>
      <c r="I18" s="196"/>
    </row>
    <row r="19" spans="1:10" ht="18.75">
      <c r="A19" s="204" t="s">
        <v>152</v>
      </c>
      <c r="B19" s="158">
        <v>1</v>
      </c>
      <c r="C19" s="159">
        <v>2</v>
      </c>
      <c r="D19" s="160"/>
      <c r="E19" s="161">
        <v>2</v>
      </c>
      <c r="F19" s="162"/>
      <c r="G19" s="205">
        <v>2</v>
      </c>
      <c r="H19" s="283"/>
      <c r="I19" s="197"/>
    </row>
    <row r="20" spans="1:10" ht="18.75">
      <c r="A20" s="206" t="s">
        <v>153</v>
      </c>
      <c r="B20" s="158">
        <v>1</v>
      </c>
      <c r="C20" s="163">
        <v>2</v>
      </c>
      <c r="D20" s="160"/>
      <c r="E20" s="164">
        <v>2</v>
      </c>
      <c r="F20" s="162"/>
      <c r="G20" s="207">
        <v>2</v>
      </c>
      <c r="H20" s="283"/>
      <c r="I20" s="197"/>
    </row>
    <row r="21" spans="1:10" ht="18.75">
      <c r="A21" s="208" t="s">
        <v>143</v>
      </c>
      <c r="B21" s="187">
        <f>SUMPRODUCT(B19:B20,C19:C20)</f>
        <v>4</v>
      </c>
      <c r="C21" s="165">
        <f>SUM(C19:C20)</f>
        <v>4</v>
      </c>
      <c r="D21" s="188">
        <f>SUMPRODUCT(D19:D20,E19:E20)</f>
        <v>0</v>
      </c>
      <c r="E21" s="166">
        <f>SUM(E19:E20)</f>
        <v>4</v>
      </c>
      <c r="F21" s="167">
        <f>SUMPRODUCT(F19:F20,G19:G20)</f>
        <v>0</v>
      </c>
      <c r="G21" s="207">
        <f>SUM(G19:G20)</f>
        <v>4</v>
      </c>
      <c r="H21" s="283"/>
      <c r="I21" s="197"/>
    </row>
    <row r="22" spans="1:10" ht="18.399999999999999" customHeight="1">
      <c r="A22" s="312" t="s">
        <v>154</v>
      </c>
      <c r="B22" s="313"/>
      <c r="C22" s="313"/>
      <c r="D22" s="313"/>
      <c r="E22" s="313"/>
      <c r="F22" s="313"/>
      <c r="G22" s="314"/>
      <c r="H22" s="284" t="s">
        <v>93</v>
      </c>
      <c r="I22" s="196"/>
    </row>
    <row r="23" spans="1:10" ht="18.75">
      <c r="A23" s="206" t="s">
        <v>155</v>
      </c>
      <c r="B23" s="171"/>
      <c r="C23" s="163">
        <v>4</v>
      </c>
      <c r="D23" s="172"/>
      <c r="E23" s="164">
        <v>4</v>
      </c>
      <c r="F23" s="177"/>
      <c r="G23" s="207">
        <v>4</v>
      </c>
      <c r="H23" s="283"/>
      <c r="I23" s="197"/>
      <c r="J23" t="s">
        <v>156</v>
      </c>
    </row>
    <row r="24" spans="1:10" ht="30">
      <c r="A24" s="206" t="s">
        <v>157</v>
      </c>
      <c r="B24" s="171"/>
      <c r="C24" s="163">
        <v>5</v>
      </c>
      <c r="D24" s="172"/>
      <c r="E24" s="164">
        <v>5</v>
      </c>
      <c r="F24" s="177"/>
      <c r="G24" s="207">
        <v>5</v>
      </c>
      <c r="H24" s="283"/>
      <c r="I24" s="197"/>
    </row>
    <row r="25" spans="1:10" ht="18.75">
      <c r="A25" s="208" t="s">
        <v>143</v>
      </c>
      <c r="B25" s="187">
        <f>SUMPRODUCT(B23:B24,C23:C24)</f>
        <v>0</v>
      </c>
      <c r="C25" s="165">
        <f>SUM(C23:C24)</f>
        <v>9</v>
      </c>
      <c r="D25" s="188">
        <f>SUMPRODUCT(D23:D24,E23:E24)</f>
        <v>0</v>
      </c>
      <c r="E25" s="166">
        <f>SUM(E23:E24)</f>
        <v>9</v>
      </c>
      <c r="F25" s="167">
        <f>SUMPRODUCT(F23:F24,G23:G24)</f>
        <v>0</v>
      </c>
      <c r="G25" s="207">
        <f>SUM(G23:G24)</f>
        <v>9</v>
      </c>
      <c r="H25" s="283"/>
      <c r="I25" s="197"/>
    </row>
    <row r="26" spans="1:10" ht="18.399999999999999" customHeight="1">
      <c r="A26" s="312" t="s">
        <v>158</v>
      </c>
      <c r="B26" s="313"/>
      <c r="C26" s="313"/>
      <c r="D26" s="313"/>
      <c r="E26" s="313"/>
      <c r="F26" s="313"/>
      <c r="G26" s="314"/>
      <c r="H26" s="284" t="s">
        <v>90</v>
      </c>
      <c r="I26" s="196"/>
    </row>
    <row r="27" spans="1:10" ht="18.75">
      <c r="A27" s="202" t="s">
        <v>159</v>
      </c>
      <c r="B27" s="178">
        <v>0.75</v>
      </c>
      <c r="C27" s="154">
        <v>2</v>
      </c>
      <c r="D27" s="179"/>
      <c r="E27" s="156">
        <v>2</v>
      </c>
      <c r="F27" s="180"/>
      <c r="G27" s="203">
        <v>2</v>
      </c>
      <c r="H27" s="283"/>
      <c r="I27" s="197"/>
      <c r="J27" t="s">
        <v>160</v>
      </c>
    </row>
    <row r="28" spans="1:10" ht="18.75">
      <c r="A28" s="204" t="s">
        <v>161</v>
      </c>
      <c r="B28" s="171">
        <v>1</v>
      </c>
      <c r="C28" s="159">
        <v>3</v>
      </c>
      <c r="D28" s="172"/>
      <c r="E28" s="161">
        <v>3</v>
      </c>
      <c r="F28" s="177"/>
      <c r="G28" s="205">
        <v>3</v>
      </c>
      <c r="H28" s="283"/>
      <c r="I28" s="197"/>
    </row>
    <row r="29" spans="1:10" ht="30">
      <c r="A29" s="206" t="s">
        <v>162</v>
      </c>
      <c r="B29" s="171">
        <v>1</v>
      </c>
      <c r="C29" s="163">
        <v>3</v>
      </c>
      <c r="D29" s="172"/>
      <c r="E29" s="164">
        <v>3</v>
      </c>
      <c r="F29" s="177"/>
      <c r="G29" s="207">
        <v>3</v>
      </c>
      <c r="H29" s="284"/>
      <c r="I29" s="197"/>
    </row>
    <row r="30" spans="1:10" ht="18.75">
      <c r="A30" s="208" t="s">
        <v>143</v>
      </c>
      <c r="B30" s="181">
        <f>SUMPRODUCT(B27:B29,C27:C29)</f>
        <v>7.5</v>
      </c>
      <c r="C30" s="165">
        <f>SUM(C27:C29)</f>
        <v>8</v>
      </c>
      <c r="D30" s="182">
        <f>SUMPRODUCT(D27:D29,E27:E29)</f>
        <v>0</v>
      </c>
      <c r="E30" s="166">
        <f>SUM(E27:E29)</f>
        <v>8</v>
      </c>
      <c r="F30" s="167">
        <f>SUMPRODUCT(F27:F29,G27:G29)</f>
        <v>0</v>
      </c>
      <c r="G30" s="207">
        <f>SUM(G27:G29)</f>
        <v>8</v>
      </c>
      <c r="H30" s="284"/>
      <c r="I30" s="197"/>
    </row>
    <row r="31" spans="1:10" ht="18.399999999999999" customHeight="1">
      <c r="A31" s="312" t="s">
        <v>163</v>
      </c>
      <c r="B31" s="313"/>
      <c r="C31" s="313"/>
      <c r="D31" s="313"/>
      <c r="E31" s="313"/>
      <c r="F31" s="313"/>
      <c r="G31" s="314"/>
      <c r="H31" s="284" t="s">
        <v>90</v>
      </c>
      <c r="I31" s="196"/>
      <c r="J31" s="1" t="s">
        <v>164</v>
      </c>
    </row>
    <row r="32" spans="1:10" ht="18.75">
      <c r="A32" s="204" t="s">
        <v>165</v>
      </c>
      <c r="B32" s="171">
        <v>0.5</v>
      </c>
      <c r="C32" s="159">
        <v>3</v>
      </c>
      <c r="D32" s="172"/>
      <c r="E32" s="161">
        <v>3</v>
      </c>
      <c r="F32" s="177"/>
      <c r="G32" s="205">
        <v>3</v>
      </c>
      <c r="H32" s="283"/>
      <c r="I32" s="197"/>
      <c r="J32" t="s">
        <v>166</v>
      </c>
    </row>
    <row r="33" spans="1:10" ht="30">
      <c r="A33" s="204" t="s">
        <v>167</v>
      </c>
      <c r="B33" s="171">
        <v>1</v>
      </c>
      <c r="C33" s="159">
        <v>4</v>
      </c>
      <c r="D33" s="172"/>
      <c r="E33" s="161">
        <v>4</v>
      </c>
      <c r="F33" s="177"/>
      <c r="G33" s="205">
        <v>4</v>
      </c>
      <c r="H33" s="284"/>
      <c r="I33" s="197"/>
    </row>
    <row r="34" spans="1:10" ht="18.75">
      <c r="A34" s="204" t="s">
        <v>168</v>
      </c>
      <c r="B34" s="171">
        <v>1</v>
      </c>
      <c r="C34" s="159">
        <v>3</v>
      </c>
      <c r="D34" s="172"/>
      <c r="E34" s="161">
        <v>3</v>
      </c>
      <c r="F34" s="177"/>
      <c r="G34" s="205">
        <v>3</v>
      </c>
      <c r="H34" s="284"/>
      <c r="I34" s="197"/>
    </row>
    <row r="35" spans="1:10" ht="18.75">
      <c r="A35" s="204" t="s">
        <v>169</v>
      </c>
      <c r="B35" s="171">
        <v>0.75</v>
      </c>
      <c r="C35" s="159">
        <v>4</v>
      </c>
      <c r="D35" s="172"/>
      <c r="E35" s="161">
        <v>4</v>
      </c>
      <c r="F35" s="177"/>
      <c r="G35" s="205">
        <v>4</v>
      </c>
      <c r="H35" s="284"/>
      <c r="I35" s="197"/>
      <c r="J35" t="s">
        <v>170</v>
      </c>
    </row>
    <row r="36" spans="1:10" ht="18.75">
      <c r="A36" s="204" t="s">
        <v>171</v>
      </c>
      <c r="B36" s="171">
        <v>1</v>
      </c>
      <c r="C36" s="159">
        <v>4</v>
      </c>
      <c r="D36" s="172"/>
      <c r="E36" s="161">
        <v>4</v>
      </c>
      <c r="F36" s="177"/>
      <c r="G36" s="205">
        <v>4</v>
      </c>
      <c r="H36" s="284"/>
      <c r="I36" s="197"/>
    </row>
    <row r="37" spans="1:10" ht="18.75">
      <c r="A37" s="204" t="s">
        <v>172</v>
      </c>
      <c r="B37" s="171">
        <v>0.75</v>
      </c>
      <c r="C37" s="159">
        <v>2</v>
      </c>
      <c r="D37" s="172"/>
      <c r="E37" s="161">
        <v>2</v>
      </c>
      <c r="F37" s="177"/>
      <c r="G37" s="205">
        <v>2</v>
      </c>
      <c r="H37" s="284"/>
      <c r="I37" s="197"/>
      <c r="J37" t="s">
        <v>173</v>
      </c>
    </row>
    <row r="38" spans="1:10" ht="30">
      <c r="A38" s="206" t="s">
        <v>174</v>
      </c>
      <c r="B38" s="171">
        <v>1</v>
      </c>
      <c r="C38" s="163">
        <v>12</v>
      </c>
      <c r="D38" s="172"/>
      <c r="E38" s="164">
        <v>12</v>
      </c>
      <c r="F38" s="177"/>
      <c r="G38" s="207">
        <v>12</v>
      </c>
      <c r="H38" s="283"/>
      <c r="I38" s="197"/>
      <c r="J38" t="s">
        <v>175</v>
      </c>
    </row>
    <row r="39" spans="1:10" ht="30">
      <c r="A39" s="206" t="s">
        <v>176</v>
      </c>
      <c r="B39" s="171">
        <v>1</v>
      </c>
      <c r="C39" s="163">
        <v>6</v>
      </c>
      <c r="D39" s="172"/>
      <c r="E39" s="164"/>
      <c r="F39" s="177"/>
      <c r="G39" s="207"/>
      <c r="H39" s="284"/>
      <c r="I39" s="197"/>
    </row>
    <row r="40" spans="1:10" ht="18.75">
      <c r="A40" s="206" t="s">
        <v>177</v>
      </c>
      <c r="B40" s="171">
        <v>1</v>
      </c>
      <c r="C40" s="163">
        <v>3</v>
      </c>
      <c r="D40" s="172"/>
      <c r="E40" s="164">
        <v>3</v>
      </c>
      <c r="F40" s="177"/>
      <c r="G40" s="207">
        <v>3</v>
      </c>
      <c r="H40" s="284"/>
      <c r="I40" s="197"/>
    </row>
    <row r="41" spans="1:10" ht="18.75">
      <c r="A41" s="208" t="s">
        <v>143</v>
      </c>
      <c r="B41" s="181">
        <f>SUMPRODUCT(B32:B40,C32:C40)</f>
        <v>38</v>
      </c>
      <c r="C41" s="165">
        <f>SUM(C32:C40)</f>
        <v>41</v>
      </c>
      <c r="D41" s="182">
        <f>SUMPRODUCT(D32:D40,E32:E40)</f>
        <v>0</v>
      </c>
      <c r="E41" s="166">
        <f>SUM(E32:E40)</f>
        <v>35</v>
      </c>
      <c r="F41" s="167">
        <f>SUMPRODUCT(F32:F40,G32:G40)</f>
        <v>0</v>
      </c>
      <c r="G41" s="207">
        <f>SUM(G32:G40)</f>
        <v>35</v>
      </c>
      <c r="H41" s="284"/>
      <c r="I41" s="197"/>
    </row>
    <row r="42" spans="1:10" ht="18.399999999999999" customHeight="1">
      <c r="A42" s="312" t="s">
        <v>178</v>
      </c>
      <c r="B42" s="313"/>
      <c r="C42" s="313"/>
      <c r="D42" s="313"/>
      <c r="E42" s="313"/>
      <c r="F42" s="313"/>
      <c r="G42" s="314"/>
      <c r="H42" s="284" t="s">
        <v>87</v>
      </c>
      <c r="I42" s="196"/>
    </row>
    <row r="43" spans="1:10" ht="30">
      <c r="A43" s="209" t="s">
        <v>179</v>
      </c>
      <c r="B43" s="178">
        <v>1</v>
      </c>
      <c r="C43" s="183">
        <v>3</v>
      </c>
      <c r="D43" s="179"/>
      <c r="E43" s="184">
        <v>3</v>
      </c>
      <c r="F43" s="180"/>
      <c r="G43" s="210">
        <v>3</v>
      </c>
      <c r="H43" s="284"/>
      <c r="I43" s="197"/>
    </row>
    <row r="44" spans="1:10" ht="30">
      <c r="A44" s="206" t="s">
        <v>180</v>
      </c>
      <c r="B44" s="171">
        <v>0</v>
      </c>
      <c r="C44" s="163">
        <v>4</v>
      </c>
      <c r="D44" s="172"/>
      <c r="E44" s="164">
        <v>4</v>
      </c>
      <c r="F44" s="177"/>
      <c r="G44" s="207">
        <v>4</v>
      </c>
      <c r="H44" s="285"/>
      <c r="I44" s="197"/>
      <c r="J44" t="s">
        <v>181</v>
      </c>
    </row>
    <row r="45" spans="1:10" ht="45">
      <c r="A45" s="204" t="s">
        <v>182</v>
      </c>
      <c r="B45" s="287">
        <v>1</v>
      </c>
      <c r="C45" s="159">
        <v>4</v>
      </c>
      <c r="D45" s="185"/>
      <c r="E45" s="161">
        <v>4</v>
      </c>
      <c r="F45" s="186"/>
      <c r="G45" s="205">
        <v>4</v>
      </c>
      <c r="H45" s="286"/>
      <c r="I45" s="197"/>
    </row>
    <row r="46" spans="1:10" ht="18.75">
      <c r="A46" s="211" t="s">
        <v>143</v>
      </c>
      <c r="B46" s="187">
        <f>SUMPRODUCT(B43:B45,C43:C45)</f>
        <v>7</v>
      </c>
      <c r="C46" s="165">
        <f>SUM(C43:C45)</f>
        <v>11</v>
      </c>
      <c r="D46" s="188">
        <f>SUMPRODUCT(D43:D45,E43:E45)</f>
        <v>0</v>
      </c>
      <c r="E46" s="166">
        <f>SUM(E43:E45)</f>
        <v>11</v>
      </c>
      <c r="F46" s="189">
        <f>SUMPRODUCT(F43:F45,G43:G45)</f>
        <v>0</v>
      </c>
      <c r="G46" s="212">
        <f>SUM(G43:G45)</f>
        <v>11</v>
      </c>
      <c r="H46" s="285"/>
      <c r="I46" s="197"/>
    </row>
    <row r="47" spans="1:10" ht="18.399999999999999" customHeight="1">
      <c r="A47" s="312" t="s">
        <v>76</v>
      </c>
      <c r="B47" s="313"/>
      <c r="C47" s="313"/>
      <c r="D47" s="313"/>
      <c r="E47" s="313"/>
      <c r="F47" s="313"/>
      <c r="G47" s="314"/>
      <c r="H47" s="196"/>
      <c r="I47" s="196"/>
    </row>
    <row r="48" spans="1:10" ht="15">
      <c r="A48" s="213" t="s">
        <v>183</v>
      </c>
      <c r="B48" s="190">
        <f t="shared" ref="B48:G48" si="0">B11+B17+B21+B25+B30+B41+B46</f>
        <v>75</v>
      </c>
      <c r="C48" s="191">
        <f t="shared" si="0"/>
        <v>100</v>
      </c>
      <c r="D48" s="192">
        <f t="shared" si="0"/>
        <v>0</v>
      </c>
      <c r="E48" s="193">
        <f t="shared" si="0"/>
        <v>94</v>
      </c>
      <c r="F48" s="194">
        <f t="shared" si="0"/>
        <v>0</v>
      </c>
      <c r="G48" s="214">
        <f t="shared" si="0"/>
        <v>94</v>
      </c>
      <c r="H48" s="198"/>
      <c r="I48" s="197"/>
    </row>
    <row r="49" spans="1:9" ht="15">
      <c r="A49" s="215" t="s">
        <v>184</v>
      </c>
      <c r="B49" s="315">
        <f>B48/C48</f>
        <v>0.75</v>
      </c>
      <c r="C49" s="315"/>
      <c r="D49" s="316">
        <f>D48/E48</f>
        <v>0</v>
      </c>
      <c r="E49" s="316"/>
      <c r="F49" s="317">
        <f>F48/G48</f>
        <v>0</v>
      </c>
      <c r="G49" s="318"/>
      <c r="H49" s="200"/>
      <c r="I49" s="200"/>
    </row>
    <row r="50" spans="1:9" ht="15">
      <c r="H50" s="199"/>
      <c r="I50" s="199"/>
    </row>
    <row r="51" spans="1:9" ht="15">
      <c r="H51" s="199"/>
      <c r="I51" s="199"/>
    </row>
    <row r="52" spans="1:9" ht="15">
      <c r="H52" s="199"/>
      <c r="I52" s="199"/>
    </row>
    <row r="53" spans="1:9" ht="15">
      <c r="H53" s="199"/>
      <c r="I53" s="199"/>
    </row>
    <row r="54" spans="1:9" ht="15">
      <c r="H54" s="199"/>
      <c r="I54" s="199"/>
    </row>
    <row r="55" spans="1:9" ht="15">
      <c r="H55" s="199"/>
      <c r="I55" s="199"/>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26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B13:B16 D13:D16 F13:F16 B27:B29 D27:D29 F27:F29 H29 B32:B40 D32:D40 F32:F40 B43:B45 D43:D45 F43:F45 F19:F20 D19:D20 B19:B20 F23:F24 D23:D24 B23:B24 H12 H22 H18 H42:H45 H33:H37 H39:H40"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30">
      <c r="A4" s="58" t="s">
        <v>185</v>
      </c>
      <c r="B4" s="59"/>
      <c r="C4" s="60"/>
      <c r="D4" s="61"/>
      <c r="E4" s="62"/>
      <c r="F4" s="63"/>
      <c r="G4" s="64">
        <v>6</v>
      </c>
    </row>
    <row r="5" spans="1:7" ht="30">
      <c r="A5" s="65" t="s">
        <v>12</v>
      </c>
      <c r="B5" s="66"/>
      <c r="C5" s="67"/>
      <c r="D5" s="68"/>
      <c r="E5" s="69"/>
      <c r="F5" s="70"/>
      <c r="G5" s="71">
        <v>3</v>
      </c>
    </row>
    <row r="6" spans="1:7" ht="30">
      <c r="A6" s="65" t="s">
        <v>186</v>
      </c>
      <c r="B6" s="66"/>
      <c r="C6" s="67"/>
      <c r="D6" s="68"/>
      <c r="E6" s="69"/>
      <c r="F6" s="70"/>
      <c r="G6" s="71">
        <v>2</v>
      </c>
    </row>
    <row r="7" spans="1:7" ht="15">
      <c r="A7" s="65" t="s">
        <v>187</v>
      </c>
      <c r="B7" s="66"/>
      <c r="C7" s="67"/>
      <c r="D7" s="68"/>
      <c r="E7" s="69"/>
      <c r="F7" s="70"/>
      <c r="G7" s="71">
        <v>4</v>
      </c>
    </row>
    <row r="8" spans="1:7" ht="30">
      <c r="A8" s="65" t="s">
        <v>188</v>
      </c>
      <c r="B8" s="66"/>
      <c r="C8" s="67"/>
      <c r="D8" s="68"/>
      <c r="E8" s="69"/>
      <c r="F8" s="70"/>
      <c r="G8" s="71">
        <v>3</v>
      </c>
    </row>
    <row r="9" spans="1:7" ht="15">
      <c r="A9" s="65" t="s">
        <v>189</v>
      </c>
      <c r="B9" s="66"/>
      <c r="C9" s="67"/>
      <c r="D9" s="68"/>
      <c r="E9" s="69"/>
      <c r="F9" s="70"/>
      <c r="G9" s="71">
        <v>3</v>
      </c>
    </row>
    <row r="10" spans="1:7" ht="30">
      <c r="A10" s="65" t="s">
        <v>190</v>
      </c>
      <c r="B10" s="66"/>
      <c r="C10" s="67"/>
      <c r="D10" s="68"/>
      <c r="E10" s="69"/>
      <c r="F10" s="70"/>
      <c r="G10" s="71">
        <v>3</v>
      </c>
    </row>
    <row r="11" spans="1:7" ht="30">
      <c r="A11" s="65" t="s">
        <v>191</v>
      </c>
      <c r="B11" s="66"/>
      <c r="C11" s="67"/>
      <c r="D11" s="68"/>
      <c r="E11" s="69"/>
      <c r="F11" s="70"/>
      <c r="G11" s="71">
        <v>3</v>
      </c>
    </row>
    <row r="12" spans="1:7" ht="15">
      <c r="A12" s="65" t="s">
        <v>192</v>
      </c>
      <c r="B12" s="66"/>
      <c r="C12" s="67"/>
      <c r="D12" s="68"/>
      <c r="E12" s="69"/>
      <c r="F12" s="70"/>
      <c r="G12" s="71">
        <v>2</v>
      </c>
    </row>
    <row r="13" spans="1:7" ht="30">
      <c r="A13" s="65" t="s">
        <v>193</v>
      </c>
      <c r="B13" s="66"/>
      <c r="C13" s="67"/>
      <c r="D13" s="68"/>
      <c r="E13" s="69"/>
      <c r="F13" s="70"/>
      <c r="G13" s="71">
        <v>5</v>
      </c>
    </row>
    <row r="14" spans="1:7" ht="15">
      <c r="A14" s="65" t="s">
        <v>194</v>
      </c>
      <c r="B14" s="66"/>
      <c r="C14" s="67"/>
      <c r="D14" s="68"/>
      <c r="E14" s="69"/>
      <c r="F14" s="70"/>
      <c r="G14" s="71">
        <v>2</v>
      </c>
    </row>
    <row r="15" spans="1:7" ht="15">
      <c r="A15" s="65" t="s">
        <v>195</v>
      </c>
      <c r="B15" s="66"/>
      <c r="C15" s="67"/>
      <c r="D15" s="68"/>
      <c r="E15" s="69"/>
      <c r="F15" s="70"/>
      <c r="G15" s="71">
        <v>3</v>
      </c>
    </row>
    <row r="16" spans="1:7" ht="15">
      <c r="A16" s="65" t="s">
        <v>196</v>
      </c>
      <c r="B16" s="66"/>
      <c r="C16" s="67"/>
      <c r="D16" s="68"/>
      <c r="E16" s="69"/>
      <c r="F16" s="70"/>
      <c r="G16" s="71">
        <v>1</v>
      </c>
    </row>
    <row r="17" spans="1:7" ht="15">
      <c r="A17" s="65" t="s">
        <v>197</v>
      </c>
      <c r="B17" s="66"/>
      <c r="C17" s="67"/>
      <c r="D17" s="68"/>
      <c r="E17" s="69"/>
      <c r="F17" s="70"/>
      <c r="G17" s="71">
        <v>3</v>
      </c>
    </row>
    <row r="18" spans="1:7" ht="30">
      <c r="A18" s="65" t="s">
        <v>198</v>
      </c>
      <c r="B18" s="66"/>
      <c r="C18" s="67"/>
      <c r="D18" s="68"/>
      <c r="E18" s="69"/>
      <c r="F18" s="70"/>
      <c r="G18" s="71">
        <v>2</v>
      </c>
    </row>
    <row r="19" spans="1:7" ht="15">
      <c r="A19" s="65" t="s">
        <v>199</v>
      </c>
      <c r="B19" s="66"/>
      <c r="C19" s="67"/>
      <c r="D19" s="68"/>
      <c r="E19" s="69"/>
      <c r="F19" s="70"/>
      <c r="G19" s="71">
        <v>1</v>
      </c>
    </row>
    <row r="20" spans="1:7" ht="15">
      <c r="A20" s="65" t="s">
        <v>200</v>
      </c>
      <c r="B20" s="66"/>
      <c r="C20" s="67"/>
      <c r="D20" s="68"/>
      <c r="E20" s="69"/>
      <c r="F20" s="70"/>
      <c r="G20" s="71">
        <v>2</v>
      </c>
    </row>
    <row r="21" spans="1:7" ht="45">
      <c r="A21" s="65" t="s">
        <v>201</v>
      </c>
      <c r="B21" s="66"/>
      <c r="C21" s="67"/>
      <c r="D21" s="68"/>
      <c r="E21" s="69"/>
      <c r="F21" s="70"/>
      <c r="G21" s="71">
        <v>3</v>
      </c>
    </row>
    <row r="22" spans="1:7" ht="15">
      <c r="A22" s="65" t="s">
        <v>202</v>
      </c>
      <c r="B22" s="66"/>
      <c r="C22" s="67"/>
      <c r="D22" s="68"/>
      <c r="E22" s="69"/>
      <c r="F22" s="70"/>
      <c r="G22" s="71">
        <v>1</v>
      </c>
    </row>
    <row r="23" spans="1:7" ht="30">
      <c r="A23" s="65" t="s">
        <v>203</v>
      </c>
      <c r="B23" s="66"/>
      <c r="C23" s="67"/>
      <c r="D23" s="68"/>
      <c r="E23" s="69"/>
      <c r="F23" s="70"/>
      <c r="G23" s="71">
        <v>3</v>
      </c>
    </row>
    <row r="24" spans="1:7" ht="15">
      <c r="A24" s="65" t="s">
        <v>204</v>
      </c>
      <c r="B24" s="66"/>
      <c r="C24" s="67"/>
      <c r="D24" s="68"/>
      <c r="E24" s="69"/>
      <c r="F24" s="70"/>
      <c r="G24" s="71">
        <v>1</v>
      </c>
    </row>
    <row r="25" spans="1:7" ht="15">
      <c r="A25" s="65" t="s">
        <v>205</v>
      </c>
      <c r="B25" s="66"/>
      <c r="C25" s="67"/>
      <c r="D25" s="68"/>
      <c r="E25" s="69"/>
      <c r="F25" s="70"/>
      <c r="G25" s="71">
        <v>1</v>
      </c>
    </row>
    <row r="26" spans="1:7" ht="30">
      <c r="A26" s="65" t="s">
        <v>206</v>
      </c>
      <c r="B26" s="66"/>
      <c r="C26" s="67"/>
      <c r="D26" s="68"/>
      <c r="E26" s="69"/>
      <c r="F26" s="70"/>
      <c r="G26" s="71">
        <v>2</v>
      </c>
    </row>
    <row r="27" spans="1:7" ht="30">
      <c r="A27" s="72" t="s">
        <v>207</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4" t="s">
        <v>55</v>
      </c>
      <c r="I33" s="294"/>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208</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Rivest</cp:lastModifiedBy>
  <cp:revision>1</cp:revision>
  <dcterms:created xsi:type="dcterms:W3CDTF">2006-09-16T00:00:00Z</dcterms:created>
  <dcterms:modified xsi:type="dcterms:W3CDTF">2020-02-20T13:25:55Z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