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razoh\Documents\Visual Studio 2013\Projects\HourlyProductionDisplay1\ReporteProduccion\"/>
    </mc:Choice>
  </mc:AlternateContent>
  <bookViews>
    <workbookView xWindow="0" yWindow="0" windowWidth="28800" windowHeight="12435" activeTab="1"/>
  </bookViews>
  <sheets>
    <sheet name="Datos" sheetId="1" r:id="rId1"/>
    <sheet name="Reporte Y" sheetId="2" r:id="rId2"/>
  </sheets>
  <definedNames>
    <definedName name="Query_from_Reporte_1" localSheetId="0" hidden="1">Datos!$A$1:$B$16</definedName>
    <definedName name="Query_from_Reporte_2" localSheetId="0" hidden="1">Datos!$D$1:$D$2</definedName>
    <definedName name="Query_from_Reporte_3" localSheetId="0" hidden="1">Datos!$F$1:$H$71</definedName>
    <definedName name="Query_from_Reporte_4" localSheetId="0" hidden="1">Datos!$J$1:$V$40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9" i="2" l="1"/>
  <c r="C8" i="2"/>
  <c r="C7" i="2"/>
  <c r="B9" i="2"/>
  <c r="B8" i="2"/>
  <c r="B7" i="2"/>
  <c r="C10" i="2" l="1"/>
  <c r="B10" i="2"/>
  <c r="D8" i="2"/>
  <c r="D9" i="2"/>
  <c r="D7" i="2"/>
  <c r="D10" i="2" l="1"/>
</calcChain>
</file>

<file path=xl/comments1.xml><?xml version="1.0" encoding="utf-8"?>
<comments xmlns="http://schemas.openxmlformats.org/spreadsheetml/2006/main">
  <authors>
    <author>Homero Durazo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Homero Durazo:</t>
        </r>
        <r>
          <rPr>
            <sz val="9"/>
            <color indexed="81"/>
            <rFont val="Tahoma"/>
            <family val="2"/>
          </rPr>
          <t xml:space="preserve">
Seleccionar Línea
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Homero Durazo:</t>
        </r>
        <r>
          <rPr>
            <sz val="9"/>
            <color indexed="81"/>
            <rFont val="Tahoma"/>
            <family val="2"/>
          </rPr>
          <t xml:space="preserve">
No Mover este por favor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Homero Durazo:</t>
        </r>
        <r>
          <rPr>
            <sz val="9"/>
            <color indexed="81"/>
            <rFont val="Tahoma"/>
            <family val="2"/>
          </rPr>
          <t xml:space="preserve">
Fecha en formato
MM/dd/aaaa
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Homero Durazo:</t>
        </r>
        <r>
          <rPr>
            <sz val="9"/>
            <color indexed="81"/>
            <rFont val="Tahoma"/>
            <family val="2"/>
          </rPr>
          <t xml:space="preserve">
Fecha en formato
MM/dd/aaaa
</t>
        </r>
      </text>
    </comment>
  </commentList>
</comments>
</file>

<file path=xl/connections.xml><?xml version="1.0" encoding="utf-8"?>
<connections xmlns="http://schemas.openxmlformats.org/spreadsheetml/2006/main">
  <connection id="1" name="Assets" type="1" refreshedVersion="5" savePassword="1" background="1" saveData="1">
    <dbPr connection="DSN=Reporte;Description=Reporte Producción;UID=reportes;PWD=martinrea;APP=Microsoft Office 2013;WSID=HOMERO-PC;DATABASE=Reporte" command="SELECT Asset.Name, Asset.ID_x000d__x000a_FROM Reporte.dbo.Asset Asset"/>
  </connection>
  <connection id="2" name="Reporte" type="1" refreshedVersion="5" savePassword="1" background="1" saveData="1">
    <dbPr connection="DSN=Reporte;Description=Reporte Producción;UID=reportes;PWD=martinrea;APP=Microsoft Office 2013;WSID=HOMERO-PC;DATABASE=Reporte" command="SELECT Report.Shift,Report.TotalProduced, Report.TotalRejected_x000d__x000a_FROM Reporte.dbo.Report Report_x000d__x000a_where _x000d__x000a_Report.Asset_ID=?_x000d__x000a_and_x000d__x000a_(Report.ProductionDate&gt;=?_x000d__x000a_and _x000d__x000a_Report.ProductionDate&lt;=?)"/>
    <parameters count="3">
      <parameter name="Parameter1" parameterType="cell" refreshOnChange="1" cell="'Reporte Y'!$C$2"/>
      <parameter name="Parameter2" parameterType="cell" refreshOnChange="1" cell="'Reporte Y'!$B$3"/>
      <parameter name="Parameter3" parameterType="cell" refreshOnChange="1" cell="'Reporte Y'!$B$4"/>
    </parameters>
  </connection>
  <connection id="3" name="Retrabajos" type="1" refreshedVersion="5" savePassword="1" background="1" saveData="1">
    <dbPr connection="DSN=Reporte;Description=Reporte Producción;UID=reportes;PWD=martinrea;APP=Microsoft Office 2013;WSID=HOMERO-PC;DATABASE=Reporte" command="SELECT        TOP (100) PERCENT dbo.Rework.ID, dbo.Rework.Asset_ID, dbo.Rework.ProductionDate, dbo.Rework.Shift, dbo.Rework.Hour, dbo.Rework.ReworkCode, _x000d__x000a_                         dbo.Rework.Feature, dbo.Rework.Quantity, dbo.Rework.Comments, dbo.Rework.PartNumber, dbo.Rework.Scrap, dbo.ReworkCodes.Description, _x000d__x000a_                         dbo.PartFeatures.Description AS Expr1_x000d__x000a_FROM            dbo.Rework INNER JOIN_x000d__x000a_                         dbo.ReworkCodes ON dbo.Rework.ReworkCode = dbo.ReworkCodes.ID INNER JOIN_x000d__x000a_                         dbo.PartFeatures ON dbo.Rework.Feature = dbo.PartFeatures.ID_x000d__x000a_WHERE        (dbo.Rework.Scrap = 0)_x000d__x000a_and_x000d__x000a_Rework.Asset_ID=?_x000d__x000a_and_x000d__x000a_(Rework.ProductionDate&gt;=?_x000d__x000a_and _x000d__x000a_Rework.ProductionDate&lt;=?)"/>
    <parameters count="3">
      <parameter name="Parameter1" parameterType="cell" refreshOnChange="1" cell="'Reporte Y'!$C$2"/>
      <parameter name="Parameter2" parameterType="cell" refreshOnChange="1" cell="'Reporte Y'!$B$3"/>
      <parameter name="Parameter3" parameterType="cell" refreshOnChange="1" cell="'Reporte Y'!$B$4"/>
    </parameters>
  </connection>
  <connection id="4" name="Shifts" type="1" refreshedVersion="5" savePassword="1" background="1" saveData="1">
    <dbPr connection="DSN=Reporte;Description=Reporte Producción;UID=reportes;PWD=martinrea;APP=Microsoft Office 2013;WSID=HOMERO-PC;DATABASE=Reporte" command="select distinct [shift] from Report where Asset_ID = ? and [ProductionDate] = ?"/>
    <parameters count="2">
      <parameter name="Parameter1" parameterType="cell" refreshOnChange="1" cell="'Reporte Y'!$C$2"/>
      <parameter name="Parameter2" parameterType="cell" refreshOnChange="1" cell="'Reporte Y'!$B$3"/>
    </parameters>
  </connection>
</connections>
</file>

<file path=xl/sharedStrings.xml><?xml version="1.0" encoding="utf-8"?>
<sst xmlns="http://schemas.openxmlformats.org/spreadsheetml/2006/main" count="393" uniqueCount="90">
  <si>
    <t>Turno</t>
  </si>
  <si>
    <t>ID</t>
  </si>
  <si>
    <t>Name</t>
  </si>
  <si>
    <t>Description</t>
  </si>
  <si>
    <t>BUSHING FRONT</t>
  </si>
  <si>
    <t>REAR SOLDADO</t>
  </si>
  <si>
    <t>FRONTAL SOLDADO</t>
  </si>
  <si>
    <t>BUSHING REAR</t>
  </si>
  <si>
    <t>PRENSA 2500</t>
  </si>
  <si>
    <t>INTEGRAL LINK</t>
  </si>
  <si>
    <t>TOE LINK</t>
  </si>
  <si>
    <t>CAMBER LINK</t>
  </si>
  <si>
    <t>TOYOTA SOLDADO</t>
  </si>
  <si>
    <t>BRP</t>
  </si>
  <si>
    <t>BATTERY REAR</t>
  </si>
  <si>
    <t>BATTERY GUSSET LH WELDED</t>
  </si>
  <si>
    <t>BATTERY GUSSET RH WELDED</t>
  </si>
  <si>
    <t>BATTERY WINGS RH WELDED</t>
  </si>
  <si>
    <t>BATTERY WINGS LH WELDED</t>
  </si>
  <si>
    <t>Linea:</t>
  </si>
  <si>
    <t>shift</t>
  </si>
  <si>
    <t>1</t>
  </si>
  <si>
    <t>2</t>
  </si>
  <si>
    <t>TotalProduced</t>
  </si>
  <si>
    <t>TotalRejected</t>
  </si>
  <si>
    <t>Asset_ID</t>
  </si>
  <si>
    <t>ProductionDate</t>
  </si>
  <si>
    <t>Shift</t>
  </si>
  <si>
    <t>Hour</t>
  </si>
  <si>
    <t>ReworkCode</t>
  </si>
  <si>
    <t>Feature</t>
  </si>
  <si>
    <t>Quantity</t>
  </si>
  <si>
    <t>Comments</t>
  </si>
  <si>
    <t>PartNumber</t>
  </si>
  <si>
    <t>Scrap</t>
  </si>
  <si>
    <t>Expr1</t>
  </si>
  <si>
    <t/>
  </si>
  <si>
    <t>Perforación</t>
  </si>
  <si>
    <t>Cordon Desviado</t>
  </si>
  <si>
    <t>264</t>
  </si>
  <si>
    <t>Row Labels</t>
  </si>
  <si>
    <t>(blank)</t>
  </si>
  <si>
    <t>Grand Total</t>
  </si>
  <si>
    <t>Sum of Quantity2</t>
  </si>
  <si>
    <t>Sum of Quantity2_2</t>
  </si>
  <si>
    <t>Produccion</t>
  </si>
  <si>
    <t>Retrabajos</t>
  </si>
  <si>
    <t>Promedio</t>
  </si>
  <si>
    <t>Primero</t>
  </si>
  <si>
    <t>Segundo</t>
  </si>
  <si>
    <t>Tercero</t>
  </si>
  <si>
    <t>Total</t>
  </si>
  <si>
    <t>Fecha Del</t>
  </si>
  <si>
    <t>Fecha Al</t>
  </si>
  <si>
    <t>300 RH</t>
  </si>
  <si>
    <t>181</t>
  </si>
  <si>
    <t>185</t>
  </si>
  <si>
    <t>230</t>
  </si>
  <si>
    <t>297 LH</t>
  </si>
  <si>
    <t>269</t>
  </si>
  <si>
    <t>352</t>
  </si>
  <si>
    <t>Cordon Poroso</t>
  </si>
  <si>
    <t>DEFECTOS</t>
  </si>
  <si>
    <t>CORDONES MAS RETRABAJADOS</t>
  </si>
  <si>
    <t>10/01/2018</t>
  </si>
  <si>
    <t>3</t>
  </si>
  <si>
    <t>11/04/2018</t>
  </si>
  <si>
    <t>2018-10-30</t>
  </si>
  <si>
    <t>2018-10-29</t>
  </si>
  <si>
    <t>2018-10-23</t>
  </si>
  <si>
    <t>2018-10-22</t>
  </si>
  <si>
    <t>2018-10-19</t>
  </si>
  <si>
    <t>2018-10-17</t>
  </si>
  <si>
    <t>2018-10-16</t>
  </si>
  <si>
    <t>2018-10-15</t>
  </si>
  <si>
    <t>2018-10-10</t>
  </si>
  <si>
    <t>2018-10-11</t>
  </si>
  <si>
    <t>2018-10-09</t>
  </si>
  <si>
    <t>2018-10-08</t>
  </si>
  <si>
    <t>2018-10-04</t>
  </si>
  <si>
    <t>AREA RETRABAJO</t>
  </si>
  <si>
    <t>W65240-04181</t>
  </si>
  <si>
    <t>AREA DE RETRABAJO</t>
  </si>
  <si>
    <t>2018-10-12</t>
  </si>
  <si>
    <t>Material defectuoso</t>
  </si>
  <si>
    <t>Fecha Juliana Faltante</t>
  </si>
  <si>
    <t>Pieza golpeada</t>
  </si>
  <si>
    <t>poste RH golpeado</t>
  </si>
  <si>
    <t>20BRH</t>
  </si>
  <si>
    <t>2018-10-26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</si>
</sst>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49" fontId="0" fillId="2" borderId="0" xfId="0" applyNumberFormat="1" applyFill="1" applyAlignment="1">
      <alignment horizontal="left"/>
    </xf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/>
    <xf numFmtId="0" fontId="4" fillId="0" borderId="1" xfId="0" applyFont="1" applyFill="1" applyBorder="1"/>
    <xf numFmtId="10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numFmt numFmtId="27" formatCode="mm/dd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mero Durazo" refreshedDate="43354.644653819443" createdVersion="5" refreshedVersion="5" minRefreshableVersion="3" recordCount="42">
  <cacheSource type="worksheet">
    <worksheetSource ref="J1:V1048576" sheet="Datos"/>
  </cacheSource>
  <cacheFields count="13">
    <cacheField name="ID" numFmtId="0">
      <sharedItems containsString="0" containsBlank="1" containsNumber="1" containsInteger="1" minValue="257" maxValue="313"/>
    </cacheField>
    <cacheField name="Asset_ID" numFmtId="0">
      <sharedItems containsString="0" containsBlank="1" containsNumber="1" containsInteger="1" minValue="22" maxValue="22"/>
    </cacheField>
    <cacheField name="ProductionDate" numFmtId="0">
      <sharedItems containsBlank="1"/>
    </cacheField>
    <cacheField name="Shift" numFmtId="0">
      <sharedItems containsBlank="1" count="2">
        <s v="1"/>
        <m/>
      </sharedItems>
    </cacheField>
    <cacheField name="Hour" numFmtId="0">
      <sharedItems containsNonDate="0" containsDate="1" containsString="0" containsBlank="1" minDate="2018-09-04T06:00:00" maxDate="2018-09-08T12:00:00"/>
    </cacheField>
    <cacheField name="ReworkCode" numFmtId="0">
      <sharedItems containsString="0" containsBlank="1" containsNumber="1" containsInteger="1" minValue="1" maxValue="3"/>
    </cacheField>
    <cacheField name="Feature" numFmtId="0">
      <sharedItems containsString="0" containsBlank="1" containsNumber="1" containsInteger="1" minValue="218" maxValue="340"/>
    </cacheField>
    <cacheField name="Quantity" numFmtId="0">
      <sharedItems containsString="0" containsBlank="1" containsNumber="1" containsInteger="1" minValue="1" maxValue="3"/>
    </cacheField>
    <cacheField name="Comments" numFmtId="0">
      <sharedItems containsBlank="1"/>
    </cacheField>
    <cacheField name="PartNumber" numFmtId="0">
      <sharedItems containsBlank="1"/>
    </cacheField>
    <cacheField name="Scrap" numFmtId="0">
      <sharedItems containsString="0" containsBlank="1" containsNumber="1" containsInteger="1" minValue="0" maxValue="0"/>
    </cacheField>
    <cacheField name="Description" numFmtId="0">
      <sharedItems containsBlank="1" count="4">
        <s v="Perforación"/>
        <s v="Cordon Desviado"/>
        <s v="Cordon Poroso"/>
        <m/>
      </sharedItems>
    </cacheField>
    <cacheField name="Expr1" numFmtId="0">
      <sharedItems containsBlank="1" count="26">
        <s v="116"/>
        <s v="300 RH"/>
        <s v="181"/>
        <s v="238"/>
        <s v="268"/>
        <s v="185"/>
        <s v="230"/>
        <s v="108"/>
        <s v="285"/>
        <s v="297 LH"/>
        <s v="269"/>
        <s v="183"/>
        <s v="221 LH"/>
        <s v="352"/>
        <s v="241"/>
        <s v="264"/>
        <m/>
        <s v="57" u="1"/>
        <s v="163" u="1"/>
        <s v="56-B" u="1"/>
        <s v="58" u="1"/>
        <s v="10-A" u="1"/>
        <s v="1" u="1"/>
        <s v="38" u="1"/>
        <s v="55-B" u="1"/>
        <s v="17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n v="257"/>
    <n v="22"/>
    <s v="2018-09-04"/>
    <x v="0"/>
    <d v="2018-09-04T06:00:00"/>
    <n v="1"/>
    <n v="220"/>
    <n v="2"/>
    <s v=""/>
    <s v="WHG9C-5C145-CE"/>
    <n v="0"/>
    <x v="0"/>
    <x v="0"/>
  </r>
  <r>
    <n v="258"/>
    <n v="22"/>
    <s v="2018-09-04"/>
    <x v="0"/>
    <d v="2018-09-04T07:00:00"/>
    <n v="1"/>
    <n v="318"/>
    <n v="2"/>
    <s v=""/>
    <s v="WHG9C-5C145-CE"/>
    <n v="0"/>
    <x v="0"/>
    <x v="1"/>
  </r>
  <r>
    <n v="259"/>
    <n v="22"/>
    <s v="2018-09-04"/>
    <x v="0"/>
    <d v="2018-09-04T08:00:00"/>
    <n v="1"/>
    <n v="318"/>
    <n v="1"/>
    <s v=""/>
    <s v="WHG9C-5C145-CE"/>
    <n v="0"/>
    <x v="0"/>
    <x v="1"/>
  </r>
  <r>
    <n v="266"/>
    <n v="22"/>
    <s v="2018-09-05"/>
    <x v="0"/>
    <d v="2018-09-05T07:00:00"/>
    <n v="1"/>
    <n v="247"/>
    <n v="2"/>
    <s v=""/>
    <s v="WHG9C-5C145-CE"/>
    <n v="0"/>
    <x v="0"/>
    <x v="2"/>
  </r>
  <r>
    <n v="267"/>
    <n v="22"/>
    <s v="2018-09-05"/>
    <x v="0"/>
    <d v="2018-09-05T07:00:00"/>
    <n v="1"/>
    <n v="270"/>
    <n v="2"/>
    <s v=""/>
    <s v="WHG9C-5C145-CE"/>
    <n v="0"/>
    <x v="0"/>
    <x v="3"/>
  </r>
  <r>
    <n v="268"/>
    <n v="22"/>
    <s v="2018-09-05"/>
    <x v="0"/>
    <d v="2018-09-05T07:00:00"/>
    <n v="1"/>
    <n v="294"/>
    <n v="1"/>
    <s v=""/>
    <s v="WHG9C-5C145-CE"/>
    <n v="0"/>
    <x v="0"/>
    <x v="4"/>
  </r>
  <r>
    <n v="297"/>
    <n v="22"/>
    <s v="2018-09-07"/>
    <x v="0"/>
    <d v="2018-09-07T07:00:00"/>
    <n v="1"/>
    <n v="251"/>
    <n v="1"/>
    <s v=""/>
    <s v="WHG9C-5C145-CE"/>
    <n v="0"/>
    <x v="0"/>
    <x v="5"/>
  </r>
  <r>
    <n v="298"/>
    <n v="22"/>
    <s v="2018-09-07"/>
    <x v="0"/>
    <d v="2018-09-07T08:00:00"/>
    <n v="1"/>
    <n v="251"/>
    <n v="1"/>
    <s v=""/>
    <s v="WHG9C-5C145-CE"/>
    <n v="0"/>
    <x v="0"/>
    <x v="5"/>
  </r>
  <r>
    <n v="299"/>
    <n v="22"/>
    <s v="2018-09-07"/>
    <x v="0"/>
    <d v="2018-09-07T12:00:00"/>
    <n v="1"/>
    <n v="266"/>
    <n v="1"/>
    <s v=""/>
    <s v="WHG9C-5C145-CE"/>
    <n v="0"/>
    <x v="0"/>
    <x v="6"/>
  </r>
  <r>
    <n v="308"/>
    <n v="22"/>
    <s v="2018-09-08"/>
    <x v="0"/>
    <d v="2018-09-08T06:00:00"/>
    <n v="1"/>
    <n v="218"/>
    <n v="2"/>
    <s v=""/>
    <s v="WHG9C-5C145-CE"/>
    <n v="0"/>
    <x v="0"/>
    <x v="7"/>
  </r>
  <r>
    <n v="269"/>
    <n v="22"/>
    <s v="2018-09-05"/>
    <x v="0"/>
    <d v="2018-09-05T08:00:00"/>
    <n v="1"/>
    <n v="307"/>
    <n v="2"/>
    <s v=""/>
    <s v="WHG9C-5C145-CE"/>
    <n v="0"/>
    <x v="0"/>
    <x v="8"/>
  </r>
  <r>
    <n v="270"/>
    <n v="22"/>
    <s v="2018-09-05"/>
    <x v="0"/>
    <d v="2018-09-05T08:00:00"/>
    <n v="1"/>
    <n v="315"/>
    <n v="1"/>
    <s v=""/>
    <s v="WHG9C-5C145-CE"/>
    <n v="0"/>
    <x v="0"/>
    <x v="9"/>
  </r>
  <r>
    <n v="271"/>
    <n v="22"/>
    <s v="2018-09-05"/>
    <x v="0"/>
    <d v="2018-09-05T09:00:00"/>
    <n v="1"/>
    <n v="315"/>
    <n v="2"/>
    <s v=""/>
    <s v="WHG9C-5C145-CE"/>
    <n v="0"/>
    <x v="0"/>
    <x v="9"/>
  </r>
  <r>
    <n v="278"/>
    <n v="22"/>
    <s v="2018-09-06"/>
    <x v="0"/>
    <d v="2018-09-06T07:00:00"/>
    <n v="1"/>
    <n v="295"/>
    <n v="2"/>
    <s v=""/>
    <s v="WHG9C-5C145-BF"/>
    <n v="0"/>
    <x v="0"/>
    <x v="10"/>
  </r>
  <r>
    <n v="281"/>
    <n v="22"/>
    <s v="2018-09-06"/>
    <x v="0"/>
    <d v="2018-09-06T10:00:00"/>
    <n v="1"/>
    <n v="249"/>
    <n v="2"/>
    <s v=""/>
    <s v="WHG9C-5C145-CE"/>
    <n v="0"/>
    <x v="0"/>
    <x v="11"/>
  </r>
  <r>
    <n v="296"/>
    <n v="22"/>
    <s v="2018-09-07"/>
    <x v="0"/>
    <d v="2018-09-07T06:00:00"/>
    <n v="1"/>
    <n v="251"/>
    <n v="1"/>
    <s v=""/>
    <s v="WHG9C-5C145-CE"/>
    <n v="0"/>
    <x v="0"/>
    <x v="5"/>
  </r>
  <r>
    <n v="260"/>
    <n v="22"/>
    <s v="2018-09-04"/>
    <x v="0"/>
    <d v="2018-09-04T08:00:00"/>
    <n v="2"/>
    <n v="257"/>
    <n v="1"/>
    <s v=""/>
    <s v="WHG9C-5C145-CE"/>
    <n v="0"/>
    <x v="1"/>
    <x v="12"/>
  </r>
  <r>
    <n v="277"/>
    <n v="22"/>
    <s v="2018-09-06"/>
    <x v="0"/>
    <d v="2018-09-06T06:00:00"/>
    <n v="2"/>
    <n v="295"/>
    <n v="3"/>
    <s v=""/>
    <s v="WHG9C-5C145-AE"/>
    <n v="0"/>
    <x v="1"/>
    <x v="10"/>
  </r>
  <r>
    <n v="279"/>
    <n v="22"/>
    <s v="2018-09-06"/>
    <x v="0"/>
    <d v="2018-09-06T07:00:00"/>
    <n v="2"/>
    <n v="295"/>
    <n v="1"/>
    <s v=""/>
    <s v="WHG9C-5C145-BF"/>
    <n v="0"/>
    <x v="1"/>
    <x v="10"/>
  </r>
  <r>
    <n v="280"/>
    <n v="22"/>
    <s v="2018-09-06"/>
    <x v="0"/>
    <d v="2018-09-06T06:00:00"/>
    <n v="2"/>
    <n v="340"/>
    <n v="3"/>
    <s v=""/>
    <s v="WHG9C-5C145-AE"/>
    <n v="0"/>
    <x v="1"/>
    <x v="13"/>
  </r>
  <r>
    <n v="309"/>
    <n v="22"/>
    <s v="2018-09-08"/>
    <x v="0"/>
    <d v="2018-09-08T08:00:00"/>
    <n v="2"/>
    <n v="273"/>
    <n v="1"/>
    <s v=""/>
    <s v="WHG9C-5C145-CE"/>
    <n v="0"/>
    <x v="1"/>
    <x v="14"/>
  </r>
  <r>
    <n v="310"/>
    <n v="22"/>
    <s v="2018-09-08"/>
    <x v="0"/>
    <d v="2018-09-08T09:00:00"/>
    <n v="2"/>
    <n v="273"/>
    <n v="1"/>
    <s v=""/>
    <s v="WHG9C-5C145-CE"/>
    <n v="0"/>
    <x v="1"/>
    <x v="14"/>
  </r>
  <r>
    <n v="311"/>
    <n v="22"/>
    <s v="2018-09-08"/>
    <x v="0"/>
    <d v="2018-09-08T10:00:00"/>
    <n v="2"/>
    <n v="290"/>
    <n v="1"/>
    <s v=""/>
    <s v="WHG9C-5C145-CE"/>
    <n v="0"/>
    <x v="1"/>
    <x v="15"/>
  </r>
  <r>
    <n v="312"/>
    <n v="22"/>
    <s v="2018-09-08"/>
    <x v="0"/>
    <d v="2018-09-08T11:00:00"/>
    <n v="2"/>
    <n v="290"/>
    <n v="1"/>
    <s v=""/>
    <s v="WHG9C-5C145-CE"/>
    <n v="0"/>
    <x v="1"/>
    <x v="15"/>
  </r>
  <r>
    <n v="313"/>
    <n v="22"/>
    <s v="2018-09-08"/>
    <x v="0"/>
    <d v="2018-09-08T12:00:00"/>
    <n v="2"/>
    <n v="290"/>
    <n v="1"/>
    <s v=""/>
    <s v="WHG9C-5C145-CE"/>
    <n v="0"/>
    <x v="1"/>
    <x v="15"/>
  </r>
  <r>
    <n v="282"/>
    <n v="22"/>
    <s v="2018-09-06"/>
    <x v="0"/>
    <d v="2018-09-06T11:00:00"/>
    <n v="3"/>
    <n v="247"/>
    <n v="1"/>
    <s v=""/>
    <s v="WHG9C-5C145-CE"/>
    <n v="0"/>
    <x v="2"/>
    <x v="2"/>
  </r>
  <r>
    <n v="300"/>
    <n v="22"/>
    <s v="2018-09-07"/>
    <x v="0"/>
    <d v="2018-09-07T11:00:00"/>
    <n v="3"/>
    <n v="266"/>
    <n v="1"/>
    <s v=""/>
    <s v="WHG9C-5C145-CE"/>
    <n v="0"/>
    <x v="2"/>
    <x v="6"/>
  </r>
  <r>
    <n v="301"/>
    <n v="22"/>
    <s v="2018-09-07"/>
    <x v="0"/>
    <d v="2018-09-07T12:00:00"/>
    <n v="3"/>
    <n v="266"/>
    <n v="1"/>
    <s v=""/>
    <s v="WHG9C-5C145-CE"/>
    <n v="0"/>
    <x v="2"/>
    <x v="6"/>
  </r>
  <r>
    <m/>
    <m/>
    <m/>
    <x v="1"/>
    <m/>
    <m/>
    <m/>
    <m/>
    <m/>
    <m/>
    <m/>
    <x v="3"/>
    <x v="16"/>
  </r>
  <r>
    <m/>
    <m/>
    <m/>
    <x v="1"/>
    <m/>
    <m/>
    <m/>
    <m/>
    <m/>
    <m/>
    <m/>
    <x v="3"/>
    <x v="16"/>
  </r>
  <r>
    <m/>
    <m/>
    <m/>
    <x v="1"/>
    <m/>
    <m/>
    <m/>
    <m/>
    <m/>
    <m/>
    <m/>
    <x v="3"/>
    <x v="16"/>
  </r>
  <r>
    <m/>
    <m/>
    <m/>
    <x v="1"/>
    <m/>
    <m/>
    <m/>
    <m/>
    <m/>
    <m/>
    <m/>
    <x v="3"/>
    <x v="16"/>
  </r>
  <r>
    <m/>
    <m/>
    <m/>
    <x v="1"/>
    <m/>
    <m/>
    <m/>
    <m/>
    <m/>
    <m/>
    <m/>
    <x v="3"/>
    <x v="16"/>
  </r>
  <r>
    <m/>
    <m/>
    <m/>
    <x v="1"/>
    <m/>
    <m/>
    <m/>
    <m/>
    <m/>
    <m/>
    <m/>
    <x v="3"/>
    <x v="16"/>
  </r>
  <r>
    <m/>
    <m/>
    <m/>
    <x v="1"/>
    <m/>
    <m/>
    <m/>
    <m/>
    <m/>
    <m/>
    <m/>
    <x v="3"/>
    <x v="16"/>
  </r>
  <r>
    <m/>
    <m/>
    <m/>
    <x v="1"/>
    <m/>
    <m/>
    <m/>
    <m/>
    <m/>
    <m/>
    <m/>
    <x v="3"/>
    <x v="16"/>
  </r>
  <r>
    <m/>
    <m/>
    <m/>
    <x v="1"/>
    <m/>
    <m/>
    <m/>
    <m/>
    <m/>
    <m/>
    <m/>
    <x v="3"/>
    <x v="16"/>
  </r>
  <r>
    <m/>
    <m/>
    <m/>
    <x v="1"/>
    <m/>
    <m/>
    <m/>
    <m/>
    <m/>
    <m/>
    <m/>
    <x v="3"/>
    <x v="16"/>
  </r>
  <r>
    <m/>
    <m/>
    <m/>
    <x v="1"/>
    <m/>
    <m/>
    <m/>
    <m/>
    <m/>
    <m/>
    <m/>
    <x v="3"/>
    <x v="16"/>
  </r>
  <r>
    <m/>
    <m/>
    <m/>
    <x v="1"/>
    <m/>
    <m/>
    <m/>
    <m/>
    <m/>
    <m/>
    <m/>
    <x v="3"/>
    <x v="16"/>
  </r>
  <r>
    <m/>
    <m/>
    <m/>
    <x v="1"/>
    <m/>
    <m/>
    <m/>
    <m/>
    <m/>
    <m/>
    <m/>
    <x v="3"/>
    <x v="16"/>
  </r>
  <r>
    <m/>
    <m/>
    <m/>
    <x v="1"/>
    <m/>
    <m/>
    <m/>
    <m/>
    <m/>
    <m/>
    <m/>
    <x v="3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16:H25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 measureFilter="1" sortType="descending">
      <items count="27">
        <item x="7"/>
        <item x="0"/>
        <item x="2"/>
        <item x="11"/>
        <item x="5"/>
        <item x="12"/>
        <item x="6"/>
        <item x="3"/>
        <item x="14"/>
        <item x="15"/>
        <item x="4"/>
        <item x="10"/>
        <item x="8"/>
        <item x="9"/>
        <item x="1"/>
        <item x="13"/>
        <item x="16"/>
        <item m="1" x="24"/>
        <item m="1" x="21"/>
        <item m="1" x="18"/>
        <item m="1" x="20"/>
        <item m="1" x="17"/>
        <item m="1" x="19"/>
        <item m="1" x="25"/>
        <item m="1" x="22"/>
        <item m="1"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2"/>
  </rowFields>
  <rowItems count="9">
    <i>
      <x v="11"/>
    </i>
    <i>
      <x v="13"/>
    </i>
    <i>
      <x v="15"/>
    </i>
    <i>
      <x v="4"/>
    </i>
    <i>
      <x v="14"/>
    </i>
    <i>
      <x v="6"/>
    </i>
    <i>
      <x v="2"/>
    </i>
    <i>
      <x v="9"/>
    </i>
    <i t="grand">
      <x/>
    </i>
  </rowItems>
  <colItems count="1">
    <i/>
  </colItems>
  <dataFields count="1">
    <dataField name="Sum of Quantity2_2" fld="7" baseField="11" baseItem="0"/>
  </dataFields>
  <pivotTableStyleInfo name="PivotStyleLight16" showRowHeaders="1" showColHeaders="1" showRowStripes="0" showColStripes="0" showLastColumn="1"/>
  <filters count="1">
    <filter fld="12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J16:K25" firstHeaderRow="1" firstDataRow="1" firstDataCol="1" rowPageCount="1" colPageCount="1"/>
  <pivotFields count="13">
    <pivotField showAll="0"/>
    <pivotField showAll="0"/>
    <pivotField showAll="0"/>
    <pivotField name="Turno" axis="axisPage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 measureFilter="1" sortType="descending">
      <items count="27">
        <item x="7"/>
        <item x="0"/>
        <item x="2"/>
        <item x="11"/>
        <item x="5"/>
        <item x="12"/>
        <item x="6"/>
        <item x="3"/>
        <item x="14"/>
        <item x="15"/>
        <item x="4"/>
        <item x="10"/>
        <item x="8"/>
        <item x="9"/>
        <item x="1"/>
        <item x="13"/>
        <item x="16"/>
        <item m="1" x="24"/>
        <item m="1" x="21"/>
        <item m="1" x="18"/>
        <item m="1" x="20"/>
        <item m="1" x="17"/>
        <item m="1" x="19"/>
        <item m="1" x="25"/>
        <item m="1" x="22"/>
        <item m="1"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2"/>
  </rowFields>
  <rowItems count="9">
    <i>
      <x v="11"/>
    </i>
    <i>
      <x v="13"/>
    </i>
    <i>
      <x v="15"/>
    </i>
    <i>
      <x v="4"/>
    </i>
    <i>
      <x v="14"/>
    </i>
    <i>
      <x v="6"/>
    </i>
    <i>
      <x v="2"/>
    </i>
    <i>
      <x v="9"/>
    </i>
    <i t="grand">
      <x/>
    </i>
  </rowItems>
  <colItems count="1">
    <i/>
  </colItems>
  <pageFields count="1">
    <pageField fld="3" item="0" hier="-1"/>
  </pageFields>
  <dataFields count="1">
    <dataField name="Sum of Quantity2_2" fld="7" baseField="11" baseItem="0"/>
  </dataFields>
  <pivotTableStyleInfo name="PivotStyleLight16" showRowHeaders="1" showColHeaders="1" showRowStripes="0" showColStripes="0" showLastColumn="1"/>
  <filters count="1">
    <filter fld="12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16:E20" firstHeaderRow="1" firstDataRow="1" firstDataCol="1" rowPageCount="1" colPageCount="1"/>
  <pivotFields count="13">
    <pivotField showAll="0"/>
    <pivotField showAll="0"/>
    <pivotField showAll="0"/>
    <pivotField name="Turno" axis="axisPage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</pivotFields>
  <rowFields count="1">
    <field x="11"/>
  </rowFields>
  <rowItems count="4">
    <i>
      <x/>
    </i>
    <i>
      <x v="2"/>
    </i>
    <i>
      <x v="3"/>
    </i>
    <i t="grand">
      <x/>
    </i>
  </rowItems>
  <colItems count="1">
    <i/>
  </colItems>
  <pageFields count="1">
    <pageField fld="3" item="0" hier="-1"/>
  </pageFields>
  <dataFields count="1">
    <dataField name="Sum of Quantity2" fld="7" showDataAs="percentOfTotal" baseField="1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6:B21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2" fld="7" showDataAs="percentOfTotal" baseField="1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Query from Reporte_1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ID" tableColumnId="2"/>
    </queryTableFields>
  </queryTableRefresh>
</queryTable>
</file>

<file path=xl/queryTables/queryTable2.xml><?xml version="1.0" encoding="utf-8"?>
<queryTable xmlns="http://schemas.openxmlformats.org/spreadsheetml/2006/main" name="Query from Reporte_2" connectionId="4" autoFormatId="16" applyNumberFormats="0" applyBorderFormats="0" applyFontFormats="0" applyPatternFormats="0" applyAlignmentFormats="0" applyWidthHeightFormats="0">
  <queryTableRefresh nextId="2">
    <queryTableFields count="1">
      <queryTableField id="1" name="shift" tableColumnId="1"/>
    </queryTableFields>
  </queryTableRefresh>
</queryTable>
</file>

<file path=xl/queryTables/queryTable3.xml><?xml version="1.0" encoding="utf-8"?>
<queryTable xmlns="http://schemas.openxmlformats.org/spreadsheetml/2006/main" name="Query from Reporte_3" connectionId="2" autoFormatId="16" applyNumberFormats="0" applyBorderFormats="0" applyFontFormats="0" applyPatternFormats="0" applyAlignmentFormats="0" applyWidthHeightFormats="0">
  <queryTableRefresh nextId="4">
    <queryTableFields count="3">
      <queryTableField id="1" name="TotalProduced" tableColumnId="1"/>
      <queryTableField id="2" name="TotalRejected" tableColumnId="2"/>
      <queryTableField id="3" name="Shift" tableColumnId="3"/>
    </queryTableFields>
  </queryTableRefresh>
</queryTable>
</file>

<file path=xl/queryTables/queryTable4.xml><?xml version="1.0" encoding="utf-8"?>
<queryTable xmlns="http://schemas.openxmlformats.org/spreadsheetml/2006/main" name="Query from Reporte_4" connectionId="3" autoFormatId="16" applyNumberFormats="0" applyBorderFormats="0" applyFontFormats="0" applyPatternFormats="0" applyAlignmentFormats="0" applyWidthHeightFormats="0">
  <queryTableRefresh nextId="14">
    <queryTableFields count="13">
      <queryTableField id="1" name="ID" tableColumnId="1"/>
      <queryTableField id="2" name="Asset_ID" tableColumnId="2"/>
      <queryTableField id="3" name="ProductionDate" tableColumnId="3"/>
      <queryTableField id="4" name="Shift" tableColumnId="4"/>
      <queryTableField id="5" name="Hour" tableColumnId="5"/>
      <queryTableField id="6" name="ReworkCode" tableColumnId="6"/>
      <queryTableField id="7" name="Feature" tableColumnId="7"/>
      <queryTableField id="8" name="Quantity" tableColumnId="8"/>
      <queryTableField id="9" name="Comments" tableColumnId="9"/>
      <queryTableField id="10" name="PartNumber" tableColumnId="10"/>
      <queryTableField id="11" name="Scrap" tableColumnId="11"/>
      <queryTableField id="12" name="Description" tableColumnId="12"/>
      <queryTableField id="13" name="Expr1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2" name="Table_Query_from_Reporte_1" displayName="Table_Query_from_Reporte_1" ref="A1:B16" tableType="queryTable" totalsRowShown="0">
  <autoFilter ref="A1:B16"/>
  <tableColumns count="2">
    <tableColumn id="1" uniqueName="1" name="Name" queryTableFieldId="1"/>
    <tableColumn id="2" uniqueName="2" name="ID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_Query_from_Reporte_2" displayName="Table_Query_from_Reporte_2" ref="D1:D2" tableType="queryTable" insertRow="1" totalsRowShown="0">
  <autoFilter ref="D1:D2"/>
  <tableColumns count="1">
    <tableColumn id="1" uniqueName="1" name="shift" queryTableField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_Query_from_Reporte_3" displayName="Table_Query_from_Reporte_3" ref="F1:H71" tableType="queryTable" totalsRowShown="0">
  <autoFilter ref="F1:H71"/>
  <tableColumns count="3">
    <tableColumn id="1" uniqueName="1" name="TotalProduced" queryTableFieldId="1"/>
    <tableColumn id="2" uniqueName="2" name="TotalRejected" queryTableFieldId="2"/>
    <tableColumn id="3" uniqueName="3" name="Shift" queryTableField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_Query_from_Reporte_4" displayName="Table_Query_from_Reporte_4" ref="J1:V40" tableType="queryTable" totalsRowShown="0">
  <autoFilter ref="J1:V40"/>
  <tableColumns count="13">
    <tableColumn id="1" uniqueName="1" name="ID" queryTableFieldId="1"/>
    <tableColumn id="2" uniqueName="2" name="Asset_ID" queryTableFieldId="2"/>
    <tableColumn id="3" uniqueName="3" name="ProductionDate" queryTableFieldId="3"/>
    <tableColumn id="4" uniqueName="4" name="Shift" queryTableFieldId="4"/>
    <tableColumn id="5" uniqueName="5" name="Hour" queryTableFieldId="5" dataDxfId="0"/>
    <tableColumn id="6" uniqueName="6" name="ReworkCode" queryTableFieldId="6"/>
    <tableColumn id="7" uniqueName="7" name="Feature" queryTableFieldId="7"/>
    <tableColumn id="8" uniqueName="8" name="Quantity" queryTableFieldId="8"/>
    <tableColumn id="9" uniqueName="9" name="Comments" queryTableFieldId="9"/>
    <tableColumn id="10" uniqueName="10" name="PartNumber" queryTableFieldId="10"/>
    <tableColumn id="11" uniqueName="11" name="Scrap" queryTableFieldId="11"/>
    <tableColumn id="12" uniqueName="12" name="Description" queryTableFieldId="12"/>
    <tableColumn id="13" uniqueName="13" name="Expr1" queryTableField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comments" Target="../comments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workbookViewId="0">
      <selection activeCell="L9" sqref="L9"/>
    </sheetView>
  </sheetViews>
  <sheetFormatPr defaultRowHeight="15" x14ac:dyDescent="0.25"/>
  <cols>
    <col min="1" max="1" width="26.85546875" customWidth="1"/>
    <col min="2" max="2" width="5.140625" customWidth="1"/>
    <col min="3" max="3" width="4.85546875" customWidth="1"/>
    <col min="4" max="4" width="7.28515625" customWidth="1"/>
    <col min="5" max="5" width="6" customWidth="1"/>
    <col min="6" max="6" width="16.28515625" customWidth="1"/>
    <col min="7" max="7" width="15.7109375" customWidth="1"/>
    <col min="8" max="8" width="7.42578125" customWidth="1"/>
    <col min="9" max="9" width="7.28515625" customWidth="1"/>
    <col min="10" max="10" width="5.140625" customWidth="1"/>
    <col min="11" max="11" width="11" customWidth="1"/>
    <col min="12" max="12" width="17.28515625" customWidth="1"/>
    <col min="13" max="13" width="7.42578125" customWidth="1"/>
    <col min="14" max="14" width="16" customWidth="1"/>
    <col min="15" max="15" width="14.5703125" customWidth="1"/>
    <col min="16" max="16" width="10.140625" customWidth="1"/>
    <col min="17" max="17" width="11" customWidth="1"/>
    <col min="18" max="18" width="18" customWidth="1"/>
    <col min="19" max="19" width="14.140625" customWidth="1"/>
    <col min="20" max="20" width="8" customWidth="1"/>
    <col min="21" max="21" width="20.85546875" customWidth="1"/>
    <col min="22" max="22" width="19.42578125" customWidth="1"/>
  </cols>
  <sheetData>
    <row r="1" spans="1:22" x14ac:dyDescent="0.25">
      <c r="A1" t="s">
        <v>2</v>
      </c>
      <c r="B1" t="s">
        <v>1</v>
      </c>
      <c r="D1" t="s">
        <v>20</v>
      </c>
      <c r="F1" t="s">
        <v>23</v>
      </c>
      <c r="G1" t="s">
        <v>24</v>
      </c>
      <c r="H1" t="s">
        <v>27</v>
      </c>
      <c r="J1" t="s">
        <v>1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</v>
      </c>
      <c r="V1" t="s">
        <v>35</v>
      </c>
    </row>
    <row r="2" spans="1:22" x14ac:dyDescent="0.25">
      <c r="A2" t="s">
        <v>4</v>
      </c>
      <c r="B2">
        <v>18</v>
      </c>
      <c r="F2">
        <v>338</v>
      </c>
      <c r="G2">
        <v>2</v>
      </c>
      <c r="H2" t="s">
        <v>21</v>
      </c>
      <c r="J2">
        <v>2120</v>
      </c>
      <c r="K2">
        <v>48</v>
      </c>
      <c r="L2" t="s">
        <v>78</v>
      </c>
      <c r="M2" t="s">
        <v>21</v>
      </c>
      <c r="N2" s="3">
        <v>43381.5</v>
      </c>
      <c r="O2">
        <v>19</v>
      </c>
      <c r="P2">
        <v>850</v>
      </c>
      <c r="Q2">
        <v>15</v>
      </c>
      <c r="R2" t="s">
        <v>36</v>
      </c>
      <c r="S2" t="s">
        <v>81</v>
      </c>
      <c r="T2">
        <v>0</v>
      </c>
      <c r="U2" t="s">
        <v>80</v>
      </c>
      <c r="V2" t="s">
        <v>82</v>
      </c>
    </row>
    <row r="3" spans="1:22" x14ac:dyDescent="0.25">
      <c r="A3" t="s">
        <v>5</v>
      </c>
      <c r="B3">
        <v>21</v>
      </c>
      <c r="F3">
        <v>380</v>
      </c>
      <c r="G3">
        <v>0</v>
      </c>
      <c r="H3" t="s">
        <v>22</v>
      </c>
      <c r="J3">
        <v>2121</v>
      </c>
      <c r="K3">
        <v>48</v>
      </c>
      <c r="L3" t="s">
        <v>77</v>
      </c>
      <c r="M3" t="s">
        <v>21</v>
      </c>
      <c r="N3" s="3">
        <v>43382.541666666664</v>
      </c>
      <c r="O3">
        <v>19</v>
      </c>
      <c r="P3">
        <v>850</v>
      </c>
      <c r="Q3">
        <v>15</v>
      </c>
      <c r="R3" t="s">
        <v>36</v>
      </c>
      <c r="S3" t="s">
        <v>81</v>
      </c>
      <c r="T3">
        <v>0</v>
      </c>
      <c r="U3" t="s">
        <v>80</v>
      </c>
      <c r="V3" t="s">
        <v>82</v>
      </c>
    </row>
    <row r="4" spans="1:22" x14ac:dyDescent="0.25">
      <c r="A4" t="s">
        <v>6</v>
      </c>
      <c r="B4">
        <v>22</v>
      </c>
      <c r="F4">
        <v>398</v>
      </c>
      <c r="G4">
        <v>0</v>
      </c>
      <c r="H4" t="s">
        <v>65</v>
      </c>
      <c r="J4">
        <v>2122</v>
      </c>
      <c r="K4">
        <v>48</v>
      </c>
      <c r="L4" t="s">
        <v>75</v>
      </c>
      <c r="M4" t="s">
        <v>21</v>
      </c>
      <c r="N4" s="3">
        <v>43383.541666666664</v>
      </c>
      <c r="O4">
        <v>19</v>
      </c>
      <c r="P4">
        <v>850</v>
      </c>
      <c r="Q4">
        <v>15</v>
      </c>
      <c r="R4" t="s">
        <v>36</v>
      </c>
      <c r="S4" t="s">
        <v>81</v>
      </c>
      <c r="T4">
        <v>0</v>
      </c>
      <c r="U4" t="s">
        <v>80</v>
      </c>
      <c r="V4" t="s">
        <v>82</v>
      </c>
    </row>
    <row r="5" spans="1:22" x14ac:dyDescent="0.25">
      <c r="A5" t="s">
        <v>7</v>
      </c>
      <c r="B5">
        <v>23</v>
      </c>
      <c r="F5">
        <v>363</v>
      </c>
      <c r="G5">
        <v>0</v>
      </c>
      <c r="H5" t="s">
        <v>21</v>
      </c>
      <c r="J5">
        <v>2123</v>
      </c>
      <c r="K5">
        <v>48</v>
      </c>
      <c r="L5" t="s">
        <v>76</v>
      </c>
      <c r="M5" t="s">
        <v>21</v>
      </c>
      <c r="N5" s="3">
        <v>43384.541666666664</v>
      </c>
      <c r="O5">
        <v>19</v>
      </c>
      <c r="P5">
        <v>850</v>
      </c>
      <c r="Q5">
        <v>14</v>
      </c>
      <c r="R5" t="s">
        <v>36</v>
      </c>
      <c r="S5" t="s">
        <v>81</v>
      </c>
      <c r="T5">
        <v>0</v>
      </c>
      <c r="U5" t="s">
        <v>80</v>
      </c>
      <c r="V5" t="s">
        <v>82</v>
      </c>
    </row>
    <row r="6" spans="1:22" x14ac:dyDescent="0.25">
      <c r="A6" t="s">
        <v>8</v>
      </c>
      <c r="B6">
        <v>31</v>
      </c>
      <c r="F6">
        <v>359</v>
      </c>
      <c r="G6">
        <v>0</v>
      </c>
      <c r="H6" t="s">
        <v>22</v>
      </c>
      <c r="J6">
        <v>2124</v>
      </c>
      <c r="K6">
        <v>48</v>
      </c>
      <c r="L6" t="s">
        <v>83</v>
      </c>
      <c r="M6" t="s">
        <v>21</v>
      </c>
      <c r="N6" s="3">
        <v>43385.541666666664</v>
      </c>
      <c r="O6">
        <v>19</v>
      </c>
      <c r="P6">
        <v>850</v>
      </c>
      <c r="Q6">
        <v>14</v>
      </c>
      <c r="R6" t="s">
        <v>36</v>
      </c>
      <c r="S6" t="s">
        <v>81</v>
      </c>
      <c r="T6">
        <v>0</v>
      </c>
      <c r="U6" t="s">
        <v>80</v>
      </c>
      <c r="V6" t="s">
        <v>82</v>
      </c>
    </row>
    <row r="7" spans="1:22" x14ac:dyDescent="0.25">
      <c r="A7" t="s">
        <v>9</v>
      </c>
      <c r="B7">
        <v>37</v>
      </c>
      <c r="F7">
        <v>409</v>
      </c>
      <c r="G7">
        <v>0</v>
      </c>
      <c r="H7" t="s">
        <v>65</v>
      </c>
      <c r="J7">
        <v>2125</v>
      </c>
      <c r="K7">
        <v>48</v>
      </c>
      <c r="L7" t="s">
        <v>78</v>
      </c>
      <c r="M7" t="s">
        <v>22</v>
      </c>
      <c r="N7" s="3">
        <v>43381.833333333336</v>
      </c>
      <c r="O7">
        <v>19</v>
      </c>
      <c r="P7">
        <v>850</v>
      </c>
      <c r="Q7">
        <v>26</v>
      </c>
      <c r="R7" t="s">
        <v>36</v>
      </c>
      <c r="S7" t="s">
        <v>81</v>
      </c>
      <c r="T7">
        <v>0</v>
      </c>
      <c r="U7" t="s">
        <v>80</v>
      </c>
      <c r="V7" t="s">
        <v>82</v>
      </c>
    </row>
    <row r="8" spans="1:22" x14ac:dyDescent="0.25">
      <c r="A8" t="s">
        <v>10</v>
      </c>
      <c r="B8">
        <v>42</v>
      </c>
      <c r="F8">
        <v>423</v>
      </c>
      <c r="G8">
        <v>0</v>
      </c>
      <c r="H8" t="s">
        <v>21</v>
      </c>
      <c r="J8">
        <v>2144</v>
      </c>
      <c r="K8">
        <v>48</v>
      </c>
      <c r="L8" t="s">
        <v>68</v>
      </c>
      <c r="M8" t="s">
        <v>22</v>
      </c>
      <c r="N8" s="3">
        <v>43402.875</v>
      </c>
      <c r="O8">
        <v>19</v>
      </c>
      <c r="P8">
        <v>850</v>
      </c>
      <c r="Q8">
        <v>20</v>
      </c>
      <c r="R8" t="s">
        <v>36</v>
      </c>
      <c r="S8" t="s">
        <v>81</v>
      </c>
      <c r="T8">
        <v>0</v>
      </c>
      <c r="U8" t="s">
        <v>80</v>
      </c>
      <c r="V8" t="s">
        <v>82</v>
      </c>
    </row>
    <row r="9" spans="1:22" x14ac:dyDescent="0.25">
      <c r="A9" t="s">
        <v>11</v>
      </c>
      <c r="B9">
        <v>43</v>
      </c>
      <c r="F9">
        <v>367</v>
      </c>
      <c r="G9">
        <v>0</v>
      </c>
      <c r="H9" t="s">
        <v>22</v>
      </c>
      <c r="J9">
        <v>2145</v>
      </c>
      <c r="K9">
        <v>48</v>
      </c>
      <c r="L9" t="s">
        <v>67</v>
      </c>
      <c r="M9" t="s">
        <v>22</v>
      </c>
      <c r="N9" s="3">
        <v>43403.875</v>
      </c>
      <c r="O9">
        <v>19</v>
      </c>
      <c r="P9">
        <v>850</v>
      </c>
      <c r="Q9">
        <v>18</v>
      </c>
      <c r="R9" t="s">
        <v>36</v>
      </c>
      <c r="S9" t="s">
        <v>81</v>
      </c>
      <c r="T9">
        <v>0</v>
      </c>
      <c r="U9" t="s">
        <v>80</v>
      </c>
      <c r="V9" t="s">
        <v>82</v>
      </c>
    </row>
    <row r="10" spans="1:22" x14ac:dyDescent="0.25">
      <c r="A10" t="s">
        <v>12</v>
      </c>
      <c r="B10">
        <v>48</v>
      </c>
      <c r="F10">
        <v>196</v>
      </c>
      <c r="G10">
        <v>0</v>
      </c>
      <c r="H10" t="s">
        <v>65</v>
      </c>
      <c r="J10">
        <v>2146</v>
      </c>
      <c r="K10">
        <v>48</v>
      </c>
      <c r="L10" t="s">
        <v>68</v>
      </c>
      <c r="M10" t="s">
        <v>65</v>
      </c>
      <c r="N10" s="3">
        <v>43403.208333333336</v>
      </c>
      <c r="O10">
        <v>19</v>
      </c>
      <c r="P10">
        <v>850</v>
      </c>
      <c r="Q10">
        <v>4</v>
      </c>
      <c r="R10" t="s">
        <v>36</v>
      </c>
      <c r="S10" t="s">
        <v>81</v>
      </c>
      <c r="T10">
        <v>0</v>
      </c>
      <c r="U10" t="s">
        <v>80</v>
      </c>
      <c r="V10" t="s">
        <v>82</v>
      </c>
    </row>
    <row r="11" spans="1:22" x14ac:dyDescent="0.25">
      <c r="A11" t="s">
        <v>13</v>
      </c>
      <c r="B11">
        <v>69</v>
      </c>
      <c r="F11">
        <v>356</v>
      </c>
      <c r="G11">
        <v>18</v>
      </c>
      <c r="H11" t="s">
        <v>21</v>
      </c>
      <c r="J11">
        <v>2138</v>
      </c>
      <c r="K11">
        <v>48</v>
      </c>
      <c r="L11" t="s">
        <v>73</v>
      </c>
      <c r="M11" t="s">
        <v>65</v>
      </c>
      <c r="N11" s="3">
        <v>43390.208333333336</v>
      </c>
      <c r="O11">
        <v>19</v>
      </c>
      <c r="P11">
        <v>850</v>
      </c>
      <c r="Q11">
        <v>20</v>
      </c>
      <c r="R11" t="s">
        <v>36</v>
      </c>
      <c r="S11" t="s">
        <v>81</v>
      </c>
      <c r="T11">
        <v>0</v>
      </c>
      <c r="U11" t="s">
        <v>80</v>
      </c>
      <c r="V11" t="s">
        <v>82</v>
      </c>
    </row>
    <row r="12" spans="1:22" x14ac:dyDescent="0.25">
      <c r="A12" t="s">
        <v>14</v>
      </c>
      <c r="B12">
        <v>74</v>
      </c>
      <c r="F12">
        <v>332</v>
      </c>
      <c r="G12">
        <v>26</v>
      </c>
      <c r="H12" t="s">
        <v>22</v>
      </c>
      <c r="J12">
        <v>2139</v>
      </c>
      <c r="K12">
        <v>48</v>
      </c>
      <c r="L12" t="s">
        <v>70</v>
      </c>
      <c r="M12" t="s">
        <v>21</v>
      </c>
      <c r="N12" s="3">
        <v>43395.5</v>
      </c>
      <c r="O12">
        <v>19</v>
      </c>
      <c r="P12">
        <v>850</v>
      </c>
      <c r="Q12">
        <v>18</v>
      </c>
      <c r="R12" t="s">
        <v>36</v>
      </c>
      <c r="S12" t="s">
        <v>81</v>
      </c>
      <c r="T12">
        <v>0</v>
      </c>
      <c r="U12" t="s">
        <v>80</v>
      </c>
      <c r="V12" t="s">
        <v>82</v>
      </c>
    </row>
    <row r="13" spans="1:22" x14ac:dyDescent="0.25">
      <c r="A13" t="s">
        <v>15</v>
      </c>
      <c r="B13">
        <v>75</v>
      </c>
      <c r="F13">
        <v>386</v>
      </c>
      <c r="G13">
        <v>33</v>
      </c>
      <c r="H13" t="s">
        <v>65</v>
      </c>
      <c r="J13">
        <v>2140</v>
      </c>
      <c r="K13">
        <v>48</v>
      </c>
      <c r="L13" t="s">
        <v>70</v>
      </c>
      <c r="M13" t="s">
        <v>22</v>
      </c>
      <c r="N13" s="3">
        <v>43395.875</v>
      </c>
      <c r="O13">
        <v>19</v>
      </c>
      <c r="P13">
        <v>850</v>
      </c>
      <c r="Q13">
        <v>5</v>
      </c>
      <c r="R13" t="s">
        <v>36</v>
      </c>
      <c r="S13" t="s">
        <v>81</v>
      </c>
      <c r="T13">
        <v>0</v>
      </c>
      <c r="U13" t="s">
        <v>80</v>
      </c>
      <c r="V13" t="s">
        <v>82</v>
      </c>
    </row>
    <row r="14" spans="1:22" x14ac:dyDescent="0.25">
      <c r="A14" t="s">
        <v>16</v>
      </c>
      <c r="B14">
        <v>76</v>
      </c>
      <c r="F14">
        <v>412</v>
      </c>
      <c r="G14">
        <v>15</v>
      </c>
      <c r="H14" t="s">
        <v>21</v>
      </c>
      <c r="J14">
        <v>2141</v>
      </c>
      <c r="K14">
        <v>48</v>
      </c>
      <c r="L14" t="s">
        <v>70</v>
      </c>
      <c r="M14" t="s">
        <v>65</v>
      </c>
      <c r="N14" s="3">
        <v>43396.208333333336</v>
      </c>
      <c r="O14">
        <v>19</v>
      </c>
      <c r="P14">
        <v>850</v>
      </c>
      <c r="Q14">
        <v>20</v>
      </c>
      <c r="R14" t="s">
        <v>36</v>
      </c>
      <c r="S14" t="s">
        <v>81</v>
      </c>
      <c r="T14">
        <v>0</v>
      </c>
      <c r="U14" t="s">
        <v>80</v>
      </c>
      <c r="V14" t="s">
        <v>82</v>
      </c>
    </row>
    <row r="15" spans="1:22" x14ac:dyDescent="0.25">
      <c r="A15" t="s">
        <v>17</v>
      </c>
      <c r="B15">
        <v>77</v>
      </c>
      <c r="F15">
        <v>364</v>
      </c>
      <c r="G15">
        <v>26</v>
      </c>
      <c r="H15" t="s">
        <v>22</v>
      </c>
      <c r="J15">
        <v>2142</v>
      </c>
      <c r="K15">
        <v>48</v>
      </c>
      <c r="L15" t="s">
        <v>69</v>
      </c>
      <c r="M15" t="s">
        <v>65</v>
      </c>
      <c r="N15" s="3">
        <v>43397.208333333336</v>
      </c>
      <c r="O15">
        <v>19</v>
      </c>
      <c r="P15">
        <v>850</v>
      </c>
      <c r="Q15">
        <v>21</v>
      </c>
      <c r="R15" t="s">
        <v>36</v>
      </c>
      <c r="S15" t="s">
        <v>81</v>
      </c>
      <c r="T15">
        <v>0</v>
      </c>
      <c r="U15" t="s">
        <v>80</v>
      </c>
      <c r="V15" t="s">
        <v>82</v>
      </c>
    </row>
    <row r="16" spans="1:22" x14ac:dyDescent="0.25">
      <c r="A16" t="s">
        <v>18</v>
      </c>
      <c r="B16">
        <v>78</v>
      </c>
      <c r="F16">
        <v>430</v>
      </c>
      <c r="G16">
        <v>33</v>
      </c>
      <c r="H16" t="s">
        <v>65</v>
      </c>
      <c r="J16">
        <v>2143</v>
      </c>
      <c r="K16">
        <v>48</v>
      </c>
      <c r="L16" t="s">
        <v>68</v>
      </c>
      <c r="M16" t="s">
        <v>21</v>
      </c>
      <c r="N16" s="3">
        <v>43402.5</v>
      </c>
      <c r="O16">
        <v>19</v>
      </c>
      <c r="P16">
        <v>850</v>
      </c>
      <c r="Q16">
        <v>9</v>
      </c>
      <c r="R16" t="s">
        <v>36</v>
      </c>
      <c r="S16" t="s">
        <v>81</v>
      </c>
      <c r="T16">
        <v>0</v>
      </c>
      <c r="U16" t="s">
        <v>80</v>
      </c>
      <c r="V16" t="s">
        <v>82</v>
      </c>
    </row>
    <row r="17" spans="6:22" x14ac:dyDescent="0.25">
      <c r="F17">
        <v>407</v>
      </c>
      <c r="G17">
        <v>15</v>
      </c>
      <c r="H17" t="s">
        <v>21</v>
      </c>
      <c r="J17">
        <v>2132</v>
      </c>
      <c r="K17">
        <v>48</v>
      </c>
      <c r="L17" t="s">
        <v>75</v>
      </c>
      <c r="M17" t="s">
        <v>65</v>
      </c>
      <c r="N17" s="3">
        <v>43384.208333333336</v>
      </c>
      <c r="O17">
        <v>19</v>
      </c>
      <c r="P17">
        <v>850</v>
      </c>
      <c r="Q17">
        <v>33</v>
      </c>
      <c r="R17" t="s">
        <v>36</v>
      </c>
      <c r="S17" t="s">
        <v>81</v>
      </c>
      <c r="T17">
        <v>0</v>
      </c>
      <c r="U17" t="s">
        <v>80</v>
      </c>
      <c r="V17" t="s">
        <v>82</v>
      </c>
    </row>
    <row r="18" spans="6:22" x14ac:dyDescent="0.25">
      <c r="F18">
        <v>354</v>
      </c>
      <c r="G18">
        <v>26</v>
      </c>
      <c r="H18" t="s">
        <v>22</v>
      </c>
      <c r="J18">
        <v>2133</v>
      </c>
      <c r="K18">
        <v>48</v>
      </c>
      <c r="L18" t="s">
        <v>76</v>
      </c>
      <c r="M18" t="s">
        <v>65</v>
      </c>
      <c r="N18" s="3">
        <v>43385.208333333336</v>
      </c>
      <c r="O18">
        <v>19</v>
      </c>
      <c r="P18">
        <v>850</v>
      </c>
      <c r="Q18">
        <v>32</v>
      </c>
      <c r="R18" t="s">
        <v>36</v>
      </c>
      <c r="S18" t="s">
        <v>81</v>
      </c>
      <c r="T18">
        <v>0</v>
      </c>
      <c r="U18" t="s">
        <v>80</v>
      </c>
      <c r="V18" t="s">
        <v>82</v>
      </c>
    </row>
    <row r="19" spans="6:22" x14ac:dyDescent="0.25">
      <c r="F19">
        <v>321</v>
      </c>
      <c r="G19">
        <v>33</v>
      </c>
      <c r="H19" t="s">
        <v>65</v>
      </c>
      <c r="J19">
        <v>2134</v>
      </c>
      <c r="K19">
        <v>48</v>
      </c>
      <c r="L19" t="s">
        <v>83</v>
      </c>
      <c r="M19" t="s">
        <v>65</v>
      </c>
      <c r="N19" s="3">
        <v>43386.208333333336</v>
      </c>
      <c r="O19">
        <v>19</v>
      </c>
      <c r="P19">
        <v>850</v>
      </c>
      <c r="Q19">
        <v>32</v>
      </c>
      <c r="R19" t="s">
        <v>36</v>
      </c>
      <c r="S19" t="s">
        <v>81</v>
      </c>
      <c r="T19">
        <v>0</v>
      </c>
      <c r="U19" t="s">
        <v>80</v>
      </c>
      <c r="V19" t="s">
        <v>82</v>
      </c>
    </row>
    <row r="20" spans="6:22" x14ac:dyDescent="0.25">
      <c r="F20">
        <v>368</v>
      </c>
      <c r="G20">
        <v>15</v>
      </c>
      <c r="H20" t="s">
        <v>21</v>
      </c>
      <c r="J20">
        <v>2135</v>
      </c>
      <c r="K20">
        <v>48</v>
      </c>
      <c r="L20" t="s">
        <v>74</v>
      </c>
      <c r="M20" t="s">
        <v>21</v>
      </c>
      <c r="N20" s="3">
        <v>43388.541666666664</v>
      </c>
      <c r="O20">
        <v>19</v>
      </c>
      <c r="P20">
        <v>850</v>
      </c>
      <c r="Q20">
        <v>18</v>
      </c>
      <c r="R20" t="s">
        <v>36</v>
      </c>
      <c r="S20" t="s">
        <v>81</v>
      </c>
      <c r="T20">
        <v>0</v>
      </c>
      <c r="U20" t="s">
        <v>80</v>
      </c>
      <c r="V20" t="s">
        <v>82</v>
      </c>
    </row>
    <row r="21" spans="6:22" x14ac:dyDescent="0.25">
      <c r="F21">
        <v>374</v>
      </c>
      <c r="G21">
        <v>26</v>
      </c>
      <c r="H21" t="s">
        <v>22</v>
      </c>
      <c r="J21">
        <v>2136</v>
      </c>
      <c r="K21">
        <v>48</v>
      </c>
      <c r="L21" t="s">
        <v>74</v>
      </c>
      <c r="M21" t="s">
        <v>22</v>
      </c>
      <c r="N21" s="3">
        <v>43388.875</v>
      </c>
      <c r="O21">
        <v>19</v>
      </c>
      <c r="P21">
        <v>850</v>
      </c>
      <c r="Q21">
        <v>6</v>
      </c>
      <c r="R21" t="s">
        <v>36</v>
      </c>
      <c r="S21" t="s">
        <v>81</v>
      </c>
      <c r="T21">
        <v>0</v>
      </c>
      <c r="U21" t="s">
        <v>80</v>
      </c>
      <c r="V21" t="s">
        <v>82</v>
      </c>
    </row>
    <row r="22" spans="6:22" x14ac:dyDescent="0.25">
      <c r="F22">
        <v>439</v>
      </c>
      <c r="G22">
        <v>32</v>
      </c>
      <c r="H22" t="s">
        <v>65</v>
      </c>
      <c r="J22">
        <v>2137</v>
      </c>
      <c r="K22">
        <v>48</v>
      </c>
      <c r="L22" t="s">
        <v>74</v>
      </c>
      <c r="M22" t="s">
        <v>65</v>
      </c>
      <c r="N22" s="3">
        <v>43389.166666666664</v>
      </c>
      <c r="O22">
        <v>19</v>
      </c>
      <c r="P22">
        <v>850</v>
      </c>
      <c r="Q22">
        <v>34</v>
      </c>
      <c r="R22" t="s">
        <v>36</v>
      </c>
      <c r="S22" t="s">
        <v>81</v>
      </c>
      <c r="T22">
        <v>0</v>
      </c>
      <c r="U22" t="s">
        <v>80</v>
      </c>
      <c r="V22" t="s">
        <v>82</v>
      </c>
    </row>
    <row r="23" spans="6:22" x14ac:dyDescent="0.25">
      <c r="F23">
        <v>420</v>
      </c>
      <c r="G23">
        <v>14</v>
      </c>
      <c r="H23" t="s">
        <v>21</v>
      </c>
      <c r="J23">
        <v>2126</v>
      </c>
      <c r="K23">
        <v>48</v>
      </c>
      <c r="L23" t="s">
        <v>77</v>
      </c>
      <c r="M23" t="s">
        <v>22</v>
      </c>
      <c r="N23" s="3">
        <v>43382.833333333336</v>
      </c>
      <c r="O23">
        <v>19</v>
      </c>
      <c r="P23">
        <v>850</v>
      </c>
      <c r="Q23">
        <v>26</v>
      </c>
      <c r="R23" t="s">
        <v>36</v>
      </c>
      <c r="S23" t="s">
        <v>81</v>
      </c>
      <c r="T23">
        <v>0</v>
      </c>
      <c r="U23" t="s">
        <v>80</v>
      </c>
      <c r="V23" t="s">
        <v>82</v>
      </c>
    </row>
    <row r="24" spans="6:22" x14ac:dyDescent="0.25">
      <c r="F24">
        <v>354</v>
      </c>
      <c r="G24">
        <v>25</v>
      </c>
      <c r="H24" t="s">
        <v>22</v>
      </c>
      <c r="J24">
        <v>2127</v>
      </c>
      <c r="K24">
        <v>48</v>
      </c>
      <c r="L24" t="s">
        <v>75</v>
      </c>
      <c r="M24" t="s">
        <v>22</v>
      </c>
      <c r="N24" s="3">
        <v>43383.833333333336</v>
      </c>
      <c r="O24">
        <v>19</v>
      </c>
      <c r="P24">
        <v>850</v>
      </c>
      <c r="Q24">
        <v>26</v>
      </c>
      <c r="R24" t="s">
        <v>36</v>
      </c>
      <c r="S24" t="s">
        <v>81</v>
      </c>
      <c r="T24">
        <v>0</v>
      </c>
      <c r="U24" t="s">
        <v>80</v>
      </c>
      <c r="V24" t="s">
        <v>82</v>
      </c>
    </row>
    <row r="25" spans="6:22" x14ac:dyDescent="0.25">
      <c r="F25">
        <v>418</v>
      </c>
      <c r="G25">
        <v>32</v>
      </c>
      <c r="H25" t="s">
        <v>65</v>
      </c>
      <c r="J25">
        <v>2128</v>
      </c>
      <c r="K25">
        <v>48</v>
      </c>
      <c r="L25" t="s">
        <v>76</v>
      </c>
      <c r="M25" t="s">
        <v>22</v>
      </c>
      <c r="N25" s="3">
        <v>43384.833333333336</v>
      </c>
      <c r="O25">
        <v>19</v>
      </c>
      <c r="P25">
        <v>850</v>
      </c>
      <c r="Q25">
        <v>26</v>
      </c>
      <c r="R25" t="s">
        <v>36</v>
      </c>
      <c r="S25" t="s">
        <v>81</v>
      </c>
      <c r="T25">
        <v>0</v>
      </c>
      <c r="U25" t="s">
        <v>80</v>
      </c>
      <c r="V25" t="s">
        <v>82</v>
      </c>
    </row>
    <row r="26" spans="6:22" x14ac:dyDescent="0.25">
      <c r="F26">
        <v>204</v>
      </c>
      <c r="G26">
        <v>0</v>
      </c>
      <c r="H26" t="s">
        <v>21</v>
      </c>
      <c r="J26">
        <v>2129</v>
      </c>
      <c r="K26">
        <v>48</v>
      </c>
      <c r="L26" t="s">
        <v>83</v>
      </c>
      <c r="M26" t="s">
        <v>22</v>
      </c>
      <c r="N26" s="3">
        <v>43385.833333333336</v>
      </c>
      <c r="O26">
        <v>19</v>
      </c>
      <c r="P26">
        <v>850</v>
      </c>
      <c r="Q26">
        <v>25</v>
      </c>
      <c r="R26" t="s">
        <v>36</v>
      </c>
      <c r="S26" t="s">
        <v>81</v>
      </c>
      <c r="T26">
        <v>0</v>
      </c>
      <c r="U26" t="s">
        <v>80</v>
      </c>
      <c r="V26" t="s">
        <v>82</v>
      </c>
    </row>
    <row r="27" spans="6:22" x14ac:dyDescent="0.25">
      <c r="F27">
        <v>154</v>
      </c>
      <c r="G27">
        <v>0</v>
      </c>
      <c r="H27" t="s">
        <v>22</v>
      </c>
      <c r="J27">
        <v>2130</v>
      </c>
      <c r="K27">
        <v>48</v>
      </c>
      <c r="L27" t="s">
        <v>78</v>
      </c>
      <c r="M27" t="s">
        <v>65</v>
      </c>
      <c r="N27" s="3">
        <v>43382.208333333336</v>
      </c>
      <c r="O27">
        <v>19</v>
      </c>
      <c r="P27">
        <v>850</v>
      </c>
      <c r="Q27">
        <v>33</v>
      </c>
      <c r="R27" t="s">
        <v>36</v>
      </c>
      <c r="S27" t="s">
        <v>81</v>
      </c>
      <c r="T27">
        <v>0</v>
      </c>
      <c r="U27" t="s">
        <v>80</v>
      </c>
      <c r="V27" t="s">
        <v>82</v>
      </c>
    </row>
    <row r="28" spans="6:22" x14ac:dyDescent="0.25">
      <c r="F28">
        <v>192</v>
      </c>
      <c r="G28">
        <v>7</v>
      </c>
      <c r="H28" t="s">
        <v>65</v>
      </c>
      <c r="J28">
        <v>2131</v>
      </c>
      <c r="K28">
        <v>48</v>
      </c>
      <c r="L28" t="s">
        <v>77</v>
      </c>
      <c r="M28" t="s">
        <v>65</v>
      </c>
      <c r="N28" s="3">
        <v>43383.208333333336</v>
      </c>
      <c r="O28">
        <v>19</v>
      </c>
      <c r="P28">
        <v>850</v>
      </c>
      <c r="Q28">
        <v>33</v>
      </c>
      <c r="R28" t="s">
        <v>36</v>
      </c>
      <c r="S28" t="s">
        <v>81</v>
      </c>
      <c r="T28">
        <v>0</v>
      </c>
      <c r="U28" t="s">
        <v>80</v>
      </c>
      <c r="V28" t="s">
        <v>82</v>
      </c>
    </row>
    <row r="29" spans="6:22" x14ac:dyDescent="0.25">
      <c r="F29">
        <v>377</v>
      </c>
      <c r="G29">
        <v>18</v>
      </c>
      <c r="H29" t="s">
        <v>21</v>
      </c>
      <c r="J29">
        <v>621</v>
      </c>
      <c r="K29">
        <v>48</v>
      </c>
      <c r="L29" t="s">
        <v>79</v>
      </c>
      <c r="M29" t="s">
        <v>21</v>
      </c>
      <c r="N29" s="3">
        <v>43377.333333333336</v>
      </c>
      <c r="O29">
        <v>32</v>
      </c>
      <c r="P29">
        <v>655</v>
      </c>
      <c r="Q29">
        <v>1</v>
      </c>
      <c r="R29" t="s">
        <v>36</v>
      </c>
      <c r="S29" t="s">
        <v>81</v>
      </c>
      <c r="T29">
        <v>0</v>
      </c>
      <c r="U29" t="s">
        <v>84</v>
      </c>
      <c r="V29" t="s">
        <v>21</v>
      </c>
    </row>
    <row r="30" spans="6:22" x14ac:dyDescent="0.25">
      <c r="F30">
        <v>347</v>
      </c>
      <c r="G30">
        <v>6</v>
      </c>
      <c r="H30" t="s">
        <v>22</v>
      </c>
      <c r="J30">
        <v>1307</v>
      </c>
      <c r="K30">
        <v>48</v>
      </c>
      <c r="L30" t="s">
        <v>72</v>
      </c>
      <c r="M30" t="s">
        <v>21</v>
      </c>
      <c r="N30" s="3">
        <v>43390.416666666664</v>
      </c>
      <c r="O30">
        <v>33</v>
      </c>
      <c r="P30">
        <v>655</v>
      </c>
      <c r="Q30">
        <v>1</v>
      </c>
      <c r="R30" t="s">
        <v>36</v>
      </c>
      <c r="S30" t="s">
        <v>81</v>
      </c>
      <c r="T30">
        <v>0</v>
      </c>
      <c r="U30" t="s">
        <v>85</v>
      </c>
      <c r="V30" t="s">
        <v>21</v>
      </c>
    </row>
    <row r="31" spans="6:22" x14ac:dyDescent="0.25">
      <c r="F31">
        <v>380</v>
      </c>
      <c r="G31">
        <v>37</v>
      </c>
      <c r="H31" t="s">
        <v>65</v>
      </c>
      <c r="J31">
        <v>1811</v>
      </c>
      <c r="K31">
        <v>48</v>
      </c>
      <c r="L31" t="s">
        <v>68</v>
      </c>
      <c r="M31" t="s">
        <v>21</v>
      </c>
      <c r="N31" s="3">
        <v>43402.375</v>
      </c>
      <c r="O31">
        <v>33</v>
      </c>
      <c r="P31">
        <v>655</v>
      </c>
      <c r="Q31">
        <v>1</v>
      </c>
      <c r="R31" t="s">
        <v>36</v>
      </c>
      <c r="S31" t="s">
        <v>81</v>
      </c>
      <c r="T31">
        <v>0</v>
      </c>
      <c r="U31" t="s">
        <v>85</v>
      </c>
      <c r="V31" t="s">
        <v>21</v>
      </c>
    </row>
    <row r="32" spans="6:22" x14ac:dyDescent="0.25">
      <c r="F32">
        <v>364</v>
      </c>
      <c r="G32">
        <v>0</v>
      </c>
      <c r="H32" t="s">
        <v>21</v>
      </c>
      <c r="J32">
        <v>622</v>
      </c>
      <c r="K32">
        <v>48</v>
      </c>
      <c r="L32" t="s">
        <v>79</v>
      </c>
      <c r="M32" t="s">
        <v>21</v>
      </c>
      <c r="N32" s="3">
        <v>43377.458333333336</v>
      </c>
      <c r="O32">
        <v>36</v>
      </c>
      <c r="P32">
        <v>655</v>
      </c>
      <c r="Q32">
        <v>1</v>
      </c>
      <c r="R32" t="s">
        <v>36</v>
      </c>
      <c r="S32" t="s">
        <v>81</v>
      </c>
      <c r="T32">
        <v>0</v>
      </c>
      <c r="U32" t="s">
        <v>86</v>
      </c>
      <c r="V32" t="s">
        <v>21</v>
      </c>
    </row>
    <row r="33" spans="6:22" x14ac:dyDescent="0.25">
      <c r="F33">
        <v>371</v>
      </c>
      <c r="G33">
        <v>3</v>
      </c>
      <c r="H33" t="s">
        <v>22</v>
      </c>
      <c r="J33">
        <v>1097</v>
      </c>
      <c r="K33">
        <v>48</v>
      </c>
      <c r="L33" t="s">
        <v>76</v>
      </c>
      <c r="M33" t="s">
        <v>21</v>
      </c>
      <c r="N33" s="3">
        <v>43384.375</v>
      </c>
      <c r="O33">
        <v>36</v>
      </c>
      <c r="P33">
        <v>655</v>
      </c>
      <c r="Q33">
        <v>1</v>
      </c>
      <c r="R33" t="s">
        <v>87</v>
      </c>
      <c r="S33" t="s">
        <v>81</v>
      </c>
      <c r="T33">
        <v>0</v>
      </c>
      <c r="U33" t="s">
        <v>86</v>
      </c>
      <c r="V33" t="s">
        <v>21</v>
      </c>
    </row>
    <row r="34" spans="6:22" x14ac:dyDescent="0.25">
      <c r="F34">
        <v>415</v>
      </c>
      <c r="G34">
        <v>20</v>
      </c>
      <c r="H34" t="s">
        <v>65</v>
      </c>
      <c r="J34">
        <v>1175</v>
      </c>
      <c r="K34">
        <v>48</v>
      </c>
      <c r="L34" t="s">
        <v>74</v>
      </c>
      <c r="M34" t="s">
        <v>65</v>
      </c>
      <c r="N34" s="3">
        <v>43389.041666666664</v>
      </c>
      <c r="O34">
        <v>36</v>
      </c>
      <c r="P34">
        <v>655</v>
      </c>
      <c r="Q34">
        <v>1</v>
      </c>
      <c r="R34" t="s">
        <v>36</v>
      </c>
      <c r="S34" t="s">
        <v>81</v>
      </c>
      <c r="T34">
        <v>0</v>
      </c>
      <c r="U34" t="s">
        <v>86</v>
      </c>
      <c r="V34" t="s">
        <v>21</v>
      </c>
    </row>
    <row r="35" spans="6:22" x14ac:dyDescent="0.25">
      <c r="F35">
        <v>388</v>
      </c>
      <c r="G35">
        <v>1</v>
      </c>
      <c r="H35" t="s">
        <v>21</v>
      </c>
      <c r="J35">
        <v>1176</v>
      </c>
      <c r="K35">
        <v>48</v>
      </c>
      <c r="L35" t="s">
        <v>74</v>
      </c>
      <c r="M35" t="s">
        <v>65</v>
      </c>
      <c r="N35" s="3">
        <v>43389.125</v>
      </c>
      <c r="O35">
        <v>36</v>
      </c>
      <c r="P35">
        <v>655</v>
      </c>
      <c r="Q35">
        <v>1</v>
      </c>
      <c r="R35" t="s">
        <v>36</v>
      </c>
      <c r="S35" t="s">
        <v>81</v>
      </c>
      <c r="T35">
        <v>0</v>
      </c>
      <c r="U35" t="s">
        <v>86</v>
      </c>
      <c r="V35" t="s">
        <v>21</v>
      </c>
    </row>
    <row r="36" spans="6:22" x14ac:dyDescent="0.25">
      <c r="F36">
        <v>358</v>
      </c>
      <c r="G36">
        <v>0</v>
      </c>
      <c r="H36" t="s">
        <v>22</v>
      </c>
      <c r="J36">
        <v>1239</v>
      </c>
      <c r="K36">
        <v>48</v>
      </c>
      <c r="L36" t="s">
        <v>73</v>
      </c>
      <c r="M36" t="s">
        <v>22</v>
      </c>
      <c r="N36" s="3">
        <v>43389.666666666664</v>
      </c>
      <c r="O36">
        <v>36</v>
      </c>
      <c r="P36">
        <v>827</v>
      </c>
      <c r="Q36">
        <v>3</v>
      </c>
      <c r="R36" t="s">
        <v>36</v>
      </c>
      <c r="S36" t="s">
        <v>81</v>
      </c>
      <c r="T36">
        <v>0</v>
      </c>
      <c r="U36" t="s">
        <v>86</v>
      </c>
      <c r="V36" t="s">
        <v>88</v>
      </c>
    </row>
    <row r="37" spans="6:22" x14ac:dyDescent="0.25">
      <c r="F37">
        <v>404</v>
      </c>
      <c r="G37">
        <v>1</v>
      </c>
      <c r="H37" t="s">
        <v>65</v>
      </c>
      <c r="J37">
        <v>1434</v>
      </c>
      <c r="K37">
        <v>48</v>
      </c>
      <c r="L37" t="s">
        <v>71</v>
      </c>
      <c r="M37" t="s">
        <v>22</v>
      </c>
      <c r="N37" s="3">
        <v>43392.625</v>
      </c>
      <c r="O37">
        <v>36</v>
      </c>
      <c r="P37">
        <v>655</v>
      </c>
      <c r="Q37">
        <v>1</v>
      </c>
      <c r="R37" t="s">
        <v>36</v>
      </c>
      <c r="S37" t="s">
        <v>81</v>
      </c>
      <c r="T37">
        <v>0</v>
      </c>
      <c r="U37" t="s">
        <v>86</v>
      </c>
      <c r="V37" t="s">
        <v>21</v>
      </c>
    </row>
    <row r="38" spans="6:22" x14ac:dyDescent="0.25">
      <c r="F38">
        <v>388</v>
      </c>
      <c r="G38">
        <v>0</v>
      </c>
      <c r="H38" t="s">
        <v>21</v>
      </c>
      <c r="J38">
        <v>1435</v>
      </c>
      <c r="K38">
        <v>48</v>
      </c>
      <c r="L38" t="s">
        <v>71</v>
      </c>
      <c r="M38" t="s">
        <v>22</v>
      </c>
      <c r="N38" s="3">
        <v>43392.666666666664</v>
      </c>
      <c r="O38">
        <v>36</v>
      </c>
      <c r="P38">
        <v>655</v>
      </c>
      <c r="Q38">
        <v>1</v>
      </c>
      <c r="R38" t="s">
        <v>36</v>
      </c>
      <c r="S38" t="s">
        <v>81</v>
      </c>
      <c r="T38">
        <v>0</v>
      </c>
      <c r="U38" t="s">
        <v>86</v>
      </c>
      <c r="V38" t="s">
        <v>21</v>
      </c>
    </row>
    <row r="39" spans="6:22" x14ac:dyDescent="0.25">
      <c r="F39">
        <v>319</v>
      </c>
      <c r="G39">
        <v>0</v>
      </c>
      <c r="H39" t="s">
        <v>22</v>
      </c>
      <c r="J39">
        <v>1770</v>
      </c>
      <c r="K39">
        <v>48</v>
      </c>
      <c r="L39" t="s">
        <v>89</v>
      </c>
      <c r="M39" t="s">
        <v>21</v>
      </c>
      <c r="N39" s="3">
        <v>43399.416666666664</v>
      </c>
      <c r="O39">
        <v>36</v>
      </c>
      <c r="P39">
        <v>655</v>
      </c>
      <c r="Q39">
        <v>1</v>
      </c>
      <c r="R39" t="s">
        <v>36</v>
      </c>
      <c r="S39" t="s">
        <v>81</v>
      </c>
      <c r="T39">
        <v>0</v>
      </c>
      <c r="U39" t="s">
        <v>86</v>
      </c>
      <c r="V39" t="s">
        <v>21</v>
      </c>
    </row>
    <row r="40" spans="6:22" x14ac:dyDescent="0.25">
      <c r="F40">
        <v>428</v>
      </c>
      <c r="G40">
        <v>0</v>
      </c>
      <c r="H40" t="s">
        <v>65</v>
      </c>
      <c r="J40">
        <v>1771</v>
      </c>
      <c r="K40">
        <v>48</v>
      </c>
      <c r="L40" t="s">
        <v>89</v>
      </c>
      <c r="M40" t="s">
        <v>21</v>
      </c>
      <c r="N40" s="3">
        <v>43399.458333333336</v>
      </c>
      <c r="O40">
        <v>36</v>
      </c>
      <c r="P40">
        <v>655</v>
      </c>
      <c r="Q40">
        <v>1</v>
      </c>
      <c r="R40" t="s">
        <v>36</v>
      </c>
      <c r="S40" t="s">
        <v>81</v>
      </c>
      <c r="T40">
        <v>0</v>
      </c>
      <c r="U40" t="s">
        <v>86</v>
      </c>
      <c r="V40" t="s">
        <v>21</v>
      </c>
    </row>
    <row r="41" spans="6:22" x14ac:dyDescent="0.25">
      <c r="F41">
        <v>368</v>
      </c>
      <c r="G41">
        <v>0</v>
      </c>
      <c r="H41" t="s">
        <v>21</v>
      </c>
    </row>
    <row r="42" spans="6:22" x14ac:dyDescent="0.25">
      <c r="F42">
        <v>322</v>
      </c>
      <c r="G42">
        <v>2</v>
      </c>
      <c r="H42" t="s">
        <v>22</v>
      </c>
    </row>
    <row r="43" spans="6:22" x14ac:dyDescent="0.25">
      <c r="F43">
        <v>400</v>
      </c>
      <c r="G43">
        <v>20</v>
      </c>
      <c r="H43" t="s">
        <v>21</v>
      </c>
    </row>
    <row r="44" spans="6:22" x14ac:dyDescent="0.25">
      <c r="F44">
        <v>380</v>
      </c>
      <c r="G44">
        <v>5</v>
      </c>
      <c r="H44" t="s">
        <v>22</v>
      </c>
    </row>
    <row r="45" spans="6:22" x14ac:dyDescent="0.25">
      <c r="F45">
        <v>409</v>
      </c>
      <c r="G45">
        <v>20</v>
      </c>
      <c r="H45" t="s">
        <v>65</v>
      </c>
    </row>
    <row r="46" spans="6:22" x14ac:dyDescent="0.25">
      <c r="F46">
        <v>385</v>
      </c>
      <c r="G46">
        <v>0</v>
      </c>
      <c r="H46" t="s">
        <v>21</v>
      </c>
    </row>
    <row r="47" spans="6:22" x14ac:dyDescent="0.25">
      <c r="F47">
        <v>377</v>
      </c>
      <c r="G47">
        <v>0</v>
      </c>
      <c r="H47" t="s">
        <v>22</v>
      </c>
    </row>
    <row r="48" spans="6:22" x14ac:dyDescent="0.25">
      <c r="F48">
        <v>404</v>
      </c>
      <c r="G48">
        <v>21</v>
      </c>
      <c r="H48" t="s">
        <v>65</v>
      </c>
    </row>
    <row r="49" spans="6:8" x14ac:dyDescent="0.25">
      <c r="F49">
        <v>377</v>
      </c>
      <c r="G49">
        <v>0</v>
      </c>
      <c r="H49" t="s">
        <v>21</v>
      </c>
    </row>
    <row r="50" spans="6:8" x14ac:dyDescent="0.25">
      <c r="F50">
        <v>370</v>
      </c>
      <c r="G50">
        <v>0</v>
      </c>
      <c r="H50" t="s">
        <v>22</v>
      </c>
    </row>
    <row r="51" spans="6:8" x14ac:dyDescent="0.25">
      <c r="F51">
        <v>406</v>
      </c>
      <c r="G51">
        <v>6</v>
      </c>
      <c r="H51" t="s">
        <v>65</v>
      </c>
    </row>
    <row r="52" spans="6:8" x14ac:dyDescent="0.25">
      <c r="F52">
        <v>387</v>
      </c>
      <c r="G52">
        <v>2</v>
      </c>
      <c r="H52" t="s">
        <v>21</v>
      </c>
    </row>
    <row r="53" spans="6:8" x14ac:dyDescent="0.25">
      <c r="F53">
        <v>350</v>
      </c>
      <c r="G53">
        <v>0</v>
      </c>
      <c r="H53" t="s">
        <v>22</v>
      </c>
    </row>
    <row r="54" spans="6:8" x14ac:dyDescent="0.25">
      <c r="F54">
        <v>427</v>
      </c>
      <c r="G54">
        <v>0</v>
      </c>
      <c r="H54" t="s">
        <v>65</v>
      </c>
    </row>
    <row r="55" spans="6:8" x14ac:dyDescent="0.25">
      <c r="F55">
        <v>339</v>
      </c>
      <c r="G55">
        <v>3</v>
      </c>
      <c r="H55" t="s">
        <v>21</v>
      </c>
    </row>
    <row r="56" spans="6:8" x14ac:dyDescent="0.25">
      <c r="F56">
        <v>382</v>
      </c>
      <c r="G56">
        <v>2</v>
      </c>
      <c r="H56" t="s">
        <v>22</v>
      </c>
    </row>
    <row r="57" spans="6:8" x14ac:dyDescent="0.25">
      <c r="F57">
        <v>360</v>
      </c>
      <c r="G57">
        <v>12</v>
      </c>
      <c r="H57" t="s">
        <v>21</v>
      </c>
    </row>
    <row r="58" spans="6:8" x14ac:dyDescent="0.25">
      <c r="F58">
        <v>379</v>
      </c>
      <c r="G58">
        <v>20</v>
      </c>
      <c r="H58" t="s">
        <v>22</v>
      </c>
    </row>
    <row r="59" spans="6:8" x14ac:dyDescent="0.25">
      <c r="F59">
        <v>407</v>
      </c>
      <c r="G59">
        <v>4</v>
      </c>
      <c r="H59" t="s">
        <v>65</v>
      </c>
    </row>
    <row r="60" spans="6:8" x14ac:dyDescent="0.25">
      <c r="F60">
        <v>385</v>
      </c>
      <c r="G60">
        <v>0</v>
      </c>
      <c r="H60" t="s">
        <v>21</v>
      </c>
    </row>
    <row r="61" spans="6:8" x14ac:dyDescent="0.25">
      <c r="F61">
        <v>369</v>
      </c>
      <c r="G61">
        <v>18</v>
      </c>
      <c r="H61" t="s">
        <v>22</v>
      </c>
    </row>
    <row r="62" spans="6:8" x14ac:dyDescent="0.25">
      <c r="F62">
        <v>402</v>
      </c>
      <c r="G62">
        <v>0</v>
      </c>
      <c r="H62" t="s">
        <v>65</v>
      </c>
    </row>
    <row r="63" spans="6:8" x14ac:dyDescent="0.25">
      <c r="F63">
        <v>392</v>
      </c>
      <c r="G63">
        <v>0</v>
      </c>
      <c r="H63" t="s">
        <v>21</v>
      </c>
    </row>
    <row r="64" spans="6:8" x14ac:dyDescent="0.25">
      <c r="F64">
        <v>382</v>
      </c>
      <c r="G64">
        <v>0</v>
      </c>
      <c r="H64" t="s">
        <v>22</v>
      </c>
    </row>
    <row r="65" spans="6:8" x14ac:dyDescent="0.25">
      <c r="F65">
        <v>405</v>
      </c>
      <c r="G65">
        <v>0</v>
      </c>
      <c r="H65" t="s">
        <v>65</v>
      </c>
    </row>
    <row r="66" spans="6:8" x14ac:dyDescent="0.25">
      <c r="F66">
        <v>396</v>
      </c>
      <c r="G66">
        <v>0</v>
      </c>
      <c r="H66" t="s">
        <v>21</v>
      </c>
    </row>
    <row r="67" spans="6:8" x14ac:dyDescent="0.25">
      <c r="F67">
        <v>357</v>
      </c>
      <c r="G67">
        <v>0</v>
      </c>
      <c r="H67" t="s">
        <v>22</v>
      </c>
    </row>
    <row r="68" spans="6:8" x14ac:dyDescent="0.25">
      <c r="F68">
        <v>430</v>
      </c>
      <c r="G68">
        <v>0</v>
      </c>
      <c r="H68" t="s">
        <v>65</v>
      </c>
    </row>
    <row r="69" spans="6:8" x14ac:dyDescent="0.25">
      <c r="F69">
        <v>409</v>
      </c>
      <c r="G69">
        <v>0</v>
      </c>
      <c r="H69" t="s">
        <v>21</v>
      </c>
    </row>
    <row r="70" spans="6:8" x14ac:dyDescent="0.25">
      <c r="F70">
        <v>382</v>
      </c>
      <c r="G70">
        <v>0</v>
      </c>
      <c r="H70" t="s">
        <v>22</v>
      </c>
    </row>
    <row r="71" spans="6:8" x14ac:dyDescent="0.25">
      <c r="F71">
        <v>319</v>
      </c>
      <c r="G71">
        <v>3</v>
      </c>
      <c r="H71" t="s">
        <v>65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25"/>
  <sheetViews>
    <sheetView tabSelected="1" workbookViewId="0">
      <selection activeCell="C10" sqref="C10"/>
    </sheetView>
  </sheetViews>
  <sheetFormatPr defaultRowHeight="15" x14ac:dyDescent="0.25"/>
  <cols>
    <col min="1" max="1" width="16.140625" customWidth="1"/>
    <col min="2" max="3" width="16.42578125" customWidth="1"/>
    <col min="4" max="4" width="16.140625" customWidth="1"/>
    <col min="5" max="5" width="16.42578125" customWidth="1"/>
    <col min="7" max="7" width="13.140625" customWidth="1"/>
    <col min="8" max="8" width="18.5703125" customWidth="1"/>
    <col min="9" max="9" width="16.42578125" customWidth="1"/>
    <col min="10" max="10" width="13.140625" customWidth="1"/>
    <col min="11" max="11" width="18.5703125" bestFit="1" customWidth="1"/>
    <col min="13" max="13" width="13.140625" customWidth="1"/>
    <col min="14" max="14" width="18.5703125" bestFit="1" customWidth="1"/>
    <col min="15" max="15" width="18" customWidth="1"/>
    <col min="16" max="17" width="18" bestFit="1" customWidth="1"/>
    <col min="19" max="19" width="13.140625" customWidth="1"/>
    <col min="20" max="20" width="18.5703125" bestFit="1" customWidth="1"/>
    <col min="21" max="21" width="18" customWidth="1"/>
    <col min="22" max="23" width="18" bestFit="1" customWidth="1"/>
  </cols>
  <sheetData>
    <row r="2" spans="1:11" x14ac:dyDescent="0.25">
      <c r="A2" t="s">
        <v>19</v>
      </c>
      <c r="B2" s="1" t="s">
        <v>12</v>
      </c>
      <c r="C2" s="17">
        <f>VLOOKUP(B2,Datos!A:B,2,FALSE)</f>
        <v>48</v>
      </c>
    </row>
    <row r="3" spans="1:11" x14ac:dyDescent="0.25">
      <c r="A3" t="s">
        <v>52</v>
      </c>
      <c r="B3" s="2" t="s">
        <v>64</v>
      </c>
    </row>
    <row r="4" spans="1:11" x14ac:dyDescent="0.25">
      <c r="A4" t="s">
        <v>53</v>
      </c>
      <c r="B4" s="2" t="s">
        <v>66</v>
      </c>
    </row>
    <row r="6" spans="1:11" x14ac:dyDescent="0.25">
      <c r="A6" s="11" t="s">
        <v>0</v>
      </c>
      <c r="B6" s="11" t="s">
        <v>45</v>
      </c>
      <c r="C6" s="11" t="s">
        <v>46</v>
      </c>
      <c r="D6" s="11" t="s">
        <v>47</v>
      </c>
    </row>
    <row r="7" spans="1:11" x14ac:dyDescent="0.25">
      <c r="A7" s="13" t="s">
        <v>48</v>
      </c>
      <c r="B7" s="8">
        <f>SUMIF(Datos!H:H,1,Datos!F:F)</f>
        <v>9006</v>
      </c>
      <c r="C7" s="8">
        <f>SUMIF(Datos!H:H,1,Datos!G:G)</f>
        <v>135</v>
      </c>
      <c r="D7" s="9">
        <f>C7/B7</f>
        <v>1.4990006662225183E-2</v>
      </c>
    </row>
    <row r="8" spans="1:11" x14ac:dyDescent="0.25">
      <c r="A8" s="13" t="s">
        <v>49</v>
      </c>
      <c r="B8" s="8">
        <f>SUMIF(Datos!H:H,2,Datos!F:F)</f>
        <v>8483</v>
      </c>
      <c r="C8" s="8">
        <f>SUMIF(Datos!H:H,2,Datos!G:G)</f>
        <v>185</v>
      </c>
      <c r="D8" s="9">
        <f>C8/B8</f>
        <v>2.1808322527407758E-2</v>
      </c>
    </row>
    <row r="9" spans="1:11" x14ac:dyDescent="0.25">
      <c r="A9" s="13" t="s">
        <v>50</v>
      </c>
      <c r="B9" s="8">
        <f>SUMIF(Datos!H:H,3,Datos!F:F)</f>
        <v>8425</v>
      </c>
      <c r="C9" s="8">
        <f>SUMIF(Datos!H:H,3,Datos!G:G)</f>
        <v>282</v>
      </c>
      <c r="D9" s="9">
        <f>C9/B9</f>
        <v>3.3471810089020775E-2</v>
      </c>
    </row>
    <row r="10" spans="1:11" ht="18.75" x14ac:dyDescent="0.3">
      <c r="A10" s="14" t="s">
        <v>51</v>
      </c>
      <c r="B10" s="10">
        <f>SUM(B7:B9)</f>
        <v>25914</v>
      </c>
      <c r="C10" s="10">
        <f>SUM(C7:C9)</f>
        <v>602</v>
      </c>
      <c r="D10" s="15">
        <f>C10/B10</f>
        <v>2.3230686115613183E-2</v>
      </c>
    </row>
    <row r="11" spans="1:11" x14ac:dyDescent="0.25">
      <c r="C11" s="16"/>
    </row>
    <row r="12" spans="1:11" x14ac:dyDescent="0.25">
      <c r="A12" s="18" t="s">
        <v>62</v>
      </c>
      <c r="B12" s="18"/>
      <c r="C12" s="18"/>
      <c r="D12" s="18"/>
      <c r="E12" s="18"/>
      <c r="G12" s="19" t="s">
        <v>63</v>
      </c>
      <c r="H12" s="19"/>
      <c r="I12" s="19"/>
      <c r="J12" s="19"/>
      <c r="K12" s="19"/>
    </row>
    <row r="14" spans="1:11" x14ac:dyDescent="0.25">
      <c r="B14" s="12"/>
      <c r="C14" s="12"/>
      <c r="D14" s="4" t="s">
        <v>0</v>
      </c>
      <c r="E14" t="s">
        <v>21</v>
      </c>
      <c r="H14" s="12"/>
      <c r="I14" s="12"/>
      <c r="J14" s="4" t="s">
        <v>0</v>
      </c>
      <c r="K14" t="s">
        <v>21</v>
      </c>
    </row>
    <row r="16" spans="1:11" x14ac:dyDescent="0.25">
      <c r="A16" s="4" t="s">
        <v>40</v>
      </c>
      <c r="B16" t="s">
        <v>43</v>
      </c>
      <c r="D16" s="4" t="s">
        <v>40</v>
      </c>
      <c r="E16" t="s">
        <v>43</v>
      </c>
      <c r="G16" s="4" t="s">
        <v>40</v>
      </c>
      <c r="H16" t="s">
        <v>44</v>
      </c>
      <c r="J16" s="4" t="s">
        <v>40</v>
      </c>
      <c r="K16" t="s">
        <v>44</v>
      </c>
    </row>
    <row r="17" spans="1:11" x14ac:dyDescent="0.25">
      <c r="A17" s="5" t="s">
        <v>37</v>
      </c>
      <c r="B17" s="7">
        <v>0.6097560975609756</v>
      </c>
      <c r="D17" s="5" t="s">
        <v>37</v>
      </c>
      <c r="E17" s="7">
        <v>0.6097560975609756</v>
      </c>
      <c r="G17" s="5" t="s">
        <v>59</v>
      </c>
      <c r="H17" s="6">
        <v>6</v>
      </c>
      <c r="J17" s="5" t="s">
        <v>59</v>
      </c>
      <c r="K17" s="6">
        <v>6</v>
      </c>
    </row>
    <row r="18" spans="1:11" x14ac:dyDescent="0.25">
      <c r="A18" s="5" t="s">
        <v>41</v>
      </c>
      <c r="B18" s="7">
        <v>0</v>
      </c>
      <c r="D18" s="5" t="s">
        <v>38</v>
      </c>
      <c r="E18" s="7">
        <v>0.31707317073170732</v>
      </c>
      <c r="G18" s="5" t="s">
        <v>58</v>
      </c>
      <c r="H18" s="6">
        <v>3</v>
      </c>
      <c r="J18" s="5" t="s">
        <v>58</v>
      </c>
      <c r="K18" s="6">
        <v>3</v>
      </c>
    </row>
    <row r="19" spans="1:11" x14ac:dyDescent="0.25">
      <c r="A19" s="5" t="s">
        <v>38</v>
      </c>
      <c r="B19" s="7">
        <v>0.31707317073170732</v>
      </c>
      <c r="D19" s="5" t="s">
        <v>61</v>
      </c>
      <c r="E19" s="7">
        <v>7.3170731707317069E-2</v>
      </c>
      <c r="G19" s="5" t="s">
        <v>60</v>
      </c>
      <c r="H19" s="6">
        <v>3</v>
      </c>
      <c r="J19" s="5" t="s">
        <v>60</v>
      </c>
      <c r="K19" s="6">
        <v>3</v>
      </c>
    </row>
    <row r="20" spans="1:11" x14ac:dyDescent="0.25">
      <c r="A20" s="5" t="s">
        <v>61</v>
      </c>
      <c r="B20" s="7">
        <v>7.3170731707317069E-2</v>
      </c>
      <c r="D20" s="5" t="s">
        <v>42</v>
      </c>
      <c r="E20" s="7">
        <v>1</v>
      </c>
      <c r="G20" s="5" t="s">
        <v>56</v>
      </c>
      <c r="H20" s="6">
        <v>3</v>
      </c>
      <c r="J20" s="5" t="s">
        <v>56</v>
      </c>
      <c r="K20" s="6">
        <v>3</v>
      </c>
    </row>
    <row r="21" spans="1:11" x14ac:dyDescent="0.25">
      <c r="A21" s="5" t="s">
        <v>42</v>
      </c>
      <c r="B21" s="7">
        <v>1</v>
      </c>
      <c r="G21" s="5" t="s">
        <v>54</v>
      </c>
      <c r="H21" s="6">
        <v>3</v>
      </c>
      <c r="J21" s="5" t="s">
        <v>54</v>
      </c>
      <c r="K21" s="6">
        <v>3</v>
      </c>
    </row>
    <row r="22" spans="1:11" x14ac:dyDescent="0.25">
      <c r="G22" s="5" t="s">
        <v>57</v>
      </c>
      <c r="H22" s="6">
        <v>3</v>
      </c>
      <c r="J22" s="5" t="s">
        <v>57</v>
      </c>
      <c r="K22" s="6">
        <v>3</v>
      </c>
    </row>
    <row r="23" spans="1:11" x14ac:dyDescent="0.25">
      <c r="G23" s="5" t="s">
        <v>55</v>
      </c>
      <c r="H23" s="6">
        <v>3</v>
      </c>
      <c r="J23" s="5" t="s">
        <v>55</v>
      </c>
      <c r="K23" s="6">
        <v>3</v>
      </c>
    </row>
    <row r="24" spans="1:11" x14ac:dyDescent="0.25">
      <c r="G24" s="5" t="s">
        <v>39</v>
      </c>
      <c r="H24" s="6">
        <v>3</v>
      </c>
      <c r="J24" s="5" t="s">
        <v>39</v>
      </c>
      <c r="K24" s="6">
        <v>3</v>
      </c>
    </row>
    <row r="25" spans="1:11" x14ac:dyDescent="0.25">
      <c r="G25" s="5" t="s">
        <v>42</v>
      </c>
      <c r="H25" s="6">
        <v>27</v>
      </c>
      <c r="J25" s="5" t="s">
        <v>42</v>
      </c>
      <c r="K25" s="6">
        <v>27</v>
      </c>
    </row>
  </sheetData>
  <mergeCells count="2">
    <mergeCell ref="A12:E12"/>
    <mergeCell ref="G12:K12"/>
  </mergeCells>
  <pageMargins left="0.7" right="0.7" top="0.75" bottom="0.75" header="0.3" footer="0.3"/>
  <pageSetup orientation="portrait" horizontalDpi="4294967292" verticalDpi="0" r:id="rId5"/>
  <legacyDrawing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Datos!$A$2:$A$1000</xm:f>
          </x14:formula1>
          <xm:sqref>B2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</vt:lpstr>
      <vt:lpstr>Reporte 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Homero Durazo</dc:creator>
  <cp:lastModifiedBy>Homero Durazo</cp:lastModifiedBy>
  <dcterms:created xsi:type="dcterms:W3CDTF">2018-09-11T20:41:03Z</dcterms:created>
  <dcterms:modified xsi:type="dcterms:W3CDTF">2018-11-06T21:20:18Z</dcterms:modified>
</cp:coreProperties>
</file>