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8800" windowHeight="12255" activeTab="1"/>
  </bookViews>
  <sheets>
    <sheet name="Datos" sheetId="1" r:id="rId1"/>
    <sheet name="Reporte Y" sheetId="2" r:id="rId2"/>
  </sheets>
  <definedNames>
    <definedName name="Query_from_Reporte_1" localSheetId="0" hidden="1">Datos!$A$1:$B$20</definedName>
    <definedName name="Query_from_Reporte_2" localSheetId="0" hidden="1">Datos!$D$1:$D$4</definedName>
    <definedName name="Query_from_Reporte_3" localSheetId="0" hidden="1">Datos!$F$1:$H$4</definedName>
    <definedName name="Query_from_Reporte_4" localSheetId="0" hidden="1">Datos!$J$1:$V$33</definedName>
  </definedNames>
  <calcPr calcId="145621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C2" i="2" l="1"/>
  <c r="C9" i="2" l="1"/>
  <c r="C8" i="2"/>
  <c r="C7" i="2"/>
  <c r="B9" i="2"/>
  <c r="B7" i="2"/>
  <c r="C10" i="2" l="1"/>
  <c r="B10" i="2"/>
  <c r="D8" i="2"/>
  <c r="D9" i="2"/>
  <c r="D7" i="2"/>
  <c r="D10" i="2" l="1"/>
</calcChain>
</file>

<file path=xl/comments1.xml><?xml version="1.0" encoding="utf-8"?>
<comments xmlns="http://schemas.openxmlformats.org/spreadsheetml/2006/main">
  <authors>
    <author>Homero Durazo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Seleccionar Línea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No Mover este por favor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Fecha en formato
MM/dd/aaaa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Fecha en formato
MM/dd/aaaa
</t>
        </r>
      </text>
    </comment>
  </commentList>
</comments>
</file>

<file path=xl/connections.xml><?xml version="1.0" encoding="utf-8"?>
<connections xmlns="http://schemas.openxmlformats.org/spreadsheetml/2006/main">
  <connection id="1" name="Assets" type="1" refreshedVersion="4" savePassword="1" background="1" saveData="1">
    <dbPr connection="DSN=Reporte;Description=Reporte Producción;UID=reportes;PWD=martinrea;APP=Microsoft Office 2013;WSID=HOMERO-PC;DATABASE=Reporte" command="SELECT Asset.Name, Asset.ID_x000d__x000a_FROM Reporte.dbo.Asset Asset"/>
  </connection>
  <connection id="2" name="Reporte" type="1" refreshedVersion="4" savePassword="1" background="1" saveData="1">
    <dbPr connection="DSN=Reporte;Description=Reporte Producción;UID=reportes;PWD=martinrea;APP=Microsoft Office 2013;WSID=HOMERO-PC;DATABASE=Reporte" command="SELECT Report.Shift,Report.TotalProduced, Report.TotalRejected_x000d__x000a_FROM Reporte.dbo.Report Report_x000d__x000a_where _x000d__x000a_Report.Asset_ID=?_x000d__x000a_and_x000d__x000a_(Report.ProductionDate&gt;=?_x000d__x000a_and _x000d__x000a_Report.ProductionDate&lt;=?)"/>
    <parameters count="3">
      <parameter name="Parameter1" parameterType="cell" refreshOnChange="1" cell="'Reporte Y'!$C$2"/>
      <parameter name="Parameter2" parameterType="cell" refreshOnChange="1" cell="'Reporte Y'!$B$3"/>
      <parameter name="Parameter3" parameterType="cell" refreshOnChange="1" cell="'Reporte Y'!$B$4"/>
    </parameters>
  </connection>
  <connection id="3" name="Retrabajos" type="1" refreshedVersion="4" savePassword="1" background="1" saveData="1">
    <dbPr connection="DSN=Reporte;Description=Reporte Producción;UID=reportes;PWD=martinrea;APP=Microsoft Office 2013;WSID=HOMERO-PC;DATABASE=Reporte" command="SELECT        TOP (100) PERCENT dbo.Rework.ID, dbo.Rework.Asset_ID, dbo.Rework.ProductionDate, dbo.Rework.Shift, dbo.Rework.Hour, dbo.Rework.ReworkCode, _x000d__x000a_                         dbo.Rework.Feature, dbo.Rework.Quantity, dbo.Rework.Comments, dbo.Rework.PartNumber, dbo.Rework.Scrap, dbo.ReworkCodes.Description, _x000d__x000a_                         dbo.PartFeatures.Description AS Expr1_x000d__x000a_FROM            dbo.Rework INNER JOIN_x000d__x000a_                         dbo.ReworkCodes ON dbo.Rework.ReworkCode = dbo.ReworkCodes.ID INNER JOIN_x000d__x000a_                         dbo.PartFeatures ON dbo.Rework.Feature = dbo.PartFeatures.ID_x000d__x000a_WHERE        (dbo.Rework.Scrap = 0)_x000d__x000a_and_x000d__x000a_Rework.Asset_ID=?_x000d__x000a_and_x000d__x000a_(Rework.ProductionDate&gt;=?_x000d__x000a_and _x000d__x000a_Rework.ProductionDate&lt;=?)"/>
    <parameters count="3">
      <parameter name="Parameter1" parameterType="cell" refreshOnChange="1" cell="'Reporte Y'!$C$2"/>
      <parameter name="Parameter2" parameterType="cell" refreshOnChange="1" cell="'Reporte Y'!$B$3"/>
      <parameter name="Parameter3" parameterType="cell" refreshOnChange="1" cell="'Reporte Y'!$B$4"/>
    </parameters>
  </connection>
  <connection id="4" name="Shifts" type="1" refreshedVersion="4" savePassword="1" background="1" saveData="1">
    <dbPr connection="DSN=Reporte;Description=Reporte Producción;UID=reportes;PWD=martinrea;APP=Microsoft Office 2013;WSID=HOMERO-PC;DATABASE=Reporte" command="select distinct [shift] from Report where Asset_ID = ? and [ProductionDate] = ?"/>
    <parameters count="2">
      <parameter name="Parameter1" parameterType="cell" refreshOnChange="1" cell="'Reporte Y'!$C$2"/>
      <parameter name="Parameter2" parameterType="cell" refreshOnChange="1" cell="'Reporte Y'!$B$3"/>
    </parameters>
  </connection>
</connections>
</file>

<file path=xl/sharedStrings.xml><?xml version="1.0" encoding="utf-8"?>
<sst xmlns="http://schemas.openxmlformats.org/spreadsheetml/2006/main" count="280" uniqueCount="86">
  <si>
    <t>Turno</t>
  </si>
  <si>
    <t>ID</t>
  </si>
  <si>
    <t>Name</t>
  </si>
  <si>
    <t>Description</t>
  </si>
  <si>
    <t>BUSHING FRONT</t>
  </si>
  <si>
    <t>REAR SOLDADO</t>
  </si>
  <si>
    <t>FRONTAL SOLDADO</t>
  </si>
  <si>
    <t>BUSHING REAR</t>
  </si>
  <si>
    <t>INTEGRAL LINK</t>
  </si>
  <si>
    <t>TOE LINK</t>
  </si>
  <si>
    <t>CAMBER LINK</t>
  </si>
  <si>
    <t>TOYOTA SOLDADO</t>
  </si>
  <si>
    <t>BRP</t>
  </si>
  <si>
    <t>BATTERY REAR</t>
  </si>
  <si>
    <t>BATTERY GUSSET LH WELDED</t>
  </si>
  <si>
    <t>BATTERY GUSSET RH WELDED</t>
  </si>
  <si>
    <t>BATTERY WINGS RH WELDED</t>
  </si>
  <si>
    <t>BATTERY WINGS LH WELDED</t>
  </si>
  <si>
    <t>Linea:</t>
  </si>
  <si>
    <t>shift</t>
  </si>
  <si>
    <t>1</t>
  </si>
  <si>
    <t>2</t>
  </si>
  <si>
    <t>TotalProduced</t>
  </si>
  <si>
    <t>TotalRejected</t>
  </si>
  <si>
    <t>Asset_ID</t>
  </si>
  <si>
    <t>ProductionDate</t>
  </si>
  <si>
    <t>Shift</t>
  </si>
  <si>
    <t>Hour</t>
  </si>
  <si>
    <t>ReworkCode</t>
  </si>
  <si>
    <t>Feature</t>
  </si>
  <si>
    <t>Quantity</t>
  </si>
  <si>
    <t>Comments</t>
  </si>
  <si>
    <t>PartNumber</t>
  </si>
  <si>
    <t>Scrap</t>
  </si>
  <si>
    <t>Expr1</t>
  </si>
  <si>
    <t>Sum of Quantity2</t>
  </si>
  <si>
    <t>Sum of Quantity2_2</t>
  </si>
  <si>
    <t>Produccion</t>
  </si>
  <si>
    <t>Retrabajos</t>
  </si>
  <si>
    <t>Promedio</t>
  </si>
  <si>
    <t>Primero</t>
  </si>
  <si>
    <t>Segundo</t>
  </si>
  <si>
    <t>Tercero</t>
  </si>
  <si>
    <t>Total</t>
  </si>
  <si>
    <t>Fecha Del</t>
  </si>
  <si>
    <t>Fecha Al</t>
  </si>
  <si>
    <t>DEFECTOS</t>
  </si>
  <si>
    <t>CORDONES MAS RETRABAJADOS</t>
  </si>
  <si>
    <t>BUSHING INTEGRAL LINK</t>
  </si>
  <si>
    <t>BUSHING TOE LINK</t>
  </si>
  <si>
    <t>BUSHING CAMBER LINK</t>
  </si>
  <si>
    <t>DAIMLER</t>
  </si>
  <si>
    <t>BUSHING DAIMLER</t>
  </si>
  <si>
    <t/>
  </si>
  <si>
    <t>Cordon Desviado</t>
  </si>
  <si>
    <t>3</t>
  </si>
  <si>
    <t>Row Labels</t>
  </si>
  <si>
    <t>Grand Total</t>
  </si>
  <si>
    <t>WHG9C-5K067-AE</t>
  </si>
  <si>
    <t>Perforación</t>
  </si>
  <si>
    <t>Cordon Poroso</t>
  </si>
  <si>
    <t>85-B</t>
  </si>
  <si>
    <t>106</t>
  </si>
  <si>
    <t>105</t>
  </si>
  <si>
    <t>12/10/2018</t>
  </si>
  <si>
    <t>2018-12-10</t>
  </si>
  <si>
    <t>89-ALH</t>
  </si>
  <si>
    <t>WHG9C-5K067-BF</t>
  </si>
  <si>
    <t>132</t>
  </si>
  <si>
    <t>35-B</t>
  </si>
  <si>
    <t>56-A</t>
  </si>
  <si>
    <t>65</t>
  </si>
  <si>
    <t>90-BRH</t>
  </si>
  <si>
    <t>WG3GC-5K067-BF</t>
  </si>
  <si>
    <t>78</t>
  </si>
  <si>
    <t>36-D</t>
  </si>
  <si>
    <t>100</t>
  </si>
  <si>
    <t>86-A</t>
  </si>
  <si>
    <t>154</t>
  </si>
  <si>
    <t>164</t>
  </si>
  <si>
    <t>135</t>
  </si>
  <si>
    <t>141</t>
  </si>
  <si>
    <t>57</t>
  </si>
  <si>
    <t>76</t>
  </si>
  <si>
    <t>80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</si>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</sst>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Fill="1" applyBorder="1"/>
    <xf numFmtId="0" fontId="1" fillId="0" borderId="0" xfId="0" applyFont="1"/>
    <xf numFmtId="0" fontId="0" fillId="0" borderId="0" xfId="0" applyFont="1"/>
    <xf numFmtId="9" fontId="0" fillId="0" borderId="1" xfId="0" applyNumberForma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1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27" formatCode="dd/mm/yyyy\ hh:mm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lian Covarrubias" refreshedDate="43445.330215509261" createdVersion="5" refreshedVersion="4" minRefreshableVersion="3" recordCount="57">
  <cacheSource type="worksheet">
    <worksheetSource ref="J1:V1048576" sheet="Datos"/>
  </cacheSource>
  <cacheFields count="13">
    <cacheField name="ID" numFmtId="0">
      <sharedItems containsString="0" containsBlank="1" containsNumber="1" containsInteger="1" minValue="3529" maxValue="3590"/>
    </cacheField>
    <cacheField name="Asset_ID" numFmtId="0">
      <sharedItems containsString="0" containsBlank="1" containsNumber="1" containsInteger="1" minValue="21" maxValue="21"/>
    </cacheField>
    <cacheField name="ProductionDate" numFmtId="0">
      <sharedItems containsBlank="1"/>
    </cacheField>
    <cacheField name="Shift" numFmtId="0">
      <sharedItems containsBlank="1" count="4">
        <s v="1"/>
        <s v="2"/>
        <s v="3"/>
        <m/>
      </sharedItems>
    </cacheField>
    <cacheField name="Hour" numFmtId="0">
      <sharedItems containsNonDate="0" containsDate="1" containsString="0" containsBlank="1" minDate="2018-12-10T09:00:00" maxDate="2018-12-12T00:00:00"/>
    </cacheField>
    <cacheField name="ReworkCode" numFmtId="0">
      <sharedItems containsString="0" containsBlank="1" containsNumber="1" containsInteger="1" minValue="1" maxValue="3"/>
    </cacheField>
    <cacheField name="Feature" numFmtId="0">
      <sharedItems containsString="0" containsBlank="1" containsNumber="1" containsInteger="1" minValue="36" maxValue="171"/>
    </cacheField>
    <cacheField name="Quantity" numFmtId="0">
      <sharedItems containsString="0" containsBlank="1" containsNumber="1" containsInteger="1" minValue="1" maxValue="5"/>
    </cacheField>
    <cacheField name="Comments" numFmtId="0">
      <sharedItems containsBlank="1"/>
    </cacheField>
    <cacheField name="PartNumber" numFmtId="0">
      <sharedItems containsBlank="1"/>
    </cacheField>
    <cacheField name="Scrap" numFmtId="0">
      <sharedItems containsString="0" containsBlank="1" containsNumber="1" containsInteger="1" minValue="0" maxValue="0"/>
    </cacheField>
    <cacheField name="Description" numFmtId="0">
      <sharedItems containsBlank="1" count="13">
        <s v="Cordon Poroso"/>
        <s v="Perforación"/>
        <s v="Cordon Desviado"/>
        <m/>
        <s v="Pieza golpeada" u="1"/>
        <s v="AREA RETRABAJO" u="1"/>
        <s v="Soldadura abultada" u="1"/>
        <s v="Fecha Juliana Faltante" u="1"/>
        <s v="Cordon Corto" u="1"/>
        <s v="Material defectuoso" u="1"/>
        <s v="Componente dañado" u="1"/>
        <s v="Stick out" u="1"/>
        <s v="Cordon frio" u="1"/>
      </sharedItems>
    </cacheField>
    <cacheField name="Expr1" numFmtId="0">
      <sharedItems containsBlank="1" count="142">
        <s v="89-ALH"/>
        <s v="132"/>
        <s v="35-B"/>
        <s v="56-A"/>
        <s v="65"/>
        <s v="90-BRH"/>
        <s v="78"/>
        <s v="36-D"/>
        <s v="100"/>
        <s v="86-A"/>
        <s v="154"/>
        <s v="164"/>
        <s v="135"/>
        <s v="141"/>
        <s v="85-B"/>
        <s v="106"/>
        <s v="57"/>
        <s v="105"/>
        <s v="76"/>
        <s v="80"/>
        <s v="152"/>
        <m/>
        <s v="53" u="1"/>
        <s v="320" u="1"/>
        <s v="20A" u="1"/>
        <s v="302" u="1"/>
        <s v="433" u="1"/>
        <s v="228 RH" u="1"/>
        <s v="434" u="1"/>
        <s v="175 LH" u="1"/>
        <s v="35-A" u="1"/>
        <s v="230" u="1"/>
        <s v="231" u="1"/>
        <s v="2" u="1"/>
        <s v="176 RH" u="1"/>
        <s v="102" u="1"/>
        <s v="121" u="1"/>
        <s v="300 RH" u="1"/>
        <s v="103" u="1"/>
        <s v="85-A" u="1"/>
        <s v="122" u="1"/>
        <s v="290" u="1"/>
        <s v="15-A" u="1"/>
        <s v="291" u="1"/>
        <s v="292" u="1"/>
        <s v="125" u="1"/>
        <s v="162" u="1"/>
        <s v="107" u="1"/>
        <s v="181" u="1"/>
        <s v="307 LH" u="1"/>
        <s v="163" u="1"/>
        <s v="238" u="1"/>
        <s v="108" u="1"/>
        <s v="56-B" u="1"/>
        <s v="306 RH" u="1"/>
        <s v="183" u="1"/>
        <s v="126-D" u="1"/>
        <s v="278" u="1"/>
        <s v="9-A" u="1"/>
        <s v="308 RH" u="1"/>
        <s v="185" u="1"/>
        <s v="20BLH" u="1"/>
        <s v="50" u="1"/>
        <s v="167" u="1"/>
        <s v="279" u="1"/>
        <s v="9-B" u="1"/>
        <s v="149" u="1"/>
        <s v="421" u="1"/>
        <s v="173A" u="1"/>
        <s v="168" u="1"/>
        <s v="52" u="1"/>
        <s v="310" u="1"/>
        <s v="169" u="1"/>
        <s v="188" u="1"/>
        <s v="311" u="1"/>
        <s v="180 RH" u="1"/>
        <s v="54" u="1"/>
        <s v="312" u="1"/>
        <s v="536" u="1"/>
        <s v="10-B" u="1"/>
        <s v="28RH" u="1"/>
        <s v="297 LH" u="1"/>
        <s v="30" u="1"/>
        <s v="314" u="1"/>
        <s v="58" u="1"/>
        <s v="352" u="1"/>
        <s v="86-B" u="1"/>
        <s v="10-A" u="1"/>
        <s v="241" u="1"/>
        <s v="316" u="1"/>
        <s v="260" u="1"/>
        <s v="21" u="1"/>
        <s v="131" u="1"/>
        <s v="280" u="1"/>
        <s v="1" u="1"/>
        <s v="150" u="1"/>
        <s v="281" u="1"/>
        <s v="319" u="1"/>
        <s v="114" u="1"/>
        <s v="263" u="1"/>
        <s v="38" u="1"/>
        <s v="170" u="1"/>
        <s v="282" u="1"/>
        <s v="221 LH" u="1"/>
        <s v="AREA DE RETRABAJO" u="1"/>
        <s v="97" u="1"/>
        <s v="115" u="1"/>
        <s v="264" u="1"/>
        <s v="35-D" u="1"/>
        <s v="71" u="1"/>
        <s v="116" u="1"/>
        <s v="265" u="1"/>
        <s v="99" u="1"/>
        <s v="229" u="1"/>
        <s v="55-B" u="1"/>
        <s v="20BRH" u="1"/>
        <s v="136" u="1"/>
        <s v="173" u="1"/>
        <s v="285" u="1"/>
        <s v="126-A" u="1"/>
        <s v="29" u="1"/>
        <s v="118" u="1"/>
        <s v="222 RH" u="1"/>
        <s v="174" u="1"/>
        <s v="127-A" u="1"/>
        <s v="75" u="1"/>
        <s v="193" u="1"/>
        <s v="268" u="1"/>
        <s v="175" u="1"/>
        <s v="287" u="1"/>
        <s v="194" u="1"/>
        <s v="269" u="1"/>
        <s v="77" u="1"/>
        <s v="288" u="1"/>
        <s v="55-A" u="1"/>
        <s v="129-A" u="1"/>
        <s v="227 LH" u="1"/>
        <s v="177" u="1"/>
        <s v="289" u="1"/>
        <s v="4" u="1"/>
        <s v="66" u="1"/>
        <s v="178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">
  <r>
    <n v="3529"/>
    <n v="21"/>
    <s v="2018-12-10"/>
    <x v="0"/>
    <d v="2018-12-10T09:00:00"/>
    <n v="3"/>
    <n v="91"/>
    <n v="5"/>
    <s v=""/>
    <s v="WHG9C-5K067-AE"/>
    <n v="0"/>
    <x v="0"/>
    <x v="0"/>
  </r>
  <r>
    <n v="3530"/>
    <n v="21"/>
    <s v="2018-12-10"/>
    <x v="1"/>
    <d v="2018-12-10T18:00:00"/>
    <n v="1"/>
    <n v="145"/>
    <n v="2"/>
    <s v=""/>
    <s v="WHG9C-5K067-BF"/>
    <n v="0"/>
    <x v="1"/>
    <x v="1"/>
  </r>
  <r>
    <n v="3531"/>
    <n v="21"/>
    <s v="2018-12-10"/>
    <x v="1"/>
    <d v="2018-12-10T19:00:00"/>
    <n v="1"/>
    <n v="145"/>
    <n v="2"/>
    <s v=""/>
    <s v="WHG9C-5K067-BF"/>
    <n v="0"/>
    <x v="1"/>
    <x v="1"/>
  </r>
  <r>
    <n v="3532"/>
    <n v="21"/>
    <s v="2018-12-10"/>
    <x v="1"/>
    <d v="2018-12-10T20:00:00"/>
    <n v="1"/>
    <n v="145"/>
    <n v="1"/>
    <s v=""/>
    <s v="WHG9C-5K067-BF"/>
    <n v="0"/>
    <x v="1"/>
    <x v="1"/>
  </r>
  <r>
    <n v="3538"/>
    <n v="21"/>
    <s v="2018-12-10"/>
    <x v="2"/>
    <d v="2018-12-10T21:30:00"/>
    <n v="2"/>
    <n v="36"/>
    <n v="4"/>
    <s v=""/>
    <s v="WHG9C-5K067-BF"/>
    <n v="0"/>
    <x v="2"/>
    <x v="2"/>
  </r>
  <r>
    <n v="3539"/>
    <n v="21"/>
    <s v="2018-12-10"/>
    <x v="2"/>
    <d v="2018-12-10T22:00:00"/>
    <n v="2"/>
    <n v="36"/>
    <n v="2"/>
    <s v=""/>
    <s v="WHG9C-5K067-BF"/>
    <n v="0"/>
    <x v="2"/>
    <x v="2"/>
  </r>
  <r>
    <n v="3540"/>
    <n v="21"/>
    <s v="2018-12-10"/>
    <x v="2"/>
    <d v="2018-12-10T23:00:00"/>
    <n v="2"/>
    <n v="61"/>
    <n v="2"/>
    <s v=""/>
    <s v="WHG9C-5K067-BF"/>
    <n v="0"/>
    <x v="2"/>
    <x v="3"/>
  </r>
  <r>
    <n v="3541"/>
    <n v="21"/>
    <s v="2018-12-10"/>
    <x v="2"/>
    <d v="2018-12-11T00:00:00"/>
    <n v="2"/>
    <n v="61"/>
    <n v="2"/>
    <s v=""/>
    <s v="WHG9C-5K067-BF"/>
    <n v="0"/>
    <x v="2"/>
    <x v="3"/>
  </r>
  <r>
    <n v="3542"/>
    <n v="21"/>
    <s v="2018-12-10"/>
    <x v="2"/>
    <d v="2018-12-11T00:00:00"/>
    <n v="2"/>
    <n v="65"/>
    <n v="2"/>
    <s v=""/>
    <s v="WHG9C-5K067-BF"/>
    <n v="0"/>
    <x v="2"/>
    <x v="4"/>
  </r>
  <r>
    <n v="3543"/>
    <n v="21"/>
    <s v="2018-12-10"/>
    <x v="2"/>
    <d v="2018-12-10T23:00:00"/>
    <n v="2"/>
    <n v="98"/>
    <n v="1"/>
    <s v=""/>
    <s v="WHG9C-5K067-BF"/>
    <n v="0"/>
    <x v="2"/>
    <x v="5"/>
  </r>
  <r>
    <n v="3544"/>
    <n v="21"/>
    <s v="2018-12-10"/>
    <x v="2"/>
    <d v="2018-12-11T01:00:00"/>
    <n v="2"/>
    <n v="98"/>
    <n v="2"/>
    <s v=""/>
    <s v="WG3GC-5K067-BF"/>
    <n v="0"/>
    <x v="2"/>
    <x v="5"/>
  </r>
  <r>
    <n v="3570"/>
    <n v="21"/>
    <s v="2018-12-10"/>
    <x v="1"/>
    <d v="2018-12-10T21:00:00"/>
    <n v="1"/>
    <n v="78"/>
    <n v="1"/>
    <s v=""/>
    <s v="WHG9C-5K067-BF"/>
    <n v="0"/>
    <x v="1"/>
    <x v="6"/>
  </r>
  <r>
    <n v="3571"/>
    <n v="21"/>
    <s v="2018-12-10"/>
    <x v="1"/>
    <d v="2018-12-10T21:00:00"/>
    <n v="2"/>
    <n v="42"/>
    <n v="2"/>
    <s v=""/>
    <s v="WHG9C-5K067-BF"/>
    <n v="0"/>
    <x v="2"/>
    <x v="7"/>
  </r>
  <r>
    <n v="3572"/>
    <n v="21"/>
    <s v="2018-12-10"/>
    <x v="1"/>
    <d v="2018-12-10T21:00:00"/>
    <n v="2"/>
    <n v="108"/>
    <n v="1"/>
    <s v=""/>
    <s v="WHG9C-5K067-BF"/>
    <n v="0"/>
    <x v="2"/>
    <x v="8"/>
  </r>
  <r>
    <n v="3573"/>
    <n v="21"/>
    <s v="2018-12-10"/>
    <x v="2"/>
    <d v="2018-12-10T23:00:00"/>
    <n v="2"/>
    <n v="61"/>
    <n v="1"/>
    <s v=""/>
    <s v="WHG9C-5K067-BF"/>
    <n v="0"/>
    <x v="2"/>
    <x v="3"/>
  </r>
  <r>
    <n v="3574"/>
    <n v="21"/>
    <s v="2018-12-10"/>
    <x v="2"/>
    <d v="2018-12-10T23:00:00"/>
    <n v="1"/>
    <n v="87"/>
    <n v="1"/>
    <s v=""/>
    <s v="WHG9C-5K067-BF"/>
    <n v="0"/>
    <x v="1"/>
    <x v="9"/>
  </r>
  <r>
    <n v="3575"/>
    <n v="21"/>
    <s v="2018-12-10"/>
    <x v="2"/>
    <d v="2018-12-10T23:00:00"/>
    <n v="1"/>
    <n v="165"/>
    <n v="1"/>
    <s v=""/>
    <s v="WHG9C-5K067-BF"/>
    <n v="0"/>
    <x v="1"/>
    <x v="10"/>
  </r>
  <r>
    <n v="3576"/>
    <n v="21"/>
    <s v="2018-12-10"/>
    <x v="2"/>
    <d v="2018-12-10T23:00:00"/>
    <n v="2"/>
    <n v="171"/>
    <n v="1"/>
    <s v=""/>
    <s v="WHG9C-5K067-BF"/>
    <n v="0"/>
    <x v="2"/>
    <x v="11"/>
  </r>
  <r>
    <n v="3577"/>
    <n v="21"/>
    <s v="2018-12-10"/>
    <x v="2"/>
    <d v="2018-12-10T23:00:00"/>
    <n v="2"/>
    <n v="148"/>
    <n v="1"/>
    <s v=""/>
    <s v="WHG9C-5K067-BF"/>
    <n v="0"/>
    <x v="2"/>
    <x v="12"/>
  </r>
  <r>
    <n v="3578"/>
    <n v="21"/>
    <s v="2018-12-10"/>
    <x v="2"/>
    <d v="2018-12-10T23:00:00"/>
    <n v="2"/>
    <n v="165"/>
    <n v="1"/>
    <s v=""/>
    <s v="WHG9C-5K067-BF"/>
    <n v="0"/>
    <x v="2"/>
    <x v="10"/>
  </r>
  <r>
    <n v="3579"/>
    <n v="21"/>
    <s v="2018-12-10"/>
    <x v="2"/>
    <d v="2018-12-10T23:00:00"/>
    <n v="2"/>
    <n v="148"/>
    <n v="1"/>
    <s v=""/>
    <s v="WHG9C-5K067-BF"/>
    <n v="0"/>
    <x v="2"/>
    <x v="12"/>
  </r>
  <r>
    <n v="3580"/>
    <n v="21"/>
    <s v="2018-12-10"/>
    <x v="2"/>
    <d v="2018-12-10T23:00:00"/>
    <n v="2"/>
    <n v="154"/>
    <n v="1"/>
    <s v=""/>
    <s v="WHG9C-5K067-BF"/>
    <n v="0"/>
    <x v="2"/>
    <x v="13"/>
  </r>
  <r>
    <n v="3581"/>
    <n v="21"/>
    <s v="2018-12-10"/>
    <x v="2"/>
    <d v="2018-12-10T23:00:00"/>
    <n v="2"/>
    <n v="86"/>
    <n v="2"/>
    <s v=""/>
    <s v="WHG9C-5K067-BF"/>
    <n v="0"/>
    <x v="2"/>
    <x v="14"/>
  </r>
  <r>
    <n v="3582"/>
    <n v="21"/>
    <s v="2018-12-10"/>
    <x v="0"/>
    <d v="2018-12-10T13:00:00"/>
    <n v="1"/>
    <n v="114"/>
    <n v="1"/>
    <s v=""/>
    <s v="WHG9C-5K067-AE"/>
    <n v="0"/>
    <x v="1"/>
    <x v="15"/>
  </r>
  <r>
    <n v="3583"/>
    <n v="21"/>
    <s v="2018-12-10"/>
    <x v="0"/>
    <d v="2018-12-10T13:00:00"/>
    <n v="1"/>
    <n v="63"/>
    <n v="1"/>
    <s v=""/>
    <s v="WHG9C-5K067-AE"/>
    <n v="0"/>
    <x v="1"/>
    <x v="16"/>
  </r>
  <r>
    <n v="3584"/>
    <n v="21"/>
    <s v="2018-12-10"/>
    <x v="0"/>
    <d v="2018-12-10T13:00:00"/>
    <n v="1"/>
    <n v="113"/>
    <n v="1"/>
    <s v=""/>
    <s v="WHG9C-5K067-AE"/>
    <n v="0"/>
    <x v="1"/>
    <x v="17"/>
  </r>
  <r>
    <n v="3585"/>
    <n v="21"/>
    <s v="2018-12-10"/>
    <x v="1"/>
    <d v="2018-12-10T17:00:00"/>
    <n v="2"/>
    <n v="76"/>
    <n v="1"/>
    <s v=""/>
    <s v="WHG9C-5K067-AE"/>
    <n v="0"/>
    <x v="2"/>
    <x v="18"/>
  </r>
  <r>
    <n v="3586"/>
    <n v="21"/>
    <s v="2018-12-10"/>
    <x v="1"/>
    <d v="2018-12-10T17:00:00"/>
    <n v="2"/>
    <n v="86"/>
    <n v="2"/>
    <s v=""/>
    <s v="WHG9C-5K067-AE"/>
    <n v="0"/>
    <x v="2"/>
    <x v="14"/>
  </r>
  <r>
    <n v="3587"/>
    <n v="21"/>
    <s v="2018-12-10"/>
    <x v="1"/>
    <d v="2018-12-10T17:00:00"/>
    <n v="2"/>
    <n v="80"/>
    <n v="2"/>
    <s v=""/>
    <s v="WHG9C-5K067-AE"/>
    <n v="0"/>
    <x v="2"/>
    <x v="19"/>
  </r>
  <r>
    <n v="3588"/>
    <n v="21"/>
    <s v="2018-12-10"/>
    <x v="1"/>
    <d v="2018-12-10T17:00:00"/>
    <n v="2"/>
    <n v="113"/>
    <n v="1"/>
    <s v=""/>
    <s v="WHG9C-5K067-AE"/>
    <n v="0"/>
    <x v="2"/>
    <x v="17"/>
  </r>
  <r>
    <n v="3589"/>
    <n v="21"/>
    <s v="2018-12-10"/>
    <x v="1"/>
    <d v="2018-12-10T17:00:00"/>
    <n v="2"/>
    <n v="113"/>
    <n v="1"/>
    <s v=""/>
    <s v="WHG9C-5K067-AE"/>
    <n v="0"/>
    <x v="2"/>
    <x v="17"/>
  </r>
  <r>
    <n v="3590"/>
    <n v="21"/>
    <s v="2018-12-10"/>
    <x v="1"/>
    <d v="2018-12-10T17:00:00"/>
    <n v="2"/>
    <n v="163"/>
    <n v="1"/>
    <s v=""/>
    <s v="WHG9C-5K067-AE"/>
    <n v="0"/>
    <x v="2"/>
    <x v="20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  <r>
    <m/>
    <m/>
    <m/>
    <x v="3"/>
    <m/>
    <m/>
    <m/>
    <m/>
    <m/>
    <m/>
    <m/>
    <x v="3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16:E19" firstHeaderRow="1" firstDataRow="1" firstDataCol="1" rowPageCount="1" colPageCount="1"/>
  <pivotFields count="13">
    <pivotField showAll="0"/>
    <pivotField showAll="0"/>
    <pivotField showAll="0"/>
    <pivotField name="Turno" axis="axisPage" multipleItemSelectionAllowed="1" showAll="0">
      <items count="5">
        <item h="1" x="0"/>
        <item h="1" x="3"/>
        <item h="1"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1"/>
        <item x="3"/>
        <item x="2"/>
        <item x="0"/>
        <item m="1" x="5"/>
        <item m="1" x="9"/>
        <item m="1" x="7"/>
        <item m="1" x="4"/>
        <item m="1" x="6"/>
        <item m="1" x="8"/>
        <item m="1" x="11"/>
        <item m="1" x="12"/>
        <item m="1" x="10"/>
        <item t="default"/>
      </items>
    </pivotField>
    <pivotField showAll="0"/>
  </pivotFields>
  <rowFields count="1">
    <field x="11"/>
  </rowFields>
  <rowItems count="3">
    <i>
      <x/>
    </i>
    <i>
      <x v="2"/>
    </i>
    <i t="grand">
      <x/>
    </i>
  </rowItems>
  <colItems count="1">
    <i/>
  </colItems>
  <pageFields count="1">
    <pageField fld="3" hier="-1"/>
  </pageFields>
  <dataFields count="1">
    <dataField name="Sum of Quantity2" fld="7" showDataAs="percentOfTotal" baseField="11" baseItem="0" numFmtId="10"/>
  </dataFields>
  <formats count="4">
    <format dxfId="16">
      <pivotArea collapsedLevelsAreSubtotals="1" fieldPosition="0">
        <references count="1">
          <reference field="11" count="4">
            <x v="0"/>
            <x v="2"/>
            <x v="3"/>
            <x v="4"/>
          </reference>
        </references>
      </pivotArea>
    </format>
    <format dxfId="15">
      <pivotArea collapsedLevelsAreSubtotals="1" fieldPosition="0">
        <references count="1">
          <reference field="11" count="1">
            <x v="8"/>
          </reference>
        </references>
      </pivotArea>
    </format>
    <format dxfId="14">
      <pivotArea collapsedLevelsAreSubtotals="1" fieldPosition="0">
        <references count="1">
          <reference field="11" count="1">
            <x v="10"/>
          </reference>
        </references>
      </pivotArea>
    </format>
    <format dxfId="13">
      <pivotArea collapsedLevelsAreSubtotals="1" fieldPosition="0">
        <references count="1">
          <reference field="11" count="6">
            <x v="0"/>
            <x v="2"/>
            <x v="3"/>
            <x v="9"/>
            <x v="11"/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16:B20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1"/>
        <item h="1" x="3"/>
        <item x="2"/>
        <item x="0"/>
        <item h="1" m="1" x="5"/>
        <item m="1" x="9"/>
        <item m="1" x="7"/>
        <item m="1" x="4"/>
        <item m="1" x="6"/>
        <item m="1" x="8"/>
        <item m="1" x="11"/>
        <item m="1" x="12"/>
        <item m="1" x="10"/>
        <item t="default"/>
      </items>
    </pivotField>
    <pivotField showAll="0"/>
  </pivotFields>
  <rowFields count="1">
    <field x="11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Sum of Quantity2" fld="7" showDataAs="percentOfTotal" baseField="11" baseItem="0" numFmtId="10"/>
  </dataFields>
  <formats count="1">
    <format dxfId="17">
      <pivotArea collapsedLevelsAreSubtotals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G16:H2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measureFilter="1" sortType="descending">
      <items count="143">
        <item m="1" x="52"/>
        <item m="1" x="110"/>
        <item m="1" x="48"/>
        <item m="1" x="55"/>
        <item m="1" x="60"/>
        <item m="1" x="103"/>
        <item m="1" x="31"/>
        <item m="1" x="51"/>
        <item m="1" x="88"/>
        <item m="1" x="107"/>
        <item m="1" x="127"/>
        <item m="1" x="131"/>
        <item m="1" x="118"/>
        <item m="1" x="81"/>
        <item m="1" x="37"/>
        <item m="1" x="85"/>
        <item x="21"/>
        <item m="1" x="114"/>
        <item m="1" x="87"/>
        <item m="1" x="50"/>
        <item m="1" x="84"/>
        <item x="16"/>
        <item m="1" x="53"/>
        <item m="1" x="128"/>
        <item m="1" x="94"/>
        <item m="1" x="100"/>
        <item m="1" x="104"/>
        <item m="1" x="115"/>
        <item m="1" x="24"/>
        <item m="1" x="59"/>
        <item m="1" x="117"/>
        <item m="1" x="73"/>
        <item m="1" x="96"/>
        <item m="1" x="40"/>
        <item m="1" x="106"/>
        <item x="11"/>
        <item m="1" x="26"/>
        <item m="1" x="35"/>
        <item m="1" x="62"/>
        <item m="1" x="98"/>
        <item m="1" x="56"/>
        <item m="1" x="39"/>
        <item m="1" x="134"/>
        <item m="1" x="108"/>
        <item m="1" x="132"/>
        <item m="1" x="135"/>
        <item m="1" x="79"/>
        <item m="1" x="129"/>
        <item m="1" x="113"/>
        <item m="1" x="63"/>
        <item m="1" x="137"/>
        <item m="1" x="49"/>
        <item m="1" x="29"/>
        <item m="1" x="75"/>
        <item m="1" x="58"/>
        <item x="18"/>
        <item m="1" x="65"/>
        <item m="1" x="120"/>
        <item m="1" x="112"/>
        <item x="14"/>
        <item m="1" x="76"/>
        <item m="1" x="80"/>
        <item m="1" x="70"/>
        <item m="1" x="109"/>
        <item m="1" x="140"/>
        <item m="1" x="86"/>
        <item m="1" x="141"/>
        <item m="1" x="97"/>
        <item m="1" x="121"/>
        <item m="1" x="99"/>
        <item m="1" x="54"/>
        <item m="1" x="27"/>
        <item m="1" x="69"/>
        <item x="4"/>
        <item m="1" x="72"/>
        <item m="1" x="38"/>
        <item m="1" x="123"/>
        <item m="1" x="136"/>
        <item m="1" x="83"/>
        <item m="1" x="93"/>
        <item m="1" x="44"/>
        <item m="1" x="133"/>
        <item m="1" x="130"/>
        <item m="1" x="30"/>
        <item m="1" x="66"/>
        <item x="8"/>
        <item m="1" x="82"/>
        <item m="1" x="139"/>
        <item m="1" x="125"/>
        <item m="1" x="111"/>
        <item m="1" x="23"/>
        <item m="1" x="64"/>
        <item m="1" x="122"/>
        <item m="1" x="90"/>
        <item m="1" x="126"/>
        <item m="1" x="116"/>
        <item m="1" x="91"/>
        <item m="1" x="68"/>
        <item m="1" x="105"/>
        <item m="1" x="41"/>
        <item m="1" x="34"/>
        <item m="1" x="138"/>
        <item m="1" x="22"/>
        <item m="1" x="119"/>
        <item x="15"/>
        <item m="1" x="101"/>
        <item x="19"/>
        <item m="1" x="78"/>
        <item m="1" x="102"/>
        <item m="1" x="32"/>
        <item m="1" x="71"/>
        <item x="6"/>
        <item x="3"/>
        <item m="1" x="92"/>
        <item m="1" x="95"/>
        <item m="1" x="33"/>
        <item m="1" x="36"/>
        <item m="1" x="43"/>
        <item x="20"/>
        <item m="1" x="61"/>
        <item m="1" x="25"/>
        <item m="1" x="89"/>
        <item m="1" x="74"/>
        <item m="1" x="124"/>
        <item m="1" x="45"/>
        <item m="1" x="57"/>
        <item m="1" x="42"/>
        <item m="1" x="67"/>
        <item m="1" x="46"/>
        <item m="1" x="47"/>
        <item x="17"/>
        <item m="1" x="77"/>
        <item m="1" x="28"/>
        <item x="0"/>
        <item x="1"/>
        <item x="2"/>
        <item x="5"/>
        <item x="7"/>
        <item x="9"/>
        <item x="10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5">
    <i>
      <x v="135"/>
    </i>
    <i>
      <x v="134"/>
    </i>
    <i>
      <x v="112"/>
    </i>
    <i>
      <x v="133"/>
    </i>
    <i t="grand">
      <x/>
    </i>
  </rowItems>
  <colItems count="1">
    <i/>
  </colItems>
  <dataFields count="1">
    <dataField name="Sum of Quantity2_2" fld="7" baseField="11" baseItem="0"/>
  </dataFields>
  <pivotTableStyleInfo name="PivotStyleLight16" showRowHeaders="1" showColHeaders="1" showRowStripes="0" showColStripes="0" showLastColumn="1"/>
  <filters count="1">
    <filter fld="1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J16:K20" firstHeaderRow="1" firstDataRow="1" firstDataCol="1" rowPageCount="1" colPageCount="1"/>
  <pivotFields count="13">
    <pivotField showAll="0"/>
    <pivotField showAll="0"/>
    <pivotField showAll="0"/>
    <pivotField name="Turno" axis="axisPage" multipleItemSelectionAllowed="1" showAll="0">
      <items count="5">
        <item h="1" x="0"/>
        <item h="1" x="3"/>
        <item h="1"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measureFilter="1" sortType="descending">
      <items count="143">
        <item m="1" x="52"/>
        <item m="1" x="110"/>
        <item m="1" x="48"/>
        <item m="1" x="55"/>
        <item m="1" x="60"/>
        <item m="1" x="103"/>
        <item m="1" x="31"/>
        <item m="1" x="51"/>
        <item m="1" x="88"/>
        <item m="1" x="107"/>
        <item m="1" x="127"/>
        <item m="1" x="131"/>
        <item m="1" x="118"/>
        <item m="1" x="81"/>
        <item m="1" x="37"/>
        <item m="1" x="85"/>
        <item x="21"/>
        <item m="1" x="114"/>
        <item m="1" x="87"/>
        <item m="1" x="50"/>
        <item m="1" x="84"/>
        <item x="16"/>
        <item m="1" x="53"/>
        <item m="1" x="128"/>
        <item m="1" x="94"/>
        <item m="1" x="100"/>
        <item m="1" x="104"/>
        <item m="1" x="115"/>
        <item m="1" x="24"/>
        <item m="1" x="59"/>
        <item m="1" x="117"/>
        <item m="1" x="73"/>
        <item m="1" x="96"/>
        <item m="1" x="40"/>
        <item m="1" x="106"/>
        <item x="11"/>
        <item m="1" x="26"/>
        <item m="1" x="35"/>
        <item m="1" x="62"/>
        <item m="1" x="98"/>
        <item m="1" x="56"/>
        <item m="1" x="39"/>
        <item m="1" x="134"/>
        <item m="1" x="108"/>
        <item m="1" x="132"/>
        <item m="1" x="135"/>
        <item m="1" x="79"/>
        <item m="1" x="129"/>
        <item m="1" x="113"/>
        <item m="1" x="63"/>
        <item m="1" x="137"/>
        <item m="1" x="49"/>
        <item m="1" x="29"/>
        <item m="1" x="75"/>
        <item m="1" x="58"/>
        <item x="18"/>
        <item m="1" x="65"/>
        <item m="1" x="120"/>
        <item m="1" x="112"/>
        <item x="14"/>
        <item m="1" x="76"/>
        <item m="1" x="80"/>
        <item m="1" x="70"/>
        <item m="1" x="109"/>
        <item m="1" x="140"/>
        <item m="1" x="86"/>
        <item m="1" x="141"/>
        <item m="1" x="97"/>
        <item m="1" x="121"/>
        <item m="1" x="99"/>
        <item m="1" x="54"/>
        <item m="1" x="27"/>
        <item m="1" x="69"/>
        <item x="4"/>
        <item m="1" x="72"/>
        <item m="1" x="38"/>
        <item m="1" x="123"/>
        <item m="1" x="136"/>
        <item m="1" x="83"/>
        <item m="1" x="93"/>
        <item m="1" x="44"/>
        <item m="1" x="133"/>
        <item m="1" x="130"/>
        <item m="1" x="30"/>
        <item m="1" x="66"/>
        <item x="8"/>
        <item m="1" x="82"/>
        <item m="1" x="139"/>
        <item m="1" x="125"/>
        <item m="1" x="111"/>
        <item m="1" x="23"/>
        <item m="1" x="64"/>
        <item m="1" x="122"/>
        <item m="1" x="90"/>
        <item m="1" x="126"/>
        <item m="1" x="116"/>
        <item m="1" x="91"/>
        <item m="1" x="68"/>
        <item m="1" x="105"/>
        <item m="1" x="41"/>
        <item m="1" x="34"/>
        <item m="1" x="138"/>
        <item m="1" x="22"/>
        <item m="1" x="119"/>
        <item x="15"/>
        <item m="1" x="101"/>
        <item x="19"/>
        <item m="1" x="78"/>
        <item m="1" x="102"/>
        <item m="1" x="32"/>
        <item m="1" x="71"/>
        <item x="6"/>
        <item x="3"/>
        <item m="1" x="92"/>
        <item m="1" x="95"/>
        <item m="1" x="33"/>
        <item m="1" x="36"/>
        <item m="1" x="43"/>
        <item x="20"/>
        <item m="1" x="61"/>
        <item m="1" x="25"/>
        <item m="1" x="89"/>
        <item m="1" x="74"/>
        <item m="1" x="124"/>
        <item m="1" x="45"/>
        <item m="1" x="57"/>
        <item m="1" x="42"/>
        <item m="1" x="67"/>
        <item m="1" x="46"/>
        <item m="1" x="47"/>
        <item x="17"/>
        <item m="1" x="77"/>
        <item m="1" x="28"/>
        <item x="0"/>
        <item x="1"/>
        <item x="2"/>
        <item x="5"/>
        <item x="7"/>
        <item x="9"/>
        <item x="10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4">
    <i>
      <x v="135"/>
    </i>
    <i>
      <x v="112"/>
    </i>
    <i>
      <x v="136"/>
    </i>
    <i t="grand">
      <x/>
    </i>
  </rowItems>
  <colItems count="1">
    <i/>
  </colItems>
  <pageFields count="1">
    <pageField fld="3" hier="-1"/>
  </pageFields>
  <dataFields count="1">
    <dataField name="Sum of Quantity2_2" fld="7" baseField="11" baseItem="0"/>
  </dataFields>
  <pivotTableStyleInfo name="PivotStyleLight16" showRowHeaders="1" showColHeaders="1" showRowStripes="0" showColStripes="0" showLastColumn="1"/>
  <filters count="1">
    <filter fld="1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Query from Reporte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D" tableColumnId="2"/>
    </queryTableFields>
  </queryTableRefresh>
</queryTable>
</file>

<file path=xl/queryTables/queryTable2.xml><?xml version="1.0" encoding="utf-8"?>
<queryTable xmlns="http://schemas.openxmlformats.org/spreadsheetml/2006/main" name="Query from Reporte_2" connectionId="4" autoFormatId="16" applyNumberFormats="0" applyBorderFormats="0" applyFontFormats="0" applyPatternFormats="0" applyAlignmentFormats="0" applyWidthHeightFormats="0">
  <queryTableRefresh nextId="2">
    <queryTableFields count="1">
      <queryTableField id="1" name="shift" tableColumnId="1"/>
    </queryTableFields>
  </queryTableRefresh>
</queryTable>
</file>

<file path=xl/queryTables/queryTable3.xml><?xml version="1.0" encoding="utf-8"?>
<queryTable xmlns="http://schemas.openxmlformats.org/spreadsheetml/2006/main" name="Query from Reporte_3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TotalProduced" tableColumnId="1"/>
      <queryTableField id="2" name="TotalRejected" tableColumnId="2"/>
      <queryTableField id="3" name="Shift" tableColumnId="3"/>
    </queryTableFields>
  </queryTableRefresh>
</queryTable>
</file>

<file path=xl/queryTables/queryTable4.xml><?xml version="1.0" encoding="utf-8"?>
<queryTable xmlns="http://schemas.openxmlformats.org/spreadsheetml/2006/main" name="Query from Reporte_4" connectionId="3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Asset_ID" tableColumnId="2"/>
      <queryTableField id="3" name="ProductionDate" tableColumnId="3"/>
      <queryTableField id="4" name="Shift" tableColumnId="4"/>
      <queryTableField id="5" name="Hour" tableColumnId="5"/>
      <queryTableField id="6" name="ReworkCode" tableColumnId="6"/>
      <queryTableField id="7" name="Feature" tableColumnId="7"/>
      <queryTableField id="8" name="Quantity" tableColumnId="8"/>
      <queryTableField id="9" name="Comments" tableColumnId="9"/>
      <queryTableField id="10" name="PartNumber" tableColumnId="10"/>
      <queryTableField id="11" name="Scrap" tableColumnId="11"/>
      <queryTableField id="12" name="Description" tableColumnId="12"/>
      <queryTableField id="13" name="Expr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Table_Query_from_Reporte_1" displayName="Table_Query_from_Reporte_1" ref="A1:B20" tableType="queryTable" totalsRowShown="0">
  <autoFilter ref="A1:B20"/>
  <tableColumns count="2">
    <tableColumn id="1" uniqueName="1" name="Name" queryTableFieldId="1"/>
    <tableColumn id="2" uniqueName="2" name="ID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Query_from_Reporte_2" displayName="Table_Query_from_Reporte_2" ref="D1:D4" tableType="queryTable" totalsRowShown="0">
  <autoFilter ref="D1:D4"/>
  <tableColumns count="1">
    <tableColumn id="1" uniqueName="1" name="shift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Query_from_Reporte_3" displayName="Table_Query_from_Reporte_3" ref="F1:H4" tableType="queryTable" totalsRowShown="0">
  <autoFilter ref="F1:H4"/>
  <tableColumns count="3">
    <tableColumn id="1" uniqueName="1" name="TotalProduced" queryTableFieldId="1"/>
    <tableColumn id="2" uniqueName="2" name="TotalRejected" queryTableFieldId="2"/>
    <tableColumn id="3" uniqueName="3" name="Shift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_Query_from_Reporte_4" displayName="Table_Query_from_Reporte_4" ref="J1:V33" tableType="queryTable" totalsRowShown="0">
  <autoFilter ref="J1:V33"/>
  <tableColumns count="13">
    <tableColumn id="1" uniqueName="1" name="ID" queryTableFieldId="1"/>
    <tableColumn id="2" uniqueName="2" name="Asset_ID" queryTableFieldId="2"/>
    <tableColumn id="3" uniqueName="3" name="ProductionDate" queryTableFieldId="3"/>
    <tableColumn id="4" uniqueName="4" name="Shift" queryTableFieldId="4"/>
    <tableColumn id="5" uniqueName="5" name="Hour" queryTableFieldId="5" dataDxfId="12"/>
    <tableColumn id="6" uniqueName="6" name="ReworkCode" queryTableFieldId="6"/>
    <tableColumn id="7" uniqueName="7" name="Feature" queryTableFieldId="7"/>
    <tableColumn id="8" uniqueName="8" name="Quantity" queryTableFieldId="8"/>
    <tableColumn id="9" uniqueName="9" name="Comments" queryTableFieldId="9"/>
    <tableColumn id="10" uniqueName="10" name="PartNumber" queryTableFieldId="10"/>
    <tableColumn id="11" uniqueName="11" name="Scrap" queryTableFieldId="11"/>
    <tableColumn id="12" uniqueName="12" name="Description" queryTableFieldId="12"/>
    <tableColumn id="13" uniqueName="13" name="Expr1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F2" sqref="F2"/>
    </sheetView>
  </sheetViews>
  <sheetFormatPr defaultColWidth="9.140625" defaultRowHeight="15" x14ac:dyDescent="0.25"/>
  <cols>
    <col min="1" max="1" width="26.85546875" customWidth="1"/>
    <col min="2" max="2" width="5.140625" customWidth="1"/>
    <col min="3" max="3" width="4.85546875" customWidth="1"/>
    <col min="4" max="4" width="7.28515625" customWidth="1"/>
    <col min="5" max="5" width="6" customWidth="1"/>
    <col min="6" max="6" width="16.28515625" customWidth="1"/>
    <col min="7" max="7" width="15.7109375" customWidth="1"/>
    <col min="8" max="8" width="7.42578125" customWidth="1"/>
    <col min="9" max="9" width="7.28515625" customWidth="1"/>
    <col min="10" max="10" width="5.140625" customWidth="1"/>
    <col min="11" max="11" width="11" customWidth="1"/>
    <col min="12" max="12" width="17.28515625" customWidth="1"/>
    <col min="13" max="13" width="7.42578125" customWidth="1"/>
    <col min="14" max="14" width="16" customWidth="1"/>
    <col min="15" max="15" width="14.5703125" customWidth="1"/>
    <col min="16" max="16" width="10.140625" customWidth="1"/>
    <col min="17" max="17" width="11" customWidth="1"/>
    <col min="18" max="18" width="12.85546875" customWidth="1"/>
    <col min="19" max="19" width="16.7109375" customWidth="1"/>
    <col min="20" max="20" width="8" customWidth="1"/>
    <col min="21" max="21" width="16.28515625" customWidth="1"/>
    <col min="22" max="22" width="8.140625" customWidth="1"/>
  </cols>
  <sheetData>
    <row r="1" spans="1:22" x14ac:dyDescent="0.25">
      <c r="A1" t="s">
        <v>2</v>
      </c>
      <c r="B1" t="s">
        <v>1</v>
      </c>
      <c r="D1" t="s">
        <v>19</v>
      </c>
      <c r="F1" t="s">
        <v>22</v>
      </c>
      <c r="G1" t="s">
        <v>23</v>
      </c>
      <c r="H1" t="s">
        <v>26</v>
      </c>
      <c r="J1" t="s">
        <v>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</v>
      </c>
      <c r="V1" t="s">
        <v>34</v>
      </c>
    </row>
    <row r="2" spans="1:22" x14ac:dyDescent="0.25">
      <c r="A2" t="s">
        <v>4</v>
      </c>
      <c r="B2">
        <v>18</v>
      </c>
      <c r="D2" t="s">
        <v>20</v>
      </c>
      <c r="F2">
        <v>463</v>
      </c>
      <c r="G2">
        <v>8</v>
      </c>
      <c r="H2" t="s">
        <v>20</v>
      </c>
      <c r="J2">
        <v>3529</v>
      </c>
      <c r="K2">
        <v>21</v>
      </c>
      <c r="L2" t="s">
        <v>65</v>
      </c>
      <c r="M2" t="s">
        <v>20</v>
      </c>
      <c r="N2" s="3">
        <v>43444.375</v>
      </c>
      <c r="O2">
        <v>3</v>
      </c>
      <c r="P2">
        <v>91</v>
      </c>
      <c r="Q2">
        <v>5</v>
      </c>
      <c r="R2" t="s">
        <v>53</v>
      </c>
      <c r="S2" t="s">
        <v>58</v>
      </c>
      <c r="T2">
        <v>0</v>
      </c>
      <c r="U2" t="s">
        <v>60</v>
      </c>
      <c r="V2" t="s">
        <v>66</v>
      </c>
    </row>
    <row r="3" spans="1:22" x14ac:dyDescent="0.25">
      <c r="A3" t="s">
        <v>5</v>
      </c>
      <c r="B3">
        <v>21</v>
      </c>
      <c r="D3" t="s">
        <v>21</v>
      </c>
      <c r="F3">
        <v>326</v>
      </c>
      <c r="G3">
        <v>17</v>
      </c>
      <c r="H3" t="s">
        <v>21</v>
      </c>
      <c r="J3">
        <v>3530</v>
      </c>
      <c r="K3">
        <v>21</v>
      </c>
      <c r="L3" t="s">
        <v>65</v>
      </c>
      <c r="M3" t="s">
        <v>21</v>
      </c>
      <c r="N3" s="3">
        <v>43444.75</v>
      </c>
      <c r="O3">
        <v>1</v>
      </c>
      <c r="P3">
        <v>145</v>
      </c>
      <c r="Q3">
        <v>2</v>
      </c>
      <c r="R3" t="s">
        <v>53</v>
      </c>
      <c r="S3" t="s">
        <v>67</v>
      </c>
      <c r="T3">
        <v>0</v>
      </c>
      <c r="U3" t="s">
        <v>59</v>
      </c>
      <c r="V3" t="s">
        <v>68</v>
      </c>
    </row>
    <row r="4" spans="1:22" x14ac:dyDescent="0.25">
      <c r="A4" t="s">
        <v>6</v>
      </c>
      <c r="B4">
        <v>22</v>
      </c>
      <c r="D4" t="s">
        <v>55</v>
      </c>
      <c r="F4">
        <v>416</v>
      </c>
      <c r="G4">
        <v>25</v>
      </c>
      <c r="H4" t="s">
        <v>55</v>
      </c>
      <c r="J4">
        <v>3531</v>
      </c>
      <c r="K4">
        <v>21</v>
      </c>
      <c r="L4" t="s">
        <v>65</v>
      </c>
      <c r="M4" t="s">
        <v>21</v>
      </c>
      <c r="N4" s="3">
        <v>43444.791666666664</v>
      </c>
      <c r="O4">
        <v>1</v>
      </c>
      <c r="P4">
        <v>145</v>
      </c>
      <c r="Q4">
        <v>2</v>
      </c>
      <c r="R4" t="s">
        <v>53</v>
      </c>
      <c r="S4" t="s">
        <v>67</v>
      </c>
      <c r="T4">
        <v>0</v>
      </c>
      <c r="U4" t="s">
        <v>59</v>
      </c>
      <c r="V4" t="s">
        <v>68</v>
      </c>
    </row>
    <row r="5" spans="1:22" x14ac:dyDescent="0.25">
      <c r="A5" t="s">
        <v>7</v>
      </c>
      <c r="B5">
        <v>23</v>
      </c>
      <c r="J5">
        <v>3532</v>
      </c>
      <c r="K5">
        <v>21</v>
      </c>
      <c r="L5" t="s">
        <v>65</v>
      </c>
      <c r="M5" t="s">
        <v>21</v>
      </c>
      <c r="N5" s="3">
        <v>43444.833333333336</v>
      </c>
      <c r="O5">
        <v>1</v>
      </c>
      <c r="P5">
        <v>145</v>
      </c>
      <c r="Q5">
        <v>1</v>
      </c>
      <c r="R5" t="s">
        <v>53</v>
      </c>
      <c r="S5" t="s">
        <v>67</v>
      </c>
      <c r="T5">
        <v>0</v>
      </c>
      <c r="U5" t="s">
        <v>59</v>
      </c>
      <c r="V5" t="s">
        <v>68</v>
      </c>
    </row>
    <row r="6" spans="1:22" x14ac:dyDescent="0.25">
      <c r="A6" t="s">
        <v>8</v>
      </c>
      <c r="B6">
        <v>37</v>
      </c>
      <c r="J6">
        <v>3538</v>
      </c>
      <c r="K6">
        <v>21</v>
      </c>
      <c r="L6" t="s">
        <v>65</v>
      </c>
      <c r="M6" t="s">
        <v>55</v>
      </c>
      <c r="N6" s="3">
        <v>43444.895833333336</v>
      </c>
      <c r="O6">
        <v>2</v>
      </c>
      <c r="P6">
        <v>36</v>
      </c>
      <c r="Q6">
        <v>4</v>
      </c>
      <c r="R6" t="s">
        <v>53</v>
      </c>
      <c r="S6" t="s">
        <v>67</v>
      </c>
      <c r="T6">
        <v>0</v>
      </c>
      <c r="U6" t="s">
        <v>54</v>
      </c>
      <c r="V6" t="s">
        <v>69</v>
      </c>
    </row>
    <row r="7" spans="1:22" x14ac:dyDescent="0.25">
      <c r="A7" t="s">
        <v>9</v>
      </c>
      <c r="B7">
        <v>42</v>
      </c>
      <c r="J7">
        <v>3539</v>
      </c>
      <c r="K7">
        <v>21</v>
      </c>
      <c r="L7" t="s">
        <v>65</v>
      </c>
      <c r="M7" t="s">
        <v>55</v>
      </c>
      <c r="N7" s="3">
        <v>43444.916666666664</v>
      </c>
      <c r="O7">
        <v>2</v>
      </c>
      <c r="P7">
        <v>36</v>
      </c>
      <c r="Q7">
        <v>2</v>
      </c>
      <c r="R7" t="s">
        <v>53</v>
      </c>
      <c r="S7" t="s">
        <v>67</v>
      </c>
      <c r="T7">
        <v>0</v>
      </c>
      <c r="U7" t="s">
        <v>54</v>
      </c>
      <c r="V7" t="s">
        <v>69</v>
      </c>
    </row>
    <row r="8" spans="1:22" x14ac:dyDescent="0.25">
      <c r="A8" t="s">
        <v>10</v>
      </c>
      <c r="B8">
        <v>43</v>
      </c>
      <c r="J8">
        <v>3540</v>
      </c>
      <c r="K8">
        <v>21</v>
      </c>
      <c r="L8" t="s">
        <v>65</v>
      </c>
      <c r="M8" t="s">
        <v>55</v>
      </c>
      <c r="N8" s="3">
        <v>43444.958333333336</v>
      </c>
      <c r="O8">
        <v>2</v>
      </c>
      <c r="P8">
        <v>61</v>
      </c>
      <c r="Q8">
        <v>2</v>
      </c>
      <c r="R8" t="s">
        <v>53</v>
      </c>
      <c r="S8" t="s">
        <v>67</v>
      </c>
      <c r="T8">
        <v>0</v>
      </c>
      <c r="U8" t="s">
        <v>54</v>
      </c>
      <c r="V8" t="s">
        <v>70</v>
      </c>
    </row>
    <row r="9" spans="1:22" x14ac:dyDescent="0.25">
      <c r="A9" t="s">
        <v>48</v>
      </c>
      <c r="B9">
        <v>44</v>
      </c>
      <c r="J9">
        <v>3541</v>
      </c>
      <c r="K9">
        <v>21</v>
      </c>
      <c r="L9" t="s">
        <v>65</v>
      </c>
      <c r="M9" t="s">
        <v>55</v>
      </c>
      <c r="N9" s="3">
        <v>43445</v>
      </c>
      <c r="O9">
        <v>2</v>
      </c>
      <c r="P9">
        <v>61</v>
      </c>
      <c r="Q9">
        <v>2</v>
      </c>
      <c r="R9" t="s">
        <v>53</v>
      </c>
      <c r="S9" t="s">
        <v>67</v>
      </c>
      <c r="T9">
        <v>0</v>
      </c>
      <c r="U9" t="s">
        <v>54</v>
      </c>
      <c r="V9" t="s">
        <v>70</v>
      </c>
    </row>
    <row r="10" spans="1:22" x14ac:dyDescent="0.25">
      <c r="A10" t="s">
        <v>49</v>
      </c>
      <c r="B10">
        <v>45</v>
      </c>
      <c r="J10">
        <v>3542</v>
      </c>
      <c r="K10">
        <v>21</v>
      </c>
      <c r="L10" t="s">
        <v>65</v>
      </c>
      <c r="M10" t="s">
        <v>55</v>
      </c>
      <c r="N10" s="3">
        <v>43445</v>
      </c>
      <c r="O10">
        <v>2</v>
      </c>
      <c r="P10">
        <v>65</v>
      </c>
      <c r="Q10">
        <v>2</v>
      </c>
      <c r="R10" t="s">
        <v>53</v>
      </c>
      <c r="S10" t="s">
        <v>67</v>
      </c>
      <c r="T10">
        <v>0</v>
      </c>
      <c r="U10" t="s">
        <v>54</v>
      </c>
      <c r="V10" t="s">
        <v>71</v>
      </c>
    </row>
    <row r="11" spans="1:22" x14ac:dyDescent="0.25">
      <c r="A11" t="s">
        <v>50</v>
      </c>
      <c r="B11">
        <v>46</v>
      </c>
      <c r="J11">
        <v>3543</v>
      </c>
      <c r="K11">
        <v>21</v>
      </c>
      <c r="L11" t="s">
        <v>65</v>
      </c>
      <c r="M11" t="s">
        <v>55</v>
      </c>
      <c r="N11" s="3">
        <v>43444.958333333336</v>
      </c>
      <c r="O11">
        <v>2</v>
      </c>
      <c r="P11">
        <v>98</v>
      </c>
      <c r="Q11">
        <v>1</v>
      </c>
      <c r="R11" t="s">
        <v>53</v>
      </c>
      <c r="S11" t="s">
        <v>67</v>
      </c>
      <c r="T11">
        <v>0</v>
      </c>
      <c r="U11" t="s">
        <v>54</v>
      </c>
      <c r="V11" t="s">
        <v>72</v>
      </c>
    </row>
    <row r="12" spans="1:22" x14ac:dyDescent="0.25">
      <c r="A12" t="s">
        <v>11</v>
      </c>
      <c r="B12">
        <v>48</v>
      </c>
      <c r="J12">
        <v>3544</v>
      </c>
      <c r="K12">
        <v>21</v>
      </c>
      <c r="L12" t="s">
        <v>65</v>
      </c>
      <c r="M12" t="s">
        <v>55</v>
      </c>
      <c r="N12" s="3">
        <v>43445.041666666664</v>
      </c>
      <c r="O12">
        <v>2</v>
      </c>
      <c r="P12">
        <v>98</v>
      </c>
      <c r="Q12">
        <v>2</v>
      </c>
      <c r="R12" t="s">
        <v>53</v>
      </c>
      <c r="S12" t="s">
        <v>73</v>
      </c>
      <c r="T12">
        <v>0</v>
      </c>
      <c r="U12" t="s">
        <v>54</v>
      </c>
      <c r="V12" t="s">
        <v>72</v>
      </c>
    </row>
    <row r="13" spans="1:22" x14ac:dyDescent="0.25">
      <c r="A13" t="s">
        <v>12</v>
      </c>
      <c r="B13">
        <v>69</v>
      </c>
      <c r="J13">
        <v>3570</v>
      </c>
      <c r="K13">
        <v>21</v>
      </c>
      <c r="L13" t="s">
        <v>65</v>
      </c>
      <c r="M13" t="s">
        <v>21</v>
      </c>
      <c r="N13" s="3">
        <v>43444.875</v>
      </c>
      <c r="O13">
        <v>1</v>
      </c>
      <c r="P13">
        <v>78</v>
      </c>
      <c r="Q13">
        <v>1</v>
      </c>
      <c r="R13" t="s">
        <v>53</v>
      </c>
      <c r="S13" t="s">
        <v>67</v>
      </c>
      <c r="T13">
        <v>0</v>
      </c>
      <c r="U13" t="s">
        <v>59</v>
      </c>
      <c r="V13" t="s">
        <v>74</v>
      </c>
    </row>
    <row r="14" spans="1:22" x14ac:dyDescent="0.25">
      <c r="A14" t="s">
        <v>13</v>
      </c>
      <c r="B14">
        <v>74</v>
      </c>
      <c r="J14">
        <v>3571</v>
      </c>
      <c r="K14">
        <v>21</v>
      </c>
      <c r="L14" t="s">
        <v>65</v>
      </c>
      <c r="M14" t="s">
        <v>21</v>
      </c>
      <c r="N14" s="3">
        <v>43444.875</v>
      </c>
      <c r="O14">
        <v>2</v>
      </c>
      <c r="P14">
        <v>42</v>
      </c>
      <c r="Q14">
        <v>2</v>
      </c>
      <c r="R14" t="s">
        <v>53</v>
      </c>
      <c r="S14" t="s">
        <v>67</v>
      </c>
      <c r="T14">
        <v>0</v>
      </c>
      <c r="U14" t="s">
        <v>54</v>
      </c>
      <c r="V14" t="s">
        <v>75</v>
      </c>
    </row>
    <row r="15" spans="1:22" x14ac:dyDescent="0.25">
      <c r="A15" t="s">
        <v>14</v>
      </c>
      <c r="B15">
        <v>75</v>
      </c>
      <c r="J15">
        <v>3572</v>
      </c>
      <c r="K15">
        <v>21</v>
      </c>
      <c r="L15" t="s">
        <v>65</v>
      </c>
      <c r="M15" t="s">
        <v>21</v>
      </c>
      <c r="N15" s="3">
        <v>43444.875</v>
      </c>
      <c r="O15">
        <v>2</v>
      </c>
      <c r="P15">
        <v>108</v>
      </c>
      <c r="Q15">
        <v>1</v>
      </c>
      <c r="R15" t="s">
        <v>53</v>
      </c>
      <c r="S15" t="s">
        <v>67</v>
      </c>
      <c r="T15">
        <v>0</v>
      </c>
      <c r="U15" t="s">
        <v>54</v>
      </c>
      <c r="V15" t="s">
        <v>76</v>
      </c>
    </row>
    <row r="16" spans="1:22" x14ac:dyDescent="0.25">
      <c r="A16" t="s">
        <v>15</v>
      </c>
      <c r="B16">
        <v>76</v>
      </c>
      <c r="J16">
        <v>3573</v>
      </c>
      <c r="K16">
        <v>21</v>
      </c>
      <c r="L16" t="s">
        <v>65</v>
      </c>
      <c r="M16" t="s">
        <v>55</v>
      </c>
      <c r="N16" s="3">
        <v>43444.958333333336</v>
      </c>
      <c r="O16">
        <v>2</v>
      </c>
      <c r="P16">
        <v>61</v>
      </c>
      <c r="Q16">
        <v>1</v>
      </c>
      <c r="R16" t="s">
        <v>53</v>
      </c>
      <c r="S16" t="s">
        <v>67</v>
      </c>
      <c r="T16">
        <v>0</v>
      </c>
      <c r="U16" t="s">
        <v>54</v>
      </c>
      <c r="V16" t="s">
        <v>70</v>
      </c>
    </row>
    <row r="17" spans="1:22" x14ac:dyDescent="0.25">
      <c r="A17" t="s">
        <v>16</v>
      </c>
      <c r="B17">
        <v>77</v>
      </c>
      <c r="J17">
        <v>3574</v>
      </c>
      <c r="K17">
        <v>21</v>
      </c>
      <c r="L17" t="s">
        <v>65</v>
      </c>
      <c r="M17" t="s">
        <v>55</v>
      </c>
      <c r="N17" s="3">
        <v>43444.958333333336</v>
      </c>
      <c r="O17">
        <v>1</v>
      </c>
      <c r="P17">
        <v>87</v>
      </c>
      <c r="Q17">
        <v>1</v>
      </c>
      <c r="R17" t="s">
        <v>53</v>
      </c>
      <c r="S17" t="s">
        <v>67</v>
      </c>
      <c r="T17">
        <v>0</v>
      </c>
      <c r="U17" t="s">
        <v>59</v>
      </c>
      <c r="V17" t="s">
        <v>77</v>
      </c>
    </row>
    <row r="18" spans="1:22" x14ac:dyDescent="0.25">
      <c r="A18" t="s">
        <v>17</v>
      </c>
      <c r="B18">
        <v>78</v>
      </c>
      <c r="J18">
        <v>3575</v>
      </c>
      <c r="K18">
        <v>21</v>
      </c>
      <c r="L18" t="s">
        <v>65</v>
      </c>
      <c r="M18" t="s">
        <v>55</v>
      </c>
      <c r="N18" s="3">
        <v>43444.958333333336</v>
      </c>
      <c r="O18">
        <v>1</v>
      </c>
      <c r="P18">
        <v>165</v>
      </c>
      <c r="Q18">
        <v>1</v>
      </c>
      <c r="R18" t="s">
        <v>53</v>
      </c>
      <c r="S18" t="s">
        <v>67</v>
      </c>
      <c r="T18">
        <v>0</v>
      </c>
      <c r="U18" t="s">
        <v>59</v>
      </c>
      <c r="V18" t="s">
        <v>78</v>
      </c>
    </row>
    <row r="19" spans="1:22" x14ac:dyDescent="0.25">
      <c r="A19" t="s">
        <v>51</v>
      </c>
      <c r="B19">
        <v>79</v>
      </c>
      <c r="J19">
        <v>3576</v>
      </c>
      <c r="K19">
        <v>21</v>
      </c>
      <c r="L19" t="s">
        <v>65</v>
      </c>
      <c r="M19" t="s">
        <v>55</v>
      </c>
      <c r="N19" s="3">
        <v>43444.958333333336</v>
      </c>
      <c r="O19">
        <v>2</v>
      </c>
      <c r="P19">
        <v>171</v>
      </c>
      <c r="Q19">
        <v>1</v>
      </c>
      <c r="R19" t="s">
        <v>53</v>
      </c>
      <c r="S19" t="s">
        <v>67</v>
      </c>
      <c r="T19">
        <v>0</v>
      </c>
      <c r="U19" t="s">
        <v>54</v>
      </c>
      <c r="V19" t="s">
        <v>79</v>
      </c>
    </row>
    <row r="20" spans="1:22" x14ac:dyDescent="0.25">
      <c r="A20" t="s">
        <v>52</v>
      </c>
      <c r="B20">
        <v>80</v>
      </c>
      <c r="J20">
        <v>3577</v>
      </c>
      <c r="K20">
        <v>21</v>
      </c>
      <c r="L20" t="s">
        <v>65</v>
      </c>
      <c r="M20" t="s">
        <v>55</v>
      </c>
      <c r="N20" s="3">
        <v>43444.958333333336</v>
      </c>
      <c r="O20">
        <v>2</v>
      </c>
      <c r="P20">
        <v>148</v>
      </c>
      <c r="Q20">
        <v>1</v>
      </c>
      <c r="R20" t="s">
        <v>53</v>
      </c>
      <c r="S20" t="s">
        <v>67</v>
      </c>
      <c r="T20">
        <v>0</v>
      </c>
      <c r="U20" t="s">
        <v>54</v>
      </c>
      <c r="V20" t="s">
        <v>80</v>
      </c>
    </row>
    <row r="21" spans="1:22" x14ac:dyDescent="0.25">
      <c r="J21">
        <v>3578</v>
      </c>
      <c r="K21">
        <v>21</v>
      </c>
      <c r="L21" t="s">
        <v>65</v>
      </c>
      <c r="M21" t="s">
        <v>55</v>
      </c>
      <c r="N21" s="3">
        <v>43444.958333333336</v>
      </c>
      <c r="O21">
        <v>2</v>
      </c>
      <c r="P21">
        <v>165</v>
      </c>
      <c r="Q21">
        <v>1</v>
      </c>
      <c r="R21" t="s">
        <v>53</v>
      </c>
      <c r="S21" t="s">
        <v>67</v>
      </c>
      <c r="T21">
        <v>0</v>
      </c>
      <c r="U21" t="s">
        <v>54</v>
      </c>
      <c r="V21" t="s">
        <v>78</v>
      </c>
    </row>
    <row r="22" spans="1:22" x14ac:dyDescent="0.25">
      <c r="J22">
        <v>3579</v>
      </c>
      <c r="K22">
        <v>21</v>
      </c>
      <c r="L22" t="s">
        <v>65</v>
      </c>
      <c r="M22" t="s">
        <v>55</v>
      </c>
      <c r="N22" s="3">
        <v>43444.958333333336</v>
      </c>
      <c r="O22">
        <v>2</v>
      </c>
      <c r="P22">
        <v>148</v>
      </c>
      <c r="Q22">
        <v>1</v>
      </c>
      <c r="R22" t="s">
        <v>53</v>
      </c>
      <c r="S22" t="s">
        <v>67</v>
      </c>
      <c r="T22">
        <v>0</v>
      </c>
      <c r="U22" t="s">
        <v>54</v>
      </c>
      <c r="V22" t="s">
        <v>80</v>
      </c>
    </row>
    <row r="23" spans="1:22" x14ac:dyDescent="0.25">
      <c r="J23">
        <v>3580</v>
      </c>
      <c r="K23">
        <v>21</v>
      </c>
      <c r="L23" t="s">
        <v>65</v>
      </c>
      <c r="M23" t="s">
        <v>55</v>
      </c>
      <c r="N23" s="3">
        <v>43444.958333333336</v>
      </c>
      <c r="O23">
        <v>2</v>
      </c>
      <c r="P23">
        <v>154</v>
      </c>
      <c r="Q23">
        <v>1</v>
      </c>
      <c r="R23" t="s">
        <v>53</v>
      </c>
      <c r="S23" t="s">
        <v>67</v>
      </c>
      <c r="T23">
        <v>0</v>
      </c>
      <c r="U23" t="s">
        <v>54</v>
      </c>
      <c r="V23" t="s">
        <v>81</v>
      </c>
    </row>
    <row r="24" spans="1:22" x14ac:dyDescent="0.25">
      <c r="J24">
        <v>3581</v>
      </c>
      <c r="K24">
        <v>21</v>
      </c>
      <c r="L24" t="s">
        <v>65</v>
      </c>
      <c r="M24" t="s">
        <v>55</v>
      </c>
      <c r="N24" s="3">
        <v>43444.958333333336</v>
      </c>
      <c r="O24">
        <v>2</v>
      </c>
      <c r="P24">
        <v>86</v>
      </c>
      <c r="Q24">
        <v>2</v>
      </c>
      <c r="R24" t="s">
        <v>53</v>
      </c>
      <c r="S24" t="s">
        <v>67</v>
      </c>
      <c r="T24">
        <v>0</v>
      </c>
      <c r="U24" t="s">
        <v>54</v>
      </c>
      <c r="V24" t="s">
        <v>61</v>
      </c>
    </row>
    <row r="25" spans="1:22" x14ac:dyDescent="0.25">
      <c r="J25">
        <v>3582</v>
      </c>
      <c r="K25">
        <v>21</v>
      </c>
      <c r="L25" t="s">
        <v>65</v>
      </c>
      <c r="M25" t="s">
        <v>20</v>
      </c>
      <c r="N25" s="3">
        <v>43444.541666666664</v>
      </c>
      <c r="O25">
        <v>1</v>
      </c>
      <c r="P25">
        <v>114</v>
      </c>
      <c r="Q25">
        <v>1</v>
      </c>
      <c r="R25" t="s">
        <v>53</v>
      </c>
      <c r="S25" t="s">
        <v>58</v>
      </c>
      <c r="T25">
        <v>0</v>
      </c>
      <c r="U25" t="s">
        <v>59</v>
      </c>
      <c r="V25" t="s">
        <v>62</v>
      </c>
    </row>
    <row r="26" spans="1:22" x14ac:dyDescent="0.25">
      <c r="J26">
        <v>3583</v>
      </c>
      <c r="K26">
        <v>21</v>
      </c>
      <c r="L26" t="s">
        <v>65</v>
      </c>
      <c r="M26" t="s">
        <v>20</v>
      </c>
      <c r="N26" s="3">
        <v>43444.541666666664</v>
      </c>
      <c r="O26">
        <v>1</v>
      </c>
      <c r="P26">
        <v>63</v>
      </c>
      <c r="Q26">
        <v>1</v>
      </c>
      <c r="R26" t="s">
        <v>53</v>
      </c>
      <c r="S26" t="s">
        <v>58</v>
      </c>
      <c r="T26">
        <v>0</v>
      </c>
      <c r="U26" t="s">
        <v>59</v>
      </c>
      <c r="V26" t="s">
        <v>82</v>
      </c>
    </row>
    <row r="27" spans="1:22" x14ac:dyDescent="0.25">
      <c r="J27">
        <v>3584</v>
      </c>
      <c r="K27">
        <v>21</v>
      </c>
      <c r="L27" t="s">
        <v>65</v>
      </c>
      <c r="M27" t="s">
        <v>20</v>
      </c>
      <c r="N27" s="3">
        <v>43444.541666666664</v>
      </c>
      <c r="O27">
        <v>1</v>
      </c>
      <c r="P27">
        <v>113</v>
      </c>
      <c r="Q27">
        <v>1</v>
      </c>
      <c r="R27" t="s">
        <v>53</v>
      </c>
      <c r="S27" t="s">
        <v>58</v>
      </c>
      <c r="T27">
        <v>0</v>
      </c>
      <c r="U27" t="s">
        <v>59</v>
      </c>
      <c r="V27" t="s">
        <v>63</v>
      </c>
    </row>
    <row r="28" spans="1:22" x14ac:dyDescent="0.25">
      <c r="J28">
        <v>3585</v>
      </c>
      <c r="K28">
        <v>21</v>
      </c>
      <c r="L28" t="s">
        <v>65</v>
      </c>
      <c r="M28" t="s">
        <v>21</v>
      </c>
      <c r="N28" s="3">
        <v>43444.708333333336</v>
      </c>
      <c r="O28">
        <v>2</v>
      </c>
      <c r="P28">
        <v>76</v>
      </c>
      <c r="Q28">
        <v>1</v>
      </c>
      <c r="R28" t="s">
        <v>53</v>
      </c>
      <c r="S28" t="s">
        <v>58</v>
      </c>
      <c r="T28">
        <v>0</v>
      </c>
      <c r="U28" t="s">
        <v>54</v>
      </c>
      <c r="V28" t="s">
        <v>83</v>
      </c>
    </row>
    <row r="29" spans="1:22" x14ac:dyDescent="0.25">
      <c r="J29">
        <v>3586</v>
      </c>
      <c r="K29">
        <v>21</v>
      </c>
      <c r="L29" t="s">
        <v>65</v>
      </c>
      <c r="M29" t="s">
        <v>21</v>
      </c>
      <c r="N29" s="3">
        <v>43444.708333333336</v>
      </c>
      <c r="O29">
        <v>2</v>
      </c>
      <c r="P29">
        <v>86</v>
      </c>
      <c r="Q29">
        <v>2</v>
      </c>
      <c r="R29" t="s">
        <v>53</v>
      </c>
      <c r="S29" t="s">
        <v>58</v>
      </c>
      <c r="T29">
        <v>0</v>
      </c>
      <c r="U29" t="s">
        <v>54</v>
      </c>
      <c r="V29" t="s">
        <v>61</v>
      </c>
    </row>
    <row r="30" spans="1:22" x14ac:dyDescent="0.25">
      <c r="J30">
        <v>3587</v>
      </c>
      <c r="K30">
        <v>21</v>
      </c>
      <c r="L30" t="s">
        <v>65</v>
      </c>
      <c r="M30" t="s">
        <v>21</v>
      </c>
      <c r="N30" s="3">
        <v>43444.708333333336</v>
      </c>
      <c r="O30">
        <v>2</v>
      </c>
      <c r="P30">
        <v>80</v>
      </c>
      <c r="Q30">
        <v>2</v>
      </c>
      <c r="R30" t="s">
        <v>53</v>
      </c>
      <c r="S30" t="s">
        <v>58</v>
      </c>
      <c r="T30">
        <v>0</v>
      </c>
      <c r="U30" t="s">
        <v>54</v>
      </c>
      <c r="V30" t="s">
        <v>84</v>
      </c>
    </row>
    <row r="31" spans="1:22" x14ac:dyDescent="0.25">
      <c r="J31">
        <v>3588</v>
      </c>
      <c r="K31">
        <v>21</v>
      </c>
      <c r="L31" t="s">
        <v>65</v>
      </c>
      <c r="M31" t="s">
        <v>21</v>
      </c>
      <c r="N31" s="3">
        <v>43444.708333333336</v>
      </c>
      <c r="O31">
        <v>2</v>
      </c>
      <c r="P31">
        <v>113</v>
      </c>
      <c r="Q31">
        <v>1</v>
      </c>
      <c r="R31" t="s">
        <v>53</v>
      </c>
      <c r="S31" t="s">
        <v>58</v>
      </c>
      <c r="T31">
        <v>0</v>
      </c>
      <c r="U31" t="s">
        <v>54</v>
      </c>
      <c r="V31" t="s">
        <v>63</v>
      </c>
    </row>
    <row r="32" spans="1:22" x14ac:dyDescent="0.25">
      <c r="J32">
        <v>3589</v>
      </c>
      <c r="K32">
        <v>21</v>
      </c>
      <c r="L32" t="s">
        <v>65</v>
      </c>
      <c r="M32" t="s">
        <v>21</v>
      </c>
      <c r="N32" s="3">
        <v>43444.708333333336</v>
      </c>
      <c r="O32">
        <v>2</v>
      </c>
      <c r="P32">
        <v>113</v>
      </c>
      <c r="Q32">
        <v>1</v>
      </c>
      <c r="R32" t="s">
        <v>53</v>
      </c>
      <c r="S32" t="s">
        <v>58</v>
      </c>
      <c r="T32">
        <v>0</v>
      </c>
      <c r="U32" t="s">
        <v>54</v>
      </c>
      <c r="V32" t="s">
        <v>63</v>
      </c>
    </row>
    <row r="33" spans="10:22" x14ac:dyDescent="0.25">
      <c r="J33">
        <v>3590</v>
      </c>
      <c r="K33">
        <v>21</v>
      </c>
      <c r="L33" t="s">
        <v>65</v>
      </c>
      <c r="M33" t="s">
        <v>21</v>
      </c>
      <c r="N33" s="3">
        <v>43444.708333333336</v>
      </c>
      <c r="O33">
        <v>2</v>
      </c>
      <c r="P33">
        <v>163</v>
      </c>
      <c r="Q33">
        <v>1</v>
      </c>
      <c r="R33" t="s">
        <v>53</v>
      </c>
      <c r="S33" t="s">
        <v>58</v>
      </c>
      <c r="T33">
        <v>0</v>
      </c>
      <c r="U33" t="s">
        <v>54</v>
      </c>
      <c r="V33" t="s">
        <v>85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E33" sqref="E33"/>
    </sheetView>
  </sheetViews>
  <sheetFormatPr defaultColWidth="9.140625" defaultRowHeight="15" x14ac:dyDescent="0.25"/>
  <cols>
    <col min="1" max="1" width="16.140625" customWidth="1"/>
    <col min="2" max="3" width="16.42578125" customWidth="1"/>
    <col min="4" max="4" width="16.140625" customWidth="1"/>
    <col min="5" max="5" width="16.42578125" customWidth="1"/>
    <col min="7" max="7" width="13.140625" customWidth="1"/>
    <col min="8" max="8" width="18.5703125" customWidth="1"/>
    <col min="9" max="9" width="16.42578125" customWidth="1"/>
    <col min="10" max="10" width="13.140625" customWidth="1"/>
    <col min="11" max="11" width="18.5703125" customWidth="1"/>
    <col min="13" max="13" width="13.140625" customWidth="1"/>
    <col min="14" max="14" width="18.5703125" bestFit="1" customWidth="1"/>
    <col min="15" max="15" width="18" customWidth="1"/>
    <col min="16" max="17" width="18" bestFit="1" customWidth="1"/>
    <col min="19" max="19" width="13.140625" customWidth="1"/>
    <col min="20" max="20" width="18.5703125" bestFit="1" customWidth="1"/>
    <col min="21" max="21" width="18" customWidth="1"/>
    <col min="22" max="23" width="18" bestFit="1" customWidth="1"/>
  </cols>
  <sheetData>
    <row r="2" spans="1:11" x14ac:dyDescent="0.25">
      <c r="A2" t="s">
        <v>18</v>
      </c>
      <c r="B2" s="1" t="s">
        <v>5</v>
      </c>
      <c r="C2" s="15">
        <f>VLOOKUP(B2,Datos!A:B,2,FALSE)</f>
        <v>21</v>
      </c>
    </row>
    <row r="3" spans="1:11" x14ac:dyDescent="0.25">
      <c r="A3" t="s">
        <v>44</v>
      </c>
      <c r="B3" s="2" t="s">
        <v>64</v>
      </c>
    </row>
    <row r="4" spans="1:11" x14ac:dyDescent="0.25">
      <c r="A4" t="s">
        <v>45</v>
      </c>
      <c r="B4" s="2" t="s">
        <v>64</v>
      </c>
    </row>
    <row r="6" spans="1:11" x14ac:dyDescent="0.25">
      <c r="A6" s="10" t="s">
        <v>0</v>
      </c>
      <c r="B6" s="10" t="s">
        <v>37</v>
      </c>
      <c r="C6" s="10" t="s">
        <v>38</v>
      </c>
      <c r="D6" s="10" t="s">
        <v>39</v>
      </c>
    </row>
    <row r="7" spans="1:11" x14ac:dyDescent="0.25">
      <c r="A7" s="12" t="s">
        <v>40</v>
      </c>
      <c r="B7" s="8">
        <f>SUMIF(Datos!H:H,1,Datos!F:F)</f>
        <v>463</v>
      </c>
      <c r="C7" s="8">
        <f>SUMIF(Datos!H:H,1,Datos!G:G)</f>
        <v>8</v>
      </c>
      <c r="D7" s="16">
        <f>C7/B7</f>
        <v>1.7278617710583154E-2</v>
      </c>
    </row>
    <row r="8" spans="1:11" x14ac:dyDescent="0.25">
      <c r="A8" s="12" t="s">
        <v>41</v>
      </c>
      <c r="B8" s="8">
        <f>SUMIF(Datos!H:H,2,Datos!F:F)</f>
        <v>326</v>
      </c>
      <c r="C8" s="8">
        <f>SUMIF(Datos!H:H,2,Datos!G:G)</f>
        <v>17</v>
      </c>
      <c r="D8" s="16">
        <f>C8/B8</f>
        <v>5.2147239263803678E-2</v>
      </c>
    </row>
    <row r="9" spans="1:11" x14ac:dyDescent="0.25">
      <c r="A9" s="12" t="s">
        <v>42</v>
      </c>
      <c r="B9" s="8">
        <f>SUMIF(Datos!H:H,3,Datos!F:F)</f>
        <v>416</v>
      </c>
      <c r="C9" s="8">
        <f>SUMIF(Datos!H:H,3,Datos!G:G)</f>
        <v>25</v>
      </c>
      <c r="D9" s="16">
        <f>C9/B9</f>
        <v>6.0096153846153848E-2</v>
      </c>
    </row>
    <row r="10" spans="1:11" ht="18.75" x14ac:dyDescent="0.3">
      <c r="A10" s="13" t="s">
        <v>43</v>
      </c>
      <c r="B10" s="9">
        <f>SUM(B7:B9)</f>
        <v>1205</v>
      </c>
      <c r="C10" s="9">
        <f>SUM(C7:C9)</f>
        <v>50</v>
      </c>
      <c r="D10" s="17">
        <f>C10/B10</f>
        <v>4.1493775933609957E-2</v>
      </c>
    </row>
    <row r="11" spans="1:11" x14ac:dyDescent="0.25">
      <c r="C11" s="14"/>
    </row>
    <row r="12" spans="1:11" x14ac:dyDescent="0.25">
      <c r="A12" s="19" t="s">
        <v>46</v>
      </c>
      <c r="B12" s="19"/>
      <c r="C12" s="19"/>
      <c r="D12" s="19"/>
      <c r="E12" s="19"/>
      <c r="G12" s="20" t="s">
        <v>47</v>
      </c>
      <c r="H12" s="20"/>
      <c r="I12" s="20"/>
      <c r="J12" s="20"/>
      <c r="K12" s="20"/>
    </row>
    <row r="14" spans="1:11" x14ac:dyDescent="0.25">
      <c r="B14" s="11"/>
      <c r="C14" s="11"/>
      <c r="D14" s="4" t="s">
        <v>0</v>
      </c>
      <c r="E14" t="s">
        <v>55</v>
      </c>
      <c r="H14" s="11"/>
      <c r="I14" s="11"/>
      <c r="J14" s="4" t="s">
        <v>0</v>
      </c>
      <c r="K14" t="s">
        <v>55</v>
      </c>
    </row>
    <row r="16" spans="1:11" x14ac:dyDescent="0.25">
      <c r="A16" s="4" t="s">
        <v>56</v>
      </c>
      <c r="B16" t="s">
        <v>35</v>
      </c>
      <c r="D16" s="4" t="s">
        <v>56</v>
      </c>
      <c r="E16" t="s">
        <v>35</v>
      </c>
      <c r="G16" s="4" t="s">
        <v>56</v>
      </c>
      <c r="H16" t="s">
        <v>36</v>
      </c>
      <c r="J16" s="4" t="s">
        <v>56</v>
      </c>
      <c r="K16" t="s">
        <v>36</v>
      </c>
    </row>
    <row r="17" spans="1:11" x14ac:dyDescent="0.25">
      <c r="A17" s="5" t="s">
        <v>59</v>
      </c>
      <c r="B17" s="18">
        <v>0.22</v>
      </c>
      <c r="D17" s="5" t="s">
        <v>59</v>
      </c>
      <c r="E17" s="18">
        <v>0.08</v>
      </c>
      <c r="G17" s="5" t="s">
        <v>69</v>
      </c>
      <c r="H17" s="6">
        <v>6</v>
      </c>
      <c r="J17" s="5" t="s">
        <v>69</v>
      </c>
      <c r="K17" s="6">
        <v>6</v>
      </c>
    </row>
    <row r="18" spans="1:11" x14ac:dyDescent="0.25">
      <c r="A18" s="5" t="s">
        <v>54</v>
      </c>
      <c r="B18" s="18">
        <v>0.68</v>
      </c>
      <c r="D18" s="5" t="s">
        <v>54</v>
      </c>
      <c r="E18" s="18">
        <v>0.92</v>
      </c>
      <c r="G18" s="5" t="s">
        <v>68</v>
      </c>
      <c r="H18" s="6">
        <v>5</v>
      </c>
      <c r="J18" s="5" t="s">
        <v>70</v>
      </c>
      <c r="K18" s="6">
        <v>5</v>
      </c>
    </row>
    <row r="19" spans="1:11" x14ac:dyDescent="0.25">
      <c r="A19" s="5" t="s">
        <v>60</v>
      </c>
      <c r="B19" s="18">
        <v>0.1</v>
      </c>
      <c r="D19" s="5" t="s">
        <v>57</v>
      </c>
      <c r="E19" s="7">
        <v>1</v>
      </c>
      <c r="G19" s="5" t="s">
        <v>70</v>
      </c>
      <c r="H19" s="6">
        <v>5</v>
      </c>
      <c r="J19" s="5" t="s">
        <v>72</v>
      </c>
      <c r="K19" s="6">
        <v>3</v>
      </c>
    </row>
    <row r="20" spans="1:11" x14ac:dyDescent="0.25">
      <c r="A20" s="5" t="s">
        <v>57</v>
      </c>
      <c r="B20" s="7">
        <v>1</v>
      </c>
      <c r="G20" s="5" t="s">
        <v>66</v>
      </c>
      <c r="H20" s="6">
        <v>5</v>
      </c>
      <c r="J20" s="5" t="s">
        <v>57</v>
      </c>
      <c r="K20" s="6">
        <v>14</v>
      </c>
    </row>
    <row r="21" spans="1:11" x14ac:dyDescent="0.25">
      <c r="G21" s="5" t="s">
        <v>57</v>
      </c>
      <c r="H21" s="6">
        <v>21</v>
      </c>
    </row>
  </sheetData>
  <mergeCells count="2">
    <mergeCell ref="A12:E12"/>
    <mergeCell ref="G12:K12"/>
  </mergeCells>
  <pageMargins left="0.7" right="0.7" top="0.75" bottom="0.75" header="0.3" footer="0.3"/>
  <pageSetup orientation="portrait" horizontalDpi="4294967292" verticalDpi="0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Datos!$A$2:$A$1004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Reporte 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Durazo</dc:creator>
  <cp:lastModifiedBy>Lilian Covarrubias</cp:lastModifiedBy>
  <dcterms:created xsi:type="dcterms:W3CDTF">2018-09-11T20:41:03Z</dcterms:created>
  <dcterms:modified xsi:type="dcterms:W3CDTF">2018-12-11T15:07:46Z</dcterms:modified>
</cp:coreProperties>
</file>