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8800" windowHeight="12375" tabRatio="318" activeTab="1"/>
  </bookViews>
  <sheets>
    <sheet name="Datos" sheetId="1" r:id="rId1"/>
    <sheet name="Reporte X" sheetId="2" r:id="rId2"/>
    <sheet name="Detalle" sheetId="3" r:id="rId3"/>
  </sheets>
  <definedNames>
    <definedName name="Query_from_Reporte" localSheetId="0" hidden="1">Datos!$F$1:$H$4</definedName>
    <definedName name="Query_from_Reporte_1" localSheetId="0" hidden="1">Datos!$A$1:$B$20</definedName>
    <definedName name="Query_from_Reporte_2" localSheetId="0" hidden="1">Datos!$D$1:$D$4</definedName>
    <definedName name="Query_from_Reporte_3" localSheetId="0" hidden="1">Datos!$J$1:$R$48</definedName>
  </definedNames>
  <calcPr calcId="145621"/>
  <pivotCaches>
    <pivotCache cacheId="5" r:id="rId4"/>
    <pivotCache cacheId="26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2" l="1"/>
  <c r="B8" i="2"/>
  <c r="B7" i="2"/>
  <c r="C9" i="2"/>
  <c r="C8" i="2"/>
  <c r="C7" i="2"/>
  <c r="D7" i="2" l="1"/>
  <c r="C2" i="2"/>
  <c r="C10" i="2" l="1"/>
  <c r="B10" i="2"/>
  <c r="D8" i="2"/>
  <c r="D9" i="2"/>
  <c r="D10" i="2" l="1"/>
</calcChain>
</file>

<file path=xl/comments1.xml><?xml version="1.0" encoding="utf-8"?>
<comments xmlns="http://schemas.openxmlformats.org/spreadsheetml/2006/main">
  <authors>
    <author>Homero Durazo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Homero Durazo:</t>
        </r>
        <r>
          <rPr>
            <sz val="9"/>
            <color indexed="81"/>
            <rFont val="Tahoma"/>
            <family val="2"/>
          </rPr>
          <t xml:space="preserve">
Seleccionar Línea
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Homero Durazo:</t>
        </r>
        <r>
          <rPr>
            <sz val="9"/>
            <color indexed="81"/>
            <rFont val="Tahoma"/>
            <family val="2"/>
          </rPr>
          <t xml:space="preserve">
No Mover este por favor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Homero Durazo:</t>
        </r>
        <r>
          <rPr>
            <sz val="9"/>
            <color indexed="81"/>
            <rFont val="Tahoma"/>
            <family val="2"/>
          </rPr>
          <t xml:space="preserve">
Fecha en formato
MM/dd/aaaa
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Homero Durazo:</t>
        </r>
        <r>
          <rPr>
            <sz val="9"/>
            <color indexed="81"/>
            <rFont val="Tahoma"/>
            <family val="2"/>
          </rPr>
          <t xml:space="preserve">
Fecha en formato
MM/dd/aaaa
</t>
        </r>
      </text>
    </comment>
  </commentList>
</comments>
</file>

<file path=xl/connections.xml><?xml version="1.0" encoding="utf-8"?>
<connections xmlns="http://schemas.openxmlformats.org/spreadsheetml/2006/main">
  <connection id="1" name="Assets" type="1" refreshedVersion="5" savePassword="1" background="1" saveData="1">
    <dbPr connection="DSN=Reporte;Description=Reporte Producción;UID=reportes;PWD=martinrea;APP=Microsoft Office 2013;WSID=HOMERO-PC;DATABASE=Reporte" command="SELECT Asset.Name, Asset.ID_x000d__x000a_FROM Reporte.dbo.Asset Asset"/>
  </connection>
  <connection id="2" name="Downtime" type="1" refreshedVersion="4" savePassword="1" background="1" saveData="1">
    <dbPr connection="DSN=Reporte;Description=Reporte Producción;UID=reportes;PWD=martinrea;APP=Microsoft Office 2013;WSID=HOMERO-PC;DATABASE=Reporte" command="SELECT Report.Shift, Report.TotalProduced, Report.Downtime_x000d__x000a_FROM Reporte.dbo.Report Report_x000d__x000a_WHERE (Report.Asset_ID=?) AND (Report.ProductionDate&gt;=? And Report.ProductionDate&lt;=?)"/>
    <parameters count="3">
      <parameter name="Parameter1" sqlType="4" parameterType="cell" refreshOnChange="1" cell="'Reporte X'!$C$2"/>
      <parameter name="Parameter2" sqlType="-9" parameterType="cell" refreshOnChange="1" cell="'Reporte X'!$B$3"/>
      <parameter name="Parameter3" sqlType="-9" parameterType="cell" refreshOnChange="1" cell="'Reporte X'!$B$4"/>
    </parameters>
  </connection>
  <connection id="3" name="DowntimeConcepts" type="1" refreshedVersion="4" savePassword="1" background="1" saveData="1">
    <dbPr connection="DSN=Reporte;Description=Reporte Producción;UID=reportes;PWD=martinrea;APP=Microsoft Office 2013;WSID=HOMERO-PC;DATABASE=Reporte" command="SELECT Downtime.Asset_ID, Downtime.ProductionDate, Downtime.Shift, Downtime.Minutes, DowntimeCodes.Description, Stations.Station, Equipment.Equipment, Concepts.Concept, Downtime.ID_x000d__x000a_FROM Reporte.dbo.Concepts Concepts, Reporte.dbo.Downtime Downtime, Reporte.dbo.DowntimeCodes DowntimeCodes, Reporte.dbo.Equipment Equipment, Reporte.dbo.Stations Stations_x000d__x000a_WHERE Downtime.Equipment = Equipment.ID AND Equipment.Station = Stations.ID AND Downtime.DowntimeCode_ID = DowntimeCodes.ID AND DowntimeCodes.Concept_ID = Concepts.ID AND ((Downtime.Asset_ID=?) AND (Downtime.ProductionDate&gt;=? And Downtime.ProductionDate&lt;=?))"/>
    <parameters count="3">
      <parameter name="Parameter1" sqlType="4" parameterType="cell" refreshOnChange="1" cell="'Reporte X'!$C$2"/>
      <parameter name="Parameter2" sqlType="-9" parameterType="cell" refreshOnChange="1" cell="'Reporte X'!$B$3"/>
      <parameter name="Parameter3" sqlType="-9" parameterType="cell" refreshOnChange="1" cell="'Reporte X'!$B$4"/>
    </parameters>
  </connection>
  <connection id="4" name="Shifts" type="1" refreshedVersion="4" savePassword="1" background="1" saveData="1">
    <dbPr connection="DSN=Reporte;Description=Reporte Producción;UID=reportes;PWD=martinrea;APP=Microsoft Office 2013;WSID=HOMERO-PC;DATABASE=Reporte" command="select distinct [shift] from Report where Asset_ID = ? and [ProductionDate] = ?"/>
    <parameters count="2">
      <parameter name="Parameter1" parameterType="cell" refreshOnChange="1" cell="'Reporte X'!$C$2"/>
      <parameter name="Parameter2" parameterType="cell" refreshOnChange="1" cell="'Reporte X'!$B$3"/>
    </parameters>
  </connection>
</connections>
</file>

<file path=xl/sharedStrings.xml><?xml version="1.0" encoding="utf-8"?>
<sst xmlns="http://schemas.openxmlformats.org/spreadsheetml/2006/main" count="410" uniqueCount="120">
  <si>
    <t>Turno</t>
  </si>
  <si>
    <t>ID</t>
  </si>
  <si>
    <t>Name</t>
  </si>
  <si>
    <t>Description</t>
  </si>
  <si>
    <t>BUSHING FRONT</t>
  </si>
  <si>
    <t>REAR SOLDADO</t>
  </si>
  <si>
    <t>FRONTAL SOLDADO</t>
  </si>
  <si>
    <t>BUSHING REAR</t>
  </si>
  <si>
    <t>INTEGRAL LINK</t>
  </si>
  <si>
    <t>TOE LINK</t>
  </si>
  <si>
    <t>CAMBER LINK</t>
  </si>
  <si>
    <t>TOYOTA SOLDADO</t>
  </si>
  <si>
    <t>BRP</t>
  </si>
  <si>
    <t>BATTERY REAR</t>
  </si>
  <si>
    <t>BATTERY GUSSET LH WELDED</t>
  </si>
  <si>
    <t>BATTERY GUSSET RH WELDED</t>
  </si>
  <si>
    <t>BATTERY WINGS RH WELDED</t>
  </si>
  <si>
    <t>BATTERY WINGS LH WELDED</t>
  </si>
  <si>
    <t>Linea:</t>
  </si>
  <si>
    <t>shift</t>
  </si>
  <si>
    <t>1</t>
  </si>
  <si>
    <t>2</t>
  </si>
  <si>
    <t>TotalProduced</t>
  </si>
  <si>
    <t>Asset_ID</t>
  </si>
  <si>
    <t>ProductionDate</t>
  </si>
  <si>
    <t>Shift</t>
  </si>
  <si>
    <t>Row Labels</t>
  </si>
  <si>
    <t>(blank)</t>
  </si>
  <si>
    <t>Grand Total</t>
  </si>
  <si>
    <t>Promedio</t>
  </si>
  <si>
    <t>Primero</t>
  </si>
  <si>
    <t>Segundo</t>
  </si>
  <si>
    <t>Tercero</t>
  </si>
  <si>
    <t>Total</t>
  </si>
  <si>
    <t>Fecha Del</t>
  </si>
  <si>
    <t>Fecha Al</t>
  </si>
  <si>
    <t>Downtime</t>
  </si>
  <si>
    <t>Minutes</t>
  </si>
  <si>
    <t>Ajuste de herramental</t>
  </si>
  <si>
    <t>Rechazo de Perceptron</t>
  </si>
  <si>
    <t>Slide atorado</t>
  </si>
  <si>
    <t>Limpieza de herramental</t>
  </si>
  <si>
    <t>Pin atorado</t>
  </si>
  <si>
    <t>FALLAS</t>
  </si>
  <si>
    <t>Minutos</t>
  </si>
  <si>
    <t>Cantidad</t>
  </si>
  <si>
    <t>Count of Minutes</t>
  </si>
  <si>
    <t>Sum of Minutes2</t>
  </si>
  <si>
    <t>Sum of Minutes2_2</t>
  </si>
  <si>
    <t>FALLAS POR TURNO</t>
  </si>
  <si>
    <t>(All)</t>
  </si>
  <si>
    <t>Station</t>
  </si>
  <si>
    <t>Equipment</t>
  </si>
  <si>
    <t>Falla de arco por punta pegada</t>
  </si>
  <si>
    <t>3</t>
  </si>
  <si>
    <t>Concept</t>
  </si>
  <si>
    <t>AJUSTE</t>
  </si>
  <si>
    <t>Cambio de barril</t>
  </si>
  <si>
    <t>OTROS</t>
  </si>
  <si>
    <t>TOOLING</t>
  </si>
  <si>
    <t>Cambio de puntas</t>
  </si>
  <si>
    <t>OPERACIÓN</t>
  </si>
  <si>
    <t>CALIDAD</t>
  </si>
  <si>
    <t>SENSOR</t>
  </si>
  <si>
    <t>Falla de clamp</t>
  </si>
  <si>
    <t>OP20.1</t>
  </si>
  <si>
    <t>Exceso de retrabajo</t>
  </si>
  <si>
    <t>PRODUCCION</t>
  </si>
  <si>
    <t>Ajuste de cordon por defecto de soldadura</t>
  </si>
  <si>
    <t>BUSHING INTEGRAL LINK</t>
  </si>
  <si>
    <t>BUSHING TOE LINK</t>
  </si>
  <si>
    <t>BUSHING CAMBER LINK</t>
  </si>
  <si>
    <t>DAIMLER</t>
  </si>
  <si>
    <t>BUSHING DAIMLER</t>
  </si>
  <si>
    <t>Ajuste de cordon por falla de robot</t>
  </si>
  <si>
    <t>Cambio de sensor/limit switch</t>
  </si>
  <si>
    <t>CONTROLES</t>
  </si>
  <si>
    <t>ROBOT</t>
  </si>
  <si>
    <t>Perdida de ciclo porque sensor no detecta la píeza</t>
  </si>
  <si>
    <t>Corridas negativas/Validación de pokayoke</t>
  </si>
  <si>
    <t>10/08/2018</t>
  </si>
  <si>
    <t>2018-10-08</t>
  </si>
  <si>
    <t>FALLA ARCO</t>
  </si>
  <si>
    <t>Robot alarmado</t>
  </si>
  <si>
    <t>MATERIALES</t>
  </si>
  <si>
    <t>Ajuste de sensor/ajuste de limit switch</t>
  </si>
  <si>
    <t>OP30</t>
  </si>
  <si>
    <t>10A</t>
  </si>
  <si>
    <t>R2</t>
  </si>
  <si>
    <t>Cambio de caps</t>
  </si>
  <si>
    <t>OP 10B/C</t>
  </si>
  <si>
    <t>Entrenamiento de personal</t>
  </si>
  <si>
    <t>RH</t>
  </si>
  <si>
    <t>Electrocap dañado</t>
  </si>
  <si>
    <t>R6</t>
  </si>
  <si>
    <t>PEDESTALES/PISTOLA</t>
  </si>
  <si>
    <t>20 BLH</t>
  </si>
  <si>
    <t>OP50</t>
  </si>
  <si>
    <t>Espera de técnico de calidad</t>
  </si>
  <si>
    <t>Perdida de ciclo /secuencia</t>
  </si>
  <si>
    <t>Ajuste de trayectoria de robot MH</t>
  </si>
  <si>
    <t>R3 (MH)</t>
  </si>
  <si>
    <t>Falla de controlador MEDAR</t>
  </si>
  <si>
    <t>Pedestal A</t>
  </si>
  <si>
    <t>Colision de robot por factor humano</t>
  </si>
  <si>
    <t>CONV</t>
  </si>
  <si>
    <t>R5 (MH)</t>
  </si>
  <si>
    <t>Falta de personal</t>
  </si>
  <si>
    <t>Op5A/5B</t>
  </si>
  <si>
    <t>5A</t>
  </si>
  <si>
    <t>Falla de arco por alambre atorado</t>
  </si>
  <si>
    <t>Corto circuito</t>
  </si>
  <si>
    <t>OP29</t>
  </si>
  <si>
    <t>20 BRH</t>
  </si>
  <si>
    <t>GP12</t>
  </si>
  <si>
    <t>Ajuste de centerline</t>
  </si>
  <si>
    <t>20A</t>
  </si>
  <si>
    <t>Falla de camara cognex</t>
  </si>
  <si>
    <t>Ajuste dimensional calidad</t>
  </si>
  <si>
    <t>Falta de 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</si>
</sst>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49" fontId="0" fillId="2" borderId="0" xfId="0" applyNumberFormat="1" applyFill="1" applyAlignment="1">
      <alignment horizontal="left"/>
    </xf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/>
    <xf numFmtId="0" fontId="4" fillId="0" borderId="1" xfId="0" applyFont="1" applyFill="1" applyBorder="1"/>
    <xf numFmtId="0" fontId="1" fillId="0" borderId="0" xfId="0" applyFont="1"/>
    <xf numFmtId="0" fontId="0" fillId="0" borderId="0" xfId="0" applyFont="1"/>
    <xf numFmtId="2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left" inden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5">
    <dxf>
      <numFmt numFmtId="27" formatCode="dd/mm/yyyy\ hh:mm"/>
    </dxf>
    <dxf>
      <numFmt numFmtId="1" formatCode="0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se Jaime" refreshedDate="43377.464625115739" createdVersion="5" refreshedVersion="4" minRefreshableVersion="3" recordCount="117">
  <cacheSource type="worksheet">
    <worksheetSource ref="J1:P1048576" sheet="Datos"/>
  </cacheSource>
  <cacheFields count="7">
    <cacheField name="Asset_ID" numFmtId="0">
      <sharedItems containsString="0" containsBlank="1" containsNumber="1" containsInteger="1" minValue="22" maxValue="22"/>
    </cacheField>
    <cacheField name="ProductionDate" numFmtId="0">
      <sharedItems containsBlank="1"/>
    </cacheField>
    <cacheField name="Shift" numFmtId="0">
      <sharedItems containsBlank="1" count="4">
        <s v="1"/>
        <s v="2"/>
        <s v="3"/>
        <m/>
      </sharedItems>
    </cacheField>
    <cacheField name="Minutes" numFmtId="0">
      <sharedItems containsString="0" containsBlank="1" containsNumber="1" containsInteger="1" minValue="1" maxValue="11"/>
    </cacheField>
    <cacheField name="Description" numFmtId="0">
      <sharedItems containsBlank="1" count="78">
        <s v="Falla de clamp"/>
        <s v="Cambio de puntas"/>
        <s v="Cambio de barril"/>
        <s v="Pin atorado"/>
        <s v="Ajuste de cordon por falla de robot"/>
        <s v="Exceso de retrabajo"/>
        <s v="Cambio de sensor/limit switch"/>
        <s v="Limpieza de herramental"/>
        <s v="Ajuste de herramental"/>
        <s v="Rechazo de Perceptron"/>
        <s v="Slide atorado"/>
        <s v="Falla de arco por punta pegada"/>
        <s v="Ajuste de cordon por defecto de soldadura"/>
        <m/>
        <s v="Porosidad por tobera faltante" u="1"/>
        <s v="Leoni dañado" u="1"/>
        <s v="Tobera dañada" u="1"/>
        <s v="Carrier no llega a posicion" u="1"/>
        <s v="Falta de empaque" u="1"/>
        <s v="Robot alarmado" u="1"/>
        <s v="Código1" u="1"/>
        <s v="Cuello dañado" u="1"/>
        <s v="Ajuste dimensional calidad" u="1"/>
        <s v="Ajuste por CMM" u="1"/>
        <s v="Junta de personal por seguridad" u="1"/>
        <s v="Falta de Montacargas" u="1"/>
        <s v="Falla de Perceptron" u="1"/>
        <s v="Porosidad por falla de reamer" u="1"/>
        <s v="Falla de reamer" u="1"/>
        <s v="Falla de arco por equipo  (soldadora, alimentador)" u="1"/>
        <s v="Falta de Material" u="1"/>
        <s v="Porosidad por fuga de aire" u="1"/>
        <s v="Falla de piston de conveyor" u="1"/>
        <s v="Falta de racks" u="1"/>
        <s v="Falla de programacion" u="1"/>
        <s v="Falta de consumibles en almacen" u="1"/>
        <s v="Porosidad por falla de valvula de gas" u="1"/>
        <s v="Falta de huella (weldlist)" u="1"/>
        <s v="Arnes dañado" u="1"/>
        <s v="Porosidad por falta de gas" u="1"/>
        <s v="Material surtido incorrecto" u="1"/>
        <s v="Cable suelto o dañado" u="1"/>
        <s v="Chiller de laser en falla" u="1"/>
        <s v="Tubing de microalambre suelto / dañado" u="1"/>
        <s v="Cambio de puntas LASER" u="1"/>
        <s v="Entrenamiento de personal" u="1"/>
        <s v="Liner dañado" u="1"/>
        <s v="Ajuste de trayectoria de robot MH" u="1"/>
        <s v="Defectos en barril de Alambre (proveedor)" u="1"/>
        <s v="Galleta (insulate) dañada" u="1"/>
        <s v="Cortinas deslisables operaciones (Cortinas metalicas)" u="1"/>
        <s v="Porosidad por antorcha dañada" u="1"/>
        <s v="Porosidad por difusor tapado" u="1"/>
        <s v="Oruga dañada" u="1"/>
        <s v="Perdida de ciclo porque sensor no detecta la píeza" u="1"/>
        <s v="Evaluaciones/Encuestas" u="1"/>
        <s v="Colision de robot por factor humano" u="1"/>
        <s v="Ajuste de sensor/ajuste de limit switch" u="1"/>
        <s v="Teach pendant dañado o en Falla" u="1"/>
        <s v="Espera de técnico de calidad" u="1"/>
        <s v="Antorcha dañada" u="1"/>
        <s v="Perdida de ciclo /secuencia" u="1"/>
        <s v="Ajuste de names" u="1"/>
        <s v="Herramental Sucio/Rebaba" u="1"/>
        <s v="Falla de CNC" u="1"/>
        <s v="Validación de línea" u="1"/>
        <s v="Material Sin Certificar (Incoming)" u="1"/>
        <s v="Corridas negativas/Validación de pokayoke" u="1"/>
        <s v="Colision de robot por variacion de material" u="1"/>
        <s v="Difusor dañado" u="1"/>
        <s v="Conveyor con cadena atorada" u="1"/>
        <s v="Falla de motor de conveyor" u="1"/>
        <s v="Ajuste por gap mayor a 1.5mm" u="1"/>
        <s v="Falla de arco por alambre atorado" u="1"/>
        <s v="Falta de gases" u="1"/>
        <s v="Falla en posicion de mesa" u="1"/>
        <s v="cables positivos y negativos dañado" u="1"/>
        <s v="Junta de comunicación" u="1"/>
      </sharedItems>
    </cacheField>
    <cacheField name="Station" numFmtId="0">
      <sharedItems containsBlank="1" count="29">
        <s v="OP10R"/>
        <s v="OP20.1"/>
        <s v="OP102"/>
        <s v="OP100"/>
        <s v="OP140"/>
        <s v="OP152"/>
        <s v="PERCEPTRON"/>
        <s v="OP10 L"/>
        <s v="OP110"/>
        <s v="OP120"/>
        <m/>
        <s v="OP 87" u="1"/>
        <s v="OP 105" u="1"/>
        <s v="OP 80" u="1"/>
        <s v="OP 140" u="1"/>
        <s v="OP 95" u="1"/>
        <s v="PERF" u="1"/>
        <s v="OP 60" u="1"/>
        <s v="OP 40" u="1"/>
        <s v="OP 120" u="1"/>
        <s v="OP105" u="1"/>
        <s v="OP 110" u="1"/>
        <s v="CONVEYOR" u="1"/>
        <s v="OP 170" u="1"/>
        <s v="OP 100" u="1"/>
        <s v="OP30" u="1"/>
        <s v="OP40" u="1"/>
        <s v="OP150" u="1"/>
        <s v="OP 90" u="1"/>
      </sharedItems>
    </cacheField>
    <cacheField name="Equipment" numFmtId="0">
      <sharedItems containsBlank="1" count="29">
        <s v="10R"/>
        <s v="20.1"/>
        <s v="102"/>
        <s v="OP100"/>
        <s v="140"/>
        <s v="152"/>
        <s v="MH150"/>
        <s v="10.2R"/>
        <s v="10L"/>
        <s v="20.2"/>
        <s v="110"/>
        <s v="120"/>
        <m/>
        <s v="40" u="1"/>
        <s v="MH127" u="1"/>
        <s v="100" u="1"/>
        <s v="90" u="1"/>
        <s v="105" u="1"/>
        <s v="MH97" u="1"/>
        <s v="40R" u="1"/>
        <s v="30" u="1"/>
        <s v="130" u="1"/>
        <s v="NO OK" u="1"/>
        <s v="80" u="1"/>
        <s v="150" u="1"/>
        <s v="95" u="1"/>
        <s v="170" u="1"/>
        <s v="60" u="1"/>
        <s v="MH 87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ose Jaime" refreshedDate="43382.321990277778" createdVersion="5" refreshedVersion="4" minRefreshableVersion="3" recordCount="98">
  <cacheSource type="worksheet">
    <worksheetSource ref="J1:N1048576" sheet="Datos"/>
  </cacheSource>
  <cacheFields count="5">
    <cacheField name="Asset_ID" numFmtId="0">
      <sharedItems containsString="0" containsBlank="1" containsNumber="1" containsInteger="1" minValue="48" maxValue="48"/>
    </cacheField>
    <cacheField name="ProductionDate" numFmtId="0">
      <sharedItems containsBlank="1"/>
    </cacheField>
    <cacheField name="Shift" numFmtId="0">
      <sharedItems containsBlank="1" count="4">
        <s v="1"/>
        <s v="2"/>
        <s v="3"/>
        <m/>
      </sharedItems>
    </cacheField>
    <cacheField name="Minutes" numFmtId="0">
      <sharedItems containsString="0" containsBlank="1" containsNumber="1" containsInteger="1" minValue="2" maxValue="36"/>
    </cacheField>
    <cacheField name="Description" numFmtId="0">
      <sharedItems containsBlank="1" count="125">
        <s v="Robot alarmado"/>
        <s v="Cambio de caps"/>
        <s v="Entrenamiento de personal"/>
        <s v="Electrocap dañado"/>
        <s v="Perdida de ciclo porque sensor no detecta la píeza"/>
        <s v="Espera de técnico de calidad"/>
        <s v="Perdida de ciclo /secuencia"/>
        <s v="Ajuste de trayectoria de robot MH"/>
        <s v="Falla de controlador MEDAR"/>
        <s v="Colision de robot por factor humano"/>
        <s v="Falta de personal"/>
        <s v="Cambio de barril"/>
        <s v="Falla de arco por alambre atorado"/>
        <s v="Corto circuito"/>
        <s v="Ajuste de sensor/ajuste de limit switch"/>
        <s v="Ajuste de herramental"/>
        <s v="Corridas negativas/Validación de pokayoke"/>
        <s v="Falla de clamp"/>
        <s v="Ajuste de centerline"/>
        <s v="Limpieza de herramental"/>
        <s v="Falla de camara cognex"/>
        <s v="Pin atorado"/>
        <s v="Ajuste dimensional calidad"/>
        <s v="Falta de racks"/>
        <m/>
        <s v="Fuga en tanque" u="1"/>
        <s v="Porosidad por tobera faltante" u="1"/>
        <s v="Pisador Dañado/Desgastado en perforadora" u="1"/>
        <s v="Falla de piston" u="1"/>
        <s v="Falla de instalacion electrica" u="1"/>
        <s v="Ajuste de cordon por variacion de material" u="1"/>
        <s v="Leoni dañado" u="1"/>
        <s v="Tobera dañada" u="1"/>
        <s v="Cambio de gases" u="1"/>
        <s v="Falta de herramienta" u="1"/>
        <s v="Carrier no llega a posicion" u="1"/>
        <s v="Falta de empaque" u="1"/>
        <s v="Material sin certificar" u="1"/>
        <s v="Falla de impresora" u="1"/>
        <s v="Código1" u="1"/>
        <s v="Cortina de luz dañada" u="1"/>
        <s v="Cambio de sensor/limit switch" u="1"/>
        <s v="Ajuste de cordon por falla de robot" u="1"/>
        <s v="Falla de freno de mesa de retrabajo" u="1"/>
        <s v="Ajuste de trayectoria de robot soldador" u="1"/>
        <s v="Herramental Flojo" u="1"/>
        <s v="Ajuste de cortina de luz" u="1"/>
        <s v="Ajuste de cordón por tooling" u="1"/>
        <s v="Ajuste por material defectuoso" u="1"/>
        <s v="Cuello dañado" u="1"/>
        <s v="Ajuste por CMM" u="1"/>
        <s v="Junta de personal por seguridad" u="1"/>
        <s v="Falla de botonera" u="1"/>
        <s v="Falta de Montacargas" u="1"/>
        <s v="Falla de valvula" u="1"/>
        <s v="Falla de Perceptron" u="1"/>
        <s v="Espera de técnico de tooling" u="1"/>
        <s v="Porosidad por falla de reamer" u="1"/>
        <s v="Cilindro Dañado en perforadora" u="1"/>
        <s v="TPM" u="1"/>
        <s v="Falla de reamer" u="1"/>
        <s v="Punzón/Matriz Dañado - Desgastado" u="1"/>
        <s v="Falla de arco por equipo  (soldadora, alimentador)" u="1"/>
        <s v="Falta de Material" u="1"/>
        <s v="Porosidad por fuga de aire" u="1"/>
        <s v="Falla de piston de conveyor" u="1"/>
        <s v="Defectos de pintura" u="1"/>
        <s v="Ajuste de cordon por defecto de soldadura" u="1"/>
        <s v="Cambio de oxigeno" u="1"/>
        <s v="Falla de programacion" u="1"/>
        <s v="Rechazo de Perceptron" u="1"/>
        <s v="Falta de consumibles en almacen" u="1"/>
        <s v="Porosidad por falla de valvula de gas" u="1"/>
        <s v="Falta de huella (weldlist)" u="1"/>
        <s v="Arnes dañado" u="1"/>
        <s v="Porosidad por falta de gas" u="1"/>
        <s v="Material surtido incorrecto" u="1"/>
        <s v="Colisión de robot por falla de herramental" u="1"/>
        <s v="Cambio de puntas" u="1"/>
        <s v="Cable suelto o dañado" u="1"/>
        <s v="Chiller de laser en falla" u="1"/>
        <s v="Tubing de microalambre suelto / dañado" u="1"/>
        <s v="Cambio de insertos CNC" u="1"/>
        <s v="Cambio de puntas LASER" u="1"/>
        <s v="Falla de comunicación" u="1"/>
        <s v="Ajuste de cordones por herramental" u="1"/>
        <s v="Liner dañado" u="1"/>
        <s v="Falta de subensambles" u="1"/>
        <s v="Cable dañado" u="1"/>
        <s v="Tornillo capado" u="1"/>
        <s v="Resorte Dañado/Desgastado" u="1"/>
        <s v="Defectos en barril de Alambre (proveedor)" u="1"/>
        <s v="Galleta (insulate) dañada" u="1"/>
        <s v="Cortinas deslisables operaciones (Cortinas metalicas)" u="1"/>
        <s v="Porosidad por antorcha dañada" u="1"/>
        <s v="Porosidad por difusor tapado" u="1"/>
        <s v="Falla de arco por punta pegada" u="1"/>
        <s v="Oruga dañada" u="1"/>
        <s v="Pines dañados" u="1"/>
        <s v="Evaluaciones/Encuestas" u="1"/>
        <s v="Rosca dañada" u="1"/>
        <s v="Transmision dañada" u="1"/>
        <s v="Teach pendant dañado o en Falla" u="1"/>
        <s v="Herramental dañado" u="1"/>
        <s v="Antorcha dañada" u="1"/>
        <s v="Ajuste de names" u="1"/>
        <s v="Exceso de retrabajo" u="1"/>
        <s v="Herramental Sucio/Rebaba" u="1"/>
        <s v="Falla de CNC" u="1"/>
        <s v="Validación de línea" u="1"/>
        <s v="Material Sin Certificar (Incoming)" u="1"/>
        <s v="Colision de robot por variacion de material" u="1"/>
        <s v="Difusor dañado" u="1"/>
        <s v="Conveyor con cadena atorada" u="1"/>
        <s v="Ajuste por Checking Fixture_x000d__x000a_" u="1"/>
        <s v="Falla de motor de conveyor" u="1"/>
        <s v="Ajuste por gap mayor a 1.5mm" u="1"/>
        <s v="Falla de manometro / regulador" u="1"/>
        <s v="Acumulación de scrap/fichas atoradas" u="1"/>
        <s v="Falta de gases" u="1"/>
        <s v="Falla en posicion de mesa" u="1"/>
        <s v="cables positivos y negativos dañado" u="1"/>
        <s v="Slide atorado" u="1"/>
        <s v="Junta de comunicación" u="1"/>
        <s v="Manguera dañada / suelta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7">
  <r>
    <n v="22"/>
    <s v="2018-10-03"/>
    <x v="0"/>
    <n v="6"/>
    <x v="0"/>
    <x v="0"/>
    <x v="0"/>
  </r>
  <r>
    <n v="22"/>
    <s v="2018-10-03"/>
    <x v="0"/>
    <n v="4"/>
    <x v="1"/>
    <x v="0"/>
    <x v="0"/>
  </r>
  <r>
    <n v="22"/>
    <s v="2018-10-03"/>
    <x v="0"/>
    <n v="7"/>
    <x v="2"/>
    <x v="0"/>
    <x v="0"/>
  </r>
  <r>
    <n v="22"/>
    <s v="2018-10-03"/>
    <x v="0"/>
    <n v="9"/>
    <x v="3"/>
    <x v="0"/>
    <x v="0"/>
  </r>
  <r>
    <n v="22"/>
    <s v="2018-10-03"/>
    <x v="0"/>
    <n v="8"/>
    <x v="4"/>
    <x v="1"/>
    <x v="1"/>
  </r>
  <r>
    <n v="22"/>
    <s v="2018-10-03"/>
    <x v="0"/>
    <n v="8"/>
    <x v="5"/>
    <x v="2"/>
    <x v="2"/>
  </r>
  <r>
    <n v="22"/>
    <s v="2018-10-03"/>
    <x v="0"/>
    <n v="5"/>
    <x v="1"/>
    <x v="3"/>
    <x v="3"/>
  </r>
  <r>
    <n v="22"/>
    <s v="2018-10-03"/>
    <x v="0"/>
    <n v="10"/>
    <x v="6"/>
    <x v="3"/>
    <x v="3"/>
  </r>
  <r>
    <n v="22"/>
    <s v="2018-10-03"/>
    <x v="0"/>
    <n v="4"/>
    <x v="1"/>
    <x v="4"/>
    <x v="4"/>
  </r>
  <r>
    <n v="22"/>
    <s v="2018-10-03"/>
    <x v="0"/>
    <n v="5"/>
    <x v="2"/>
    <x v="4"/>
    <x v="4"/>
  </r>
  <r>
    <n v="22"/>
    <s v="2018-10-03"/>
    <x v="0"/>
    <n v="4"/>
    <x v="1"/>
    <x v="4"/>
    <x v="4"/>
  </r>
  <r>
    <n v="22"/>
    <s v="2018-10-03"/>
    <x v="0"/>
    <n v="3"/>
    <x v="7"/>
    <x v="4"/>
    <x v="4"/>
  </r>
  <r>
    <n v="22"/>
    <s v="2018-10-03"/>
    <x v="0"/>
    <n v="7"/>
    <x v="8"/>
    <x v="4"/>
    <x v="4"/>
  </r>
  <r>
    <n v="22"/>
    <s v="2018-10-03"/>
    <x v="0"/>
    <n v="4"/>
    <x v="1"/>
    <x v="4"/>
    <x v="4"/>
  </r>
  <r>
    <n v="22"/>
    <s v="2018-10-03"/>
    <x v="0"/>
    <n v="3"/>
    <x v="7"/>
    <x v="4"/>
    <x v="4"/>
  </r>
  <r>
    <n v="22"/>
    <s v="2018-10-03"/>
    <x v="0"/>
    <n v="2"/>
    <x v="1"/>
    <x v="5"/>
    <x v="5"/>
  </r>
  <r>
    <n v="22"/>
    <s v="2018-10-03"/>
    <x v="0"/>
    <n v="2"/>
    <x v="9"/>
    <x v="6"/>
    <x v="6"/>
  </r>
  <r>
    <n v="22"/>
    <s v="2018-10-03"/>
    <x v="1"/>
    <n v="3"/>
    <x v="7"/>
    <x v="0"/>
    <x v="0"/>
  </r>
  <r>
    <n v="22"/>
    <s v="2018-10-03"/>
    <x v="1"/>
    <n v="5"/>
    <x v="8"/>
    <x v="0"/>
    <x v="7"/>
  </r>
  <r>
    <n v="22"/>
    <s v="2018-10-03"/>
    <x v="1"/>
    <n v="5"/>
    <x v="2"/>
    <x v="7"/>
    <x v="8"/>
  </r>
  <r>
    <n v="22"/>
    <s v="2018-10-03"/>
    <x v="1"/>
    <n v="7"/>
    <x v="10"/>
    <x v="1"/>
    <x v="9"/>
  </r>
  <r>
    <n v="22"/>
    <s v="2018-10-03"/>
    <x v="1"/>
    <n v="3"/>
    <x v="1"/>
    <x v="3"/>
    <x v="3"/>
  </r>
  <r>
    <n v="22"/>
    <s v="2018-10-03"/>
    <x v="1"/>
    <n v="4"/>
    <x v="11"/>
    <x v="3"/>
    <x v="3"/>
  </r>
  <r>
    <n v="22"/>
    <s v="2018-10-03"/>
    <x v="1"/>
    <n v="2"/>
    <x v="1"/>
    <x v="8"/>
    <x v="10"/>
  </r>
  <r>
    <n v="22"/>
    <s v="2018-10-03"/>
    <x v="1"/>
    <n v="2"/>
    <x v="1"/>
    <x v="9"/>
    <x v="11"/>
  </r>
  <r>
    <n v="22"/>
    <s v="2018-10-03"/>
    <x v="1"/>
    <n v="2"/>
    <x v="1"/>
    <x v="9"/>
    <x v="11"/>
  </r>
  <r>
    <n v="22"/>
    <s v="2018-10-03"/>
    <x v="1"/>
    <n v="2"/>
    <x v="1"/>
    <x v="9"/>
    <x v="11"/>
  </r>
  <r>
    <n v="22"/>
    <s v="2018-10-03"/>
    <x v="1"/>
    <n v="3"/>
    <x v="7"/>
    <x v="4"/>
    <x v="4"/>
  </r>
  <r>
    <n v="22"/>
    <s v="2018-10-03"/>
    <x v="1"/>
    <n v="2"/>
    <x v="1"/>
    <x v="4"/>
    <x v="4"/>
  </r>
  <r>
    <n v="22"/>
    <s v="2018-10-03"/>
    <x v="1"/>
    <n v="3"/>
    <x v="7"/>
    <x v="4"/>
    <x v="4"/>
  </r>
  <r>
    <n v="22"/>
    <s v="2018-10-03"/>
    <x v="1"/>
    <n v="6"/>
    <x v="12"/>
    <x v="4"/>
    <x v="4"/>
  </r>
  <r>
    <n v="22"/>
    <s v="2018-10-03"/>
    <x v="1"/>
    <n v="3"/>
    <x v="7"/>
    <x v="4"/>
    <x v="4"/>
  </r>
  <r>
    <n v="22"/>
    <s v="2018-10-03"/>
    <x v="1"/>
    <n v="2"/>
    <x v="1"/>
    <x v="4"/>
    <x v="4"/>
  </r>
  <r>
    <n v="22"/>
    <s v="2018-10-03"/>
    <x v="1"/>
    <n v="5"/>
    <x v="12"/>
    <x v="4"/>
    <x v="4"/>
  </r>
  <r>
    <n v="22"/>
    <s v="2018-10-03"/>
    <x v="1"/>
    <n v="3"/>
    <x v="7"/>
    <x v="4"/>
    <x v="4"/>
  </r>
  <r>
    <n v="22"/>
    <s v="2018-10-03"/>
    <x v="1"/>
    <n v="1"/>
    <x v="1"/>
    <x v="4"/>
    <x v="4"/>
  </r>
  <r>
    <n v="22"/>
    <s v="2018-10-03"/>
    <x v="1"/>
    <n v="5"/>
    <x v="5"/>
    <x v="5"/>
    <x v="5"/>
  </r>
  <r>
    <n v="22"/>
    <s v="2018-10-03"/>
    <x v="1"/>
    <n v="11"/>
    <x v="5"/>
    <x v="5"/>
    <x v="5"/>
  </r>
  <r>
    <n v="22"/>
    <s v="2018-10-03"/>
    <x v="1"/>
    <n v="4"/>
    <x v="5"/>
    <x v="5"/>
    <x v="5"/>
  </r>
  <r>
    <n v="22"/>
    <s v="2018-10-03"/>
    <x v="2"/>
    <n v="3"/>
    <x v="1"/>
    <x v="3"/>
    <x v="3"/>
  </r>
  <r>
    <n v="22"/>
    <s v="2018-10-03"/>
    <x v="2"/>
    <n v="2"/>
    <x v="1"/>
    <x v="8"/>
    <x v="10"/>
  </r>
  <r>
    <n v="22"/>
    <s v="2018-10-03"/>
    <x v="2"/>
    <n v="2"/>
    <x v="7"/>
    <x v="8"/>
    <x v="10"/>
  </r>
  <r>
    <n v="22"/>
    <s v="2018-10-03"/>
    <x v="2"/>
    <n v="2"/>
    <x v="1"/>
    <x v="9"/>
    <x v="11"/>
  </r>
  <r>
    <n v="22"/>
    <s v="2018-10-03"/>
    <x v="2"/>
    <n v="3"/>
    <x v="7"/>
    <x v="4"/>
    <x v="4"/>
  </r>
  <r>
    <n v="22"/>
    <s v="2018-10-03"/>
    <x v="2"/>
    <n v="3"/>
    <x v="7"/>
    <x v="4"/>
    <x v="4"/>
  </r>
  <r>
    <n v="22"/>
    <s v="2018-10-03"/>
    <x v="2"/>
    <n v="2"/>
    <x v="1"/>
    <x v="4"/>
    <x v="4"/>
  </r>
  <r>
    <n v="22"/>
    <s v="2018-10-03"/>
    <x v="2"/>
    <n v="5"/>
    <x v="12"/>
    <x v="4"/>
    <x v="4"/>
  </r>
  <r>
    <n v="22"/>
    <s v="2018-10-03"/>
    <x v="2"/>
    <n v="3"/>
    <x v="7"/>
    <x v="4"/>
    <x v="4"/>
  </r>
  <r>
    <n v="22"/>
    <s v="2018-10-03"/>
    <x v="2"/>
    <n v="2"/>
    <x v="1"/>
    <x v="5"/>
    <x v="5"/>
  </r>
  <r>
    <n v="22"/>
    <s v="2018-10-03"/>
    <x v="2"/>
    <n v="2"/>
    <x v="1"/>
    <x v="5"/>
    <x v="5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  <r>
    <m/>
    <m/>
    <x v="3"/>
    <m/>
    <x v="13"/>
    <x v="10"/>
    <x v="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8">
  <r>
    <n v="48"/>
    <s v="2018-10-08"/>
    <x v="0"/>
    <n v="4"/>
    <x v="0"/>
  </r>
  <r>
    <n v="48"/>
    <s v="2018-10-08"/>
    <x v="0"/>
    <n v="6"/>
    <x v="0"/>
  </r>
  <r>
    <n v="48"/>
    <s v="2018-10-08"/>
    <x v="0"/>
    <n v="6"/>
    <x v="1"/>
  </r>
  <r>
    <n v="48"/>
    <s v="2018-10-08"/>
    <x v="0"/>
    <n v="2"/>
    <x v="2"/>
  </r>
  <r>
    <n v="48"/>
    <s v="2018-10-08"/>
    <x v="0"/>
    <n v="2"/>
    <x v="3"/>
  </r>
  <r>
    <n v="48"/>
    <s v="2018-10-08"/>
    <x v="0"/>
    <n v="3"/>
    <x v="3"/>
  </r>
  <r>
    <n v="48"/>
    <s v="2018-10-08"/>
    <x v="0"/>
    <n v="6"/>
    <x v="1"/>
  </r>
  <r>
    <n v="48"/>
    <s v="2018-10-08"/>
    <x v="0"/>
    <n v="2"/>
    <x v="4"/>
  </r>
  <r>
    <n v="48"/>
    <s v="2018-10-08"/>
    <x v="0"/>
    <n v="4"/>
    <x v="1"/>
  </r>
  <r>
    <n v="48"/>
    <s v="2018-10-08"/>
    <x v="0"/>
    <n v="2"/>
    <x v="5"/>
  </r>
  <r>
    <n v="48"/>
    <s v="2018-10-08"/>
    <x v="0"/>
    <n v="2"/>
    <x v="5"/>
  </r>
  <r>
    <n v="48"/>
    <s v="2018-10-08"/>
    <x v="0"/>
    <n v="4"/>
    <x v="6"/>
  </r>
  <r>
    <n v="48"/>
    <s v="2018-10-08"/>
    <x v="0"/>
    <n v="8"/>
    <x v="7"/>
  </r>
  <r>
    <n v="48"/>
    <s v="2018-10-08"/>
    <x v="0"/>
    <n v="4"/>
    <x v="7"/>
  </r>
  <r>
    <n v="48"/>
    <s v="2018-10-08"/>
    <x v="0"/>
    <n v="36"/>
    <x v="8"/>
  </r>
  <r>
    <n v="48"/>
    <s v="2018-10-08"/>
    <x v="0"/>
    <n v="14"/>
    <x v="9"/>
  </r>
  <r>
    <n v="48"/>
    <s v="2018-10-08"/>
    <x v="1"/>
    <n v="10"/>
    <x v="10"/>
  </r>
  <r>
    <n v="48"/>
    <s v="2018-10-08"/>
    <x v="1"/>
    <n v="15"/>
    <x v="11"/>
  </r>
  <r>
    <n v="48"/>
    <s v="2018-10-08"/>
    <x v="1"/>
    <n v="5"/>
    <x v="12"/>
  </r>
  <r>
    <n v="48"/>
    <s v="2018-10-08"/>
    <x v="1"/>
    <n v="10"/>
    <x v="13"/>
  </r>
  <r>
    <n v="48"/>
    <s v="2018-10-08"/>
    <x v="1"/>
    <n v="5"/>
    <x v="1"/>
  </r>
  <r>
    <n v="48"/>
    <s v="2018-10-08"/>
    <x v="1"/>
    <n v="5"/>
    <x v="14"/>
  </r>
  <r>
    <n v="48"/>
    <s v="2018-10-08"/>
    <x v="1"/>
    <n v="5"/>
    <x v="15"/>
  </r>
  <r>
    <n v="48"/>
    <s v="2018-10-08"/>
    <x v="1"/>
    <n v="10"/>
    <x v="16"/>
  </r>
  <r>
    <n v="48"/>
    <s v="2018-10-08"/>
    <x v="1"/>
    <n v="5"/>
    <x v="1"/>
  </r>
  <r>
    <n v="48"/>
    <s v="2018-10-08"/>
    <x v="1"/>
    <n v="5"/>
    <x v="1"/>
  </r>
  <r>
    <n v="48"/>
    <s v="2018-10-08"/>
    <x v="1"/>
    <n v="5"/>
    <x v="15"/>
  </r>
  <r>
    <n v="48"/>
    <s v="2018-10-08"/>
    <x v="1"/>
    <n v="3"/>
    <x v="17"/>
  </r>
  <r>
    <n v="48"/>
    <s v="2018-10-08"/>
    <x v="1"/>
    <n v="5"/>
    <x v="2"/>
  </r>
  <r>
    <n v="48"/>
    <s v="2018-10-08"/>
    <x v="2"/>
    <n v="3"/>
    <x v="12"/>
  </r>
  <r>
    <n v="48"/>
    <s v="2018-10-08"/>
    <x v="2"/>
    <n v="5"/>
    <x v="6"/>
  </r>
  <r>
    <n v="48"/>
    <s v="2018-10-08"/>
    <x v="2"/>
    <n v="5"/>
    <x v="18"/>
  </r>
  <r>
    <n v="48"/>
    <s v="2018-10-08"/>
    <x v="2"/>
    <n v="3"/>
    <x v="14"/>
  </r>
  <r>
    <n v="48"/>
    <s v="2018-10-08"/>
    <x v="2"/>
    <n v="6"/>
    <x v="14"/>
  </r>
  <r>
    <n v="48"/>
    <s v="2018-10-08"/>
    <x v="2"/>
    <n v="5"/>
    <x v="15"/>
  </r>
  <r>
    <n v="48"/>
    <s v="2018-10-08"/>
    <x v="2"/>
    <n v="2"/>
    <x v="19"/>
  </r>
  <r>
    <n v="48"/>
    <s v="2018-10-08"/>
    <x v="2"/>
    <n v="4"/>
    <x v="20"/>
  </r>
  <r>
    <n v="48"/>
    <s v="2018-10-08"/>
    <x v="2"/>
    <n v="4"/>
    <x v="16"/>
  </r>
  <r>
    <n v="48"/>
    <s v="2018-10-08"/>
    <x v="2"/>
    <n v="5"/>
    <x v="2"/>
  </r>
  <r>
    <n v="48"/>
    <s v="2018-10-08"/>
    <x v="2"/>
    <n v="4"/>
    <x v="1"/>
  </r>
  <r>
    <n v="48"/>
    <s v="2018-10-08"/>
    <x v="2"/>
    <n v="5"/>
    <x v="15"/>
  </r>
  <r>
    <n v="48"/>
    <s v="2018-10-08"/>
    <x v="2"/>
    <n v="15"/>
    <x v="21"/>
  </r>
  <r>
    <n v="48"/>
    <s v="2018-10-08"/>
    <x v="2"/>
    <n v="5"/>
    <x v="2"/>
  </r>
  <r>
    <n v="48"/>
    <s v="2018-10-08"/>
    <x v="2"/>
    <n v="5"/>
    <x v="15"/>
  </r>
  <r>
    <n v="48"/>
    <s v="2018-10-08"/>
    <x v="2"/>
    <n v="4"/>
    <x v="1"/>
  </r>
  <r>
    <n v="48"/>
    <s v="2018-10-08"/>
    <x v="2"/>
    <n v="8"/>
    <x v="22"/>
  </r>
  <r>
    <n v="48"/>
    <s v="2018-10-08"/>
    <x v="2"/>
    <n v="6"/>
    <x v="23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  <r>
    <m/>
    <m/>
    <x v="3"/>
    <m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26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F15:I29" firstHeaderRow="0" firstDataRow="1" firstDataCol="1" rowPageCount="1" colPageCount="1"/>
  <pivotFields count="5">
    <pivotField showAll="0"/>
    <pivotField showAll="0"/>
    <pivotField axis="axisPage" multipleItemSelectionAllowed="1" showAll="0">
      <items count="5">
        <item h="1" x="0"/>
        <item h="1" x="1"/>
        <item h="1" x="3"/>
        <item x="2"/>
        <item t="default"/>
      </items>
    </pivotField>
    <pivotField dataField="1" showAll="0"/>
    <pivotField axis="axisRow" showAll="0" sortType="descending">
      <items count="126">
        <item m="1" x="118"/>
        <item m="1" x="47"/>
        <item m="1" x="85"/>
        <item m="1" x="46"/>
        <item x="15"/>
        <item x="14"/>
        <item m="1" x="114"/>
        <item m="1" x="50"/>
        <item m="1" x="116"/>
        <item m="1" x="48"/>
        <item m="1" x="88"/>
        <item x="11"/>
        <item m="1" x="33"/>
        <item m="1" x="82"/>
        <item m="1" x="68"/>
        <item m="1" x="41"/>
        <item m="1" x="35"/>
        <item m="1" x="58"/>
        <item m="1" x="39"/>
        <item m="1" x="77"/>
        <item m="1" x="113"/>
        <item m="1" x="40"/>
        <item m="1" x="66"/>
        <item x="2"/>
        <item m="1" x="56"/>
        <item m="1" x="99"/>
        <item m="1" x="106"/>
        <item x="12"/>
        <item m="1" x="62"/>
        <item m="1" x="96"/>
        <item m="1" x="52"/>
        <item x="17"/>
        <item m="1" x="43"/>
        <item m="1" x="38"/>
        <item m="1" x="29"/>
        <item m="1" x="117"/>
        <item m="1" x="115"/>
        <item m="1" x="28"/>
        <item m="1" x="65"/>
        <item m="1" x="54"/>
        <item m="1" x="120"/>
        <item m="1" x="71"/>
        <item m="1" x="36"/>
        <item m="1" x="119"/>
        <item m="1" x="34"/>
        <item m="1" x="63"/>
        <item m="1" x="53"/>
        <item x="10"/>
        <item x="23"/>
        <item m="1" x="87"/>
        <item m="1" x="25"/>
        <item m="1" x="103"/>
        <item m="1" x="45"/>
        <item m="1" x="107"/>
        <item m="1" x="123"/>
        <item m="1" x="51"/>
        <item x="19"/>
        <item m="1" x="124"/>
        <item m="1" x="76"/>
        <item x="4"/>
        <item x="21"/>
        <item m="1" x="98"/>
        <item m="1" x="27"/>
        <item m="1" x="61"/>
        <item m="1" x="70"/>
        <item m="1" x="90"/>
        <item m="1" x="100"/>
        <item m="1" x="122"/>
        <item m="1" x="89"/>
        <item m="1" x="59"/>
        <item m="1" x="101"/>
        <item m="1" x="109"/>
        <item x="24"/>
        <item x="9"/>
        <item m="1" x="111"/>
        <item x="0"/>
        <item m="1" x="102"/>
        <item m="1" x="97"/>
        <item m="1" x="31"/>
        <item m="1" x="121"/>
        <item m="1" x="92"/>
        <item m="1" x="104"/>
        <item m="1" x="69"/>
        <item m="1" x="81"/>
        <item m="1" x="112"/>
        <item m="1" x="49"/>
        <item m="1" x="74"/>
        <item m="1" x="32"/>
        <item m="1" x="86"/>
        <item m="1" x="91"/>
        <item x="16"/>
        <item m="1" x="110"/>
        <item m="1" x="55"/>
        <item x="5"/>
        <item m="1" x="105"/>
        <item x="22"/>
        <item m="1" x="73"/>
        <item m="1" x="57"/>
        <item m="1" x="75"/>
        <item m="1" x="72"/>
        <item m="1" x="26"/>
        <item m="1" x="94"/>
        <item m="1" x="64"/>
        <item m="1" x="95"/>
        <item x="7"/>
        <item m="1" x="78"/>
        <item m="1" x="80"/>
        <item m="1" x="83"/>
        <item m="1" x="93"/>
        <item m="1" x="67"/>
        <item m="1" x="108"/>
        <item m="1" x="79"/>
        <item m="1" x="60"/>
        <item x="6"/>
        <item m="1" x="42"/>
        <item m="1" x="44"/>
        <item x="13"/>
        <item m="1" x="30"/>
        <item m="1" x="37"/>
        <item m="1" x="84"/>
        <item x="1"/>
        <item x="3"/>
        <item x="8"/>
        <item x="18"/>
        <item x="2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</pivotFields>
  <rowFields count="1">
    <field x="4"/>
  </rowFields>
  <rowItems count="14">
    <i>
      <x v="4"/>
    </i>
    <i>
      <x v="60"/>
    </i>
    <i>
      <x v="23"/>
    </i>
    <i>
      <x v="5"/>
    </i>
    <i>
      <x v="120"/>
    </i>
    <i>
      <x v="95"/>
    </i>
    <i>
      <x v="48"/>
    </i>
    <i>
      <x v="123"/>
    </i>
    <i>
      <x v="113"/>
    </i>
    <i>
      <x v="124"/>
    </i>
    <i>
      <x v="90"/>
    </i>
    <i>
      <x v="27"/>
    </i>
    <i>
      <x v="56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Count of Minutes" fld="3" subtotal="count" baseField="0" baseItem="0"/>
    <dataField name="Sum of Minutes2" fld="3" baseField="4" baseItem="0"/>
    <dataField name="Sum of Minutes2_2" fld="3" showDataAs="percentOfTotal" baseField="4" baseItem="45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26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A15:D41" firstHeaderRow="0" firstDataRow="1" firstDataCol="1"/>
  <pivotFields count="5">
    <pivotField showAll="0"/>
    <pivotField showAll="0"/>
    <pivotField showAll="0"/>
    <pivotField dataField="1" showAll="0"/>
    <pivotField axis="axisRow" showAll="0" sortType="descending">
      <items count="126">
        <item m="1" x="118"/>
        <item m="1" x="47"/>
        <item m="1" x="85"/>
        <item m="1" x="46"/>
        <item x="15"/>
        <item x="14"/>
        <item m="1" x="114"/>
        <item m="1" x="50"/>
        <item m="1" x="116"/>
        <item m="1" x="48"/>
        <item m="1" x="88"/>
        <item x="11"/>
        <item m="1" x="33"/>
        <item m="1" x="82"/>
        <item m="1" x="68"/>
        <item m="1" x="41"/>
        <item m="1" x="35"/>
        <item m="1" x="58"/>
        <item m="1" x="39"/>
        <item m="1" x="77"/>
        <item m="1" x="113"/>
        <item m="1" x="40"/>
        <item m="1" x="66"/>
        <item x="2"/>
        <item m="1" x="56"/>
        <item m="1" x="99"/>
        <item m="1" x="106"/>
        <item x="12"/>
        <item m="1" x="62"/>
        <item m="1" x="96"/>
        <item m="1" x="52"/>
        <item x="17"/>
        <item m="1" x="43"/>
        <item m="1" x="38"/>
        <item m="1" x="29"/>
        <item m="1" x="117"/>
        <item m="1" x="115"/>
        <item m="1" x="28"/>
        <item m="1" x="65"/>
        <item m="1" x="54"/>
        <item m="1" x="120"/>
        <item m="1" x="71"/>
        <item m="1" x="36"/>
        <item m="1" x="119"/>
        <item m="1" x="34"/>
        <item m="1" x="63"/>
        <item m="1" x="53"/>
        <item x="10"/>
        <item x="23"/>
        <item m="1" x="87"/>
        <item m="1" x="25"/>
        <item m="1" x="103"/>
        <item m="1" x="45"/>
        <item m="1" x="107"/>
        <item m="1" x="123"/>
        <item m="1" x="51"/>
        <item x="19"/>
        <item m="1" x="124"/>
        <item m="1" x="76"/>
        <item x="4"/>
        <item x="21"/>
        <item m="1" x="98"/>
        <item m="1" x="27"/>
        <item m="1" x="61"/>
        <item m="1" x="70"/>
        <item m="1" x="90"/>
        <item m="1" x="100"/>
        <item m="1" x="122"/>
        <item m="1" x="89"/>
        <item m="1" x="59"/>
        <item m="1" x="101"/>
        <item m="1" x="109"/>
        <item x="24"/>
        <item x="9"/>
        <item m="1" x="111"/>
        <item x="0"/>
        <item m="1" x="102"/>
        <item m="1" x="97"/>
        <item m="1" x="31"/>
        <item m="1" x="121"/>
        <item m="1" x="92"/>
        <item m="1" x="104"/>
        <item m="1" x="69"/>
        <item m="1" x="81"/>
        <item m="1" x="112"/>
        <item m="1" x="49"/>
        <item m="1" x="74"/>
        <item m="1" x="32"/>
        <item m="1" x="86"/>
        <item m="1" x="91"/>
        <item x="16"/>
        <item m="1" x="110"/>
        <item m="1" x="55"/>
        <item x="5"/>
        <item m="1" x="105"/>
        <item x="22"/>
        <item m="1" x="73"/>
        <item m="1" x="57"/>
        <item m="1" x="75"/>
        <item m="1" x="72"/>
        <item m="1" x="26"/>
        <item m="1" x="94"/>
        <item m="1" x="64"/>
        <item m="1" x="95"/>
        <item x="7"/>
        <item m="1" x="78"/>
        <item m="1" x="80"/>
        <item m="1" x="83"/>
        <item m="1" x="93"/>
        <item m="1" x="67"/>
        <item m="1" x="108"/>
        <item m="1" x="79"/>
        <item m="1" x="60"/>
        <item x="6"/>
        <item m="1" x="42"/>
        <item m="1" x="44"/>
        <item x="13"/>
        <item m="1" x="30"/>
        <item m="1" x="37"/>
        <item m="1" x="84"/>
        <item x="1"/>
        <item x="3"/>
        <item x="8"/>
        <item x="18"/>
        <item x="2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</pivotFields>
  <rowFields count="1">
    <field x="4"/>
  </rowFields>
  <rowItems count="26">
    <i>
      <x v="120"/>
    </i>
    <i>
      <x v="122"/>
    </i>
    <i>
      <x v="4"/>
    </i>
    <i>
      <x v="23"/>
    </i>
    <i>
      <x v="60"/>
    </i>
    <i>
      <x v="11"/>
    </i>
    <i>
      <x v="5"/>
    </i>
    <i>
      <x v="90"/>
    </i>
    <i>
      <x v="73"/>
    </i>
    <i>
      <x v="104"/>
    </i>
    <i>
      <x v="47"/>
    </i>
    <i>
      <x v="116"/>
    </i>
    <i>
      <x v="75"/>
    </i>
    <i>
      <x v="113"/>
    </i>
    <i>
      <x v="27"/>
    </i>
    <i>
      <x v="95"/>
    </i>
    <i>
      <x v="48"/>
    </i>
    <i>
      <x v="123"/>
    </i>
    <i>
      <x v="121"/>
    </i>
    <i>
      <x v="124"/>
    </i>
    <i>
      <x v="93"/>
    </i>
    <i>
      <x v="31"/>
    </i>
    <i>
      <x v="56"/>
    </i>
    <i>
      <x v="59"/>
    </i>
    <i>
      <x v="7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Minutes" fld="3" subtotal="count" baseField="0" baseItem="0"/>
    <dataField name="Sum of Minutes2" fld="3" baseField="4" baseItem="0"/>
    <dataField name="Sum of Minutes2_2" fld="3" showDataAs="percentOfTotal" baseField="4" baseItem="45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B5:E21" firstHeaderRow="0" firstDataRow="1" firstDataCol="1" rowPageCount="1" colPageCount="1"/>
  <pivotFields count="7">
    <pivotField showAll="0"/>
    <pivotField showAll="0"/>
    <pivotField axis="axisPage" showAll="0">
      <items count="5">
        <item x="0"/>
        <item x="1"/>
        <item x="2"/>
        <item x="3"/>
        <item t="default"/>
      </items>
    </pivotField>
    <pivotField dataField="1" showAll="0"/>
    <pivotField axis="axisRow" showAll="0" sortType="descending">
      <items count="79">
        <item sd="0" m="1" x="62"/>
        <item sd="0" m="1" x="22"/>
        <item sd="0" m="1" x="17"/>
        <item sd="0" m="1" x="20"/>
        <item sd="0" m="1" x="70"/>
        <item sd="0" m="1" x="67"/>
        <item sd="0" m="1" x="48"/>
        <item sd="0" m="1" x="59"/>
        <item sd="0" m="1" x="73"/>
        <item sd="0" m="1" x="29"/>
        <item sd="0" x="11"/>
        <item sd="0" m="1" x="71"/>
        <item sd="0" m="1" x="26"/>
        <item sd="0" m="1" x="32"/>
        <item sd="0" m="1" x="35"/>
        <item sd="0" m="1" x="18"/>
        <item sd="0" m="1" x="74"/>
        <item sd="0" m="1" x="37"/>
        <item sd="0" m="1" x="30"/>
        <item sd="0" m="1" x="25"/>
        <item sd="0" m="1" x="33"/>
        <item sd="0" m="1" x="66"/>
        <item sd="0" m="1" x="40"/>
        <item sd="0" x="9"/>
        <item sd="0" x="13"/>
        <item sd="0" x="6"/>
        <item sd="0" m="1" x="54"/>
        <item sd="0" m="1" x="57"/>
        <item sd="0" m="1" x="56"/>
        <item sd="0" m="1" x="68"/>
        <item sd="0" m="1" x="19"/>
        <item sd="0" m="1" x="58"/>
        <item sd="0" m="1" x="53"/>
        <item sd="0" m="1" x="15"/>
        <item sd="0" m="1" x="76"/>
        <item sd="0" m="1" x="49"/>
        <item sd="0" m="1" x="60"/>
        <item sd="0" m="1" x="34"/>
        <item sd="0" m="1" x="43"/>
        <item sd="0" m="1" x="69"/>
        <item sd="0" m="1" x="21"/>
        <item sd="0" m="1" x="38"/>
        <item sd="0" m="1" x="16"/>
        <item sd="0" m="1" x="46"/>
        <item sd="0" m="1" x="27"/>
        <item sd="0" m="1" x="39"/>
        <item sd="0" m="1" x="36"/>
        <item sd="0" m="1" x="14"/>
        <item sd="0" m="1" x="51"/>
        <item sd="0" m="1" x="31"/>
        <item sd="0" m="1" x="52"/>
        <item sd="0" m="1" x="24"/>
        <item sd="0" m="1" x="77"/>
        <item sd="0" m="1" x="55"/>
        <item sd="0" m="1" x="45"/>
        <item sd="0" m="1" x="47"/>
        <item sd="0" x="2"/>
        <item sd="0" x="3"/>
        <item sd="0" x="10"/>
        <item sd="0" x="1"/>
        <item sd="0" m="1" x="42"/>
        <item sd="0" m="1" x="44"/>
        <item sd="0" m="1" x="75"/>
        <item sd="0" x="8"/>
        <item sd="0" m="1" x="65"/>
        <item sd="0" m="1" x="63"/>
        <item sd="0" m="1" x="23"/>
        <item sd="0" x="7"/>
        <item sd="0" x="0"/>
        <item sd="0" m="1" x="72"/>
        <item sd="0" x="5"/>
        <item sd="0" m="1" x="50"/>
        <item sd="0" x="12"/>
        <item sd="0" m="1" x="64"/>
        <item sd="0" m="1" x="41"/>
        <item m="1" x="28"/>
        <item sd="0" m="1" x="61"/>
        <item x="4"/>
        <item t="default" sd="0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axis="axisRow" showAll="0">
      <items count="30">
        <item sd="0" x="3"/>
        <item sd="0" m="1" x="20"/>
        <item sd="0" x="0"/>
        <item sd="0" x="8"/>
        <item sd="0" x="9"/>
        <item sd="0" x="4"/>
        <item sd="0" m="1" x="16"/>
        <item x="10"/>
        <item m="1" x="18"/>
        <item m="1" x="19"/>
        <item m="1" x="17"/>
        <item m="1" x="13"/>
        <item m="1" x="24"/>
        <item m="1" x="14"/>
        <item m="1" x="28"/>
        <item m="1" x="15"/>
        <item m="1" x="12"/>
        <item m="1" x="21"/>
        <item m="1" x="23"/>
        <item m="1" x="11"/>
        <item sd="0" x="1"/>
        <item x="2"/>
        <item sd="0" x="5"/>
        <item m="1" x="27"/>
        <item x="6"/>
        <item m="1" x="26"/>
        <item m="1" x="25"/>
        <item sd="0" x="7"/>
        <item sd="0" m="1" x="22"/>
        <item t="default"/>
      </items>
    </pivotField>
    <pivotField axis="axisRow" showAll="0">
      <items count="30">
        <item m="1" x="17"/>
        <item x="0"/>
        <item x="10"/>
        <item x="11"/>
        <item m="1" x="21"/>
        <item x="4"/>
        <item x="3"/>
        <item x="12"/>
        <item m="1" x="13"/>
        <item m="1" x="27"/>
        <item m="1" x="23"/>
        <item m="1" x="15"/>
        <item m="1" x="16"/>
        <item m="1" x="25"/>
        <item m="1" x="26"/>
        <item m="1" x="28"/>
        <item x="1"/>
        <item x="2"/>
        <item x="5"/>
        <item m="1" x="24"/>
        <item x="6"/>
        <item m="1" x="19"/>
        <item m="1" x="20"/>
        <item x="8"/>
        <item m="1" x="22"/>
        <item x="7"/>
        <item m="1" x="14"/>
        <item m="1" x="18"/>
        <item x="9"/>
        <item t="default"/>
      </items>
    </pivotField>
  </pivotFields>
  <rowFields count="3">
    <field x="4"/>
    <field x="5"/>
    <field x="6"/>
  </rowFields>
  <rowItems count="16">
    <i>
      <x v="59"/>
    </i>
    <i>
      <x v="67"/>
    </i>
    <i>
      <x v="70"/>
    </i>
    <i>
      <x v="56"/>
    </i>
    <i>
      <x v="72"/>
    </i>
    <i>
      <x v="63"/>
    </i>
    <i>
      <x v="25"/>
    </i>
    <i>
      <x v="57"/>
    </i>
    <i>
      <x v="77"/>
    </i>
    <i r="1">
      <x v="20"/>
    </i>
    <i>
      <x v="58"/>
    </i>
    <i>
      <x v="68"/>
    </i>
    <i>
      <x v="10"/>
    </i>
    <i>
      <x v="23"/>
    </i>
    <i>
      <x v="24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Count of Minutes" fld="3" subtotal="count" baseField="0" baseItem="0"/>
    <dataField name="Sum of Minutes2" fld="3" baseField="4" baseItem="0"/>
    <dataField name="Sum of Minutes2_2" fld="3" showDataAs="percentOfTotal" baseField="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Query from Reporte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ID" tableColumnId="2"/>
    </queryTableFields>
  </queryTableRefresh>
</queryTable>
</file>

<file path=xl/queryTables/queryTable2.xml><?xml version="1.0" encoding="utf-8"?>
<queryTable xmlns="http://schemas.openxmlformats.org/spreadsheetml/2006/main" name="Query from Reporte_2" connectionId="4" autoFormatId="16" applyNumberFormats="0" applyBorderFormats="0" applyFontFormats="0" applyPatternFormats="0" applyAlignmentFormats="0" applyWidthHeightFormats="0">
  <queryTableRefresh nextId="2">
    <queryTableFields count="1">
      <queryTableField id="1" name="shift" tableColumnId="1"/>
    </queryTableFields>
  </queryTableRefresh>
</queryTable>
</file>

<file path=xl/queryTables/queryTable3.xml><?xml version="1.0" encoding="utf-8"?>
<queryTable xmlns="http://schemas.openxmlformats.org/spreadsheetml/2006/main" name="Query from Reporte" connectionId="2" autoFormatId="16" applyNumberFormats="0" applyBorderFormats="0" applyFontFormats="0" applyPatternFormats="0" applyAlignmentFormats="0" applyWidthHeightFormats="0">
  <queryTableRefresh nextId="4">
    <queryTableFields count="3">
      <queryTableField id="1" name="Shift" tableColumnId="1"/>
      <queryTableField id="2" name="TotalProduced" tableColumnId="2"/>
      <queryTableField id="3" name="Downtime" tableColumnId="3"/>
    </queryTableFields>
  </queryTableRefresh>
</queryTable>
</file>

<file path=xl/queryTables/queryTable4.xml><?xml version="1.0" encoding="utf-8"?>
<queryTable xmlns="http://schemas.openxmlformats.org/spreadsheetml/2006/main" name="Query from Reporte_3" connectionId="3" autoFormatId="16" applyNumberFormats="0" applyBorderFormats="0" applyFontFormats="0" applyPatternFormats="0" applyAlignmentFormats="0" applyWidthHeightFormats="0">
  <queryTableRefresh nextId="10">
    <queryTableFields count="9">
      <queryTableField id="1" name="Asset_ID" tableColumnId="1"/>
      <queryTableField id="2" name="ProductionDate" tableColumnId="2"/>
      <queryTableField id="3" name="Shift" tableColumnId="3"/>
      <queryTableField id="4" name="Minutes" tableColumnId="4"/>
      <queryTableField id="5" name="Description" tableColumnId="5"/>
      <queryTableField id="6" name="Station" tableColumnId="6"/>
      <queryTableField id="7" name="Equipment" tableColumnId="7"/>
      <queryTableField id="8" name="ID" tableColumnId="8"/>
      <queryTableField id="9" name="Concep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2" name="Table_Query_from_Reporte_1" displayName="Table_Query_from_Reporte_1" ref="A1:B20" tableType="queryTable" totalsRowShown="0">
  <autoFilter ref="A1:B20"/>
  <tableColumns count="2">
    <tableColumn id="1" uniqueName="1" name="Name" queryTableFieldId="1"/>
    <tableColumn id="2" uniqueName="2" name="ID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_Query_from_Reporte_2" displayName="Table_Query_from_Reporte_2" ref="D1:D4" tableType="queryTable" totalsRowShown="0">
  <autoFilter ref="D1:D4"/>
  <tableColumns count="1">
    <tableColumn id="1" uniqueName="1" name="shift" queryTableField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_Query_from_Reporte" displayName="Table_Query_from_Reporte" ref="F1:H4" tableType="queryTable" totalsRowShown="0">
  <autoFilter ref="F1:H4"/>
  <tableColumns count="3">
    <tableColumn id="1" uniqueName="1" name="Shift" queryTableFieldId="1"/>
    <tableColumn id="2" uniqueName="2" name="TotalProduced" queryTableFieldId="2"/>
    <tableColumn id="3" uniqueName="3" name="Downtime" queryTableField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_Query_from_Reporte_3" displayName="Table_Query_from_Reporte_3" ref="J1:R48" tableType="queryTable" totalsRowShown="0">
  <autoFilter ref="J1:R48"/>
  <tableColumns count="9">
    <tableColumn id="1" uniqueName="1" name="Asset_ID" queryTableFieldId="1"/>
    <tableColumn id="2" uniqueName="2" name="ProductionDate" queryTableFieldId="2"/>
    <tableColumn id="3" uniqueName="3" name="Shift" queryTableFieldId="3"/>
    <tableColumn id="4" uniqueName="4" name="Minutes" queryTableFieldId="4"/>
    <tableColumn id="5" uniqueName="5" name="Description" queryTableFieldId="5" dataDxfId="4"/>
    <tableColumn id="6" uniqueName="6" name="Station" queryTableFieldId="6" dataDxfId="3"/>
    <tableColumn id="7" uniqueName="7" name="Equipment" queryTableFieldId="7" dataDxfId="2"/>
    <tableColumn id="8" uniqueName="8" name="ID" queryTableFieldId="8" dataDxfId="1"/>
    <tableColumn id="9" uniqueName="9" name="Concept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workbookViewId="0">
      <selection activeCell="A6" sqref="A6"/>
    </sheetView>
  </sheetViews>
  <sheetFormatPr defaultRowHeight="15" x14ac:dyDescent="0.25"/>
  <cols>
    <col min="1" max="1" width="26.85546875" customWidth="1"/>
    <col min="2" max="2" width="5.140625" customWidth="1"/>
    <col min="3" max="3" width="4.85546875" customWidth="1"/>
    <col min="4" max="4" width="7.28515625" customWidth="1"/>
    <col min="5" max="5" width="6" customWidth="1"/>
    <col min="6" max="6" width="7.42578125" customWidth="1"/>
    <col min="7" max="7" width="16.28515625" customWidth="1"/>
    <col min="8" max="8" width="12.5703125" customWidth="1"/>
    <col min="9" max="9" width="7.28515625" customWidth="1"/>
    <col min="10" max="10" width="11" customWidth="1"/>
    <col min="11" max="11" width="17.28515625" customWidth="1"/>
    <col min="12" max="12" width="7.42578125" customWidth="1"/>
    <col min="13" max="13" width="10.7109375" customWidth="1"/>
    <col min="14" max="14" width="46.42578125" customWidth="1"/>
    <col min="15" max="15" width="10.5703125" customWidth="1"/>
    <col min="16" max="16" width="13" customWidth="1"/>
    <col min="17" max="17" width="5.140625" style="18" customWidth="1"/>
    <col min="18" max="18" width="20.140625" style="18" customWidth="1"/>
    <col min="19" max="19" width="14.5703125" customWidth="1"/>
    <col min="20" max="20" width="10.140625" customWidth="1"/>
    <col min="21" max="21" width="11" customWidth="1"/>
    <col min="22" max="22" width="12.85546875" customWidth="1"/>
    <col min="23" max="23" width="16.7109375" customWidth="1"/>
    <col min="24" max="24" width="8" customWidth="1"/>
    <col min="25" max="25" width="16.28515625" customWidth="1"/>
    <col min="26" max="26" width="8.140625" customWidth="1"/>
  </cols>
  <sheetData>
    <row r="1" spans="1:18" x14ac:dyDescent="0.25">
      <c r="A1" t="s">
        <v>2</v>
      </c>
      <c r="B1" t="s">
        <v>1</v>
      </c>
      <c r="D1" t="s">
        <v>19</v>
      </c>
      <c r="F1" t="s">
        <v>25</v>
      </c>
      <c r="G1" t="s">
        <v>22</v>
      </c>
      <c r="H1" t="s">
        <v>36</v>
      </c>
      <c r="J1" t="s">
        <v>23</v>
      </c>
      <c r="K1" t="s">
        <v>24</v>
      </c>
      <c r="L1" t="s">
        <v>25</v>
      </c>
      <c r="M1" t="s">
        <v>37</v>
      </c>
      <c r="N1" t="s">
        <v>3</v>
      </c>
      <c r="O1" t="s">
        <v>51</v>
      </c>
      <c r="P1" t="s">
        <v>52</v>
      </c>
      <c r="Q1" s="18" t="s">
        <v>1</v>
      </c>
      <c r="R1" s="18" t="s">
        <v>55</v>
      </c>
    </row>
    <row r="2" spans="1:18" x14ac:dyDescent="0.25">
      <c r="A2" t="s">
        <v>4</v>
      </c>
      <c r="B2">
        <v>18</v>
      </c>
      <c r="D2" t="s">
        <v>20</v>
      </c>
      <c r="F2" t="s">
        <v>20</v>
      </c>
      <c r="G2">
        <v>356</v>
      </c>
      <c r="H2">
        <v>105</v>
      </c>
      <c r="J2">
        <v>48</v>
      </c>
      <c r="K2" t="s">
        <v>81</v>
      </c>
      <c r="L2" t="s">
        <v>20</v>
      </c>
      <c r="M2">
        <v>4</v>
      </c>
      <c r="N2" s="3" t="s">
        <v>83</v>
      </c>
      <c r="O2" s="3" t="s">
        <v>87</v>
      </c>
      <c r="P2" s="3" t="s">
        <v>87</v>
      </c>
      <c r="Q2" s="18">
        <v>2699</v>
      </c>
      <c r="R2" s="3" t="s">
        <v>77</v>
      </c>
    </row>
    <row r="3" spans="1:18" x14ac:dyDescent="0.25">
      <c r="A3" t="s">
        <v>5</v>
      </c>
      <c r="B3">
        <v>21</v>
      </c>
      <c r="D3" t="s">
        <v>21</v>
      </c>
      <c r="F3" t="s">
        <v>21</v>
      </c>
      <c r="G3">
        <v>332</v>
      </c>
      <c r="H3">
        <v>88</v>
      </c>
      <c r="J3">
        <v>48</v>
      </c>
      <c r="K3" t="s">
        <v>81</v>
      </c>
      <c r="L3" t="s">
        <v>20</v>
      </c>
      <c r="M3">
        <v>6</v>
      </c>
      <c r="N3" s="3" t="s">
        <v>83</v>
      </c>
      <c r="O3" s="3" t="s">
        <v>87</v>
      </c>
      <c r="P3" s="3" t="s">
        <v>88</v>
      </c>
      <c r="Q3" s="18">
        <v>2705</v>
      </c>
      <c r="R3" s="3" t="s">
        <v>77</v>
      </c>
    </row>
    <row r="4" spans="1:18" x14ac:dyDescent="0.25">
      <c r="A4" t="s">
        <v>6</v>
      </c>
      <c r="B4">
        <v>22</v>
      </c>
      <c r="D4" t="s">
        <v>54</v>
      </c>
      <c r="F4" t="s">
        <v>54</v>
      </c>
      <c r="G4">
        <v>386</v>
      </c>
      <c r="H4">
        <v>94</v>
      </c>
      <c r="J4">
        <v>48</v>
      </c>
      <c r="K4" t="s">
        <v>81</v>
      </c>
      <c r="L4" t="s">
        <v>20</v>
      </c>
      <c r="M4">
        <v>6</v>
      </c>
      <c r="N4" s="3" t="s">
        <v>89</v>
      </c>
      <c r="O4" s="3" t="s">
        <v>90</v>
      </c>
      <c r="P4" s="3" t="s">
        <v>90</v>
      </c>
      <c r="Q4" s="18">
        <v>2742</v>
      </c>
      <c r="R4" s="3" t="s">
        <v>58</v>
      </c>
    </row>
    <row r="5" spans="1:18" x14ac:dyDescent="0.25">
      <c r="A5" t="s">
        <v>7</v>
      </c>
      <c r="B5">
        <v>23</v>
      </c>
      <c r="J5">
        <v>48</v>
      </c>
      <c r="K5" t="s">
        <v>81</v>
      </c>
      <c r="L5" t="s">
        <v>20</v>
      </c>
      <c r="M5">
        <v>2</v>
      </c>
      <c r="N5" s="3" t="s">
        <v>91</v>
      </c>
      <c r="O5" s="3" t="s">
        <v>90</v>
      </c>
      <c r="P5" s="3" t="s">
        <v>90</v>
      </c>
      <c r="Q5" s="18">
        <v>2747</v>
      </c>
      <c r="R5" s="3" t="s">
        <v>92</v>
      </c>
    </row>
    <row r="6" spans="1:18" x14ac:dyDescent="0.25">
      <c r="A6" t="s">
        <v>8</v>
      </c>
      <c r="B6">
        <v>37</v>
      </c>
      <c r="J6">
        <v>48</v>
      </c>
      <c r="K6" t="s">
        <v>81</v>
      </c>
      <c r="L6" t="s">
        <v>20</v>
      </c>
      <c r="M6">
        <v>2</v>
      </c>
      <c r="N6" s="3" t="s">
        <v>93</v>
      </c>
      <c r="O6" s="3" t="s">
        <v>90</v>
      </c>
      <c r="P6" s="3" t="s">
        <v>94</v>
      </c>
      <c r="Q6" s="18">
        <v>2743</v>
      </c>
      <c r="R6" s="3" t="s">
        <v>95</v>
      </c>
    </row>
    <row r="7" spans="1:18" x14ac:dyDescent="0.25">
      <c r="A7" t="s">
        <v>9</v>
      </c>
      <c r="B7">
        <v>42</v>
      </c>
      <c r="J7">
        <v>48</v>
      </c>
      <c r="K7" t="s">
        <v>81</v>
      </c>
      <c r="L7" t="s">
        <v>20</v>
      </c>
      <c r="M7">
        <v>3</v>
      </c>
      <c r="N7" s="3" t="s">
        <v>93</v>
      </c>
      <c r="O7" s="3" t="s">
        <v>96</v>
      </c>
      <c r="P7" s="3" t="s">
        <v>94</v>
      </c>
      <c r="Q7" s="18">
        <v>2713</v>
      </c>
      <c r="R7" s="3" t="s">
        <v>95</v>
      </c>
    </row>
    <row r="8" spans="1:18" x14ac:dyDescent="0.25">
      <c r="A8" t="s">
        <v>10</v>
      </c>
      <c r="B8">
        <v>43</v>
      </c>
      <c r="J8">
        <v>48</v>
      </c>
      <c r="K8" t="s">
        <v>81</v>
      </c>
      <c r="L8" t="s">
        <v>20</v>
      </c>
      <c r="M8">
        <v>6</v>
      </c>
      <c r="N8" s="3" t="s">
        <v>89</v>
      </c>
      <c r="O8" s="3" t="s">
        <v>97</v>
      </c>
      <c r="P8" s="3" t="s">
        <v>97</v>
      </c>
      <c r="Q8" s="18">
        <v>2703</v>
      </c>
      <c r="R8" s="3" t="s">
        <v>58</v>
      </c>
    </row>
    <row r="9" spans="1:18" x14ac:dyDescent="0.25">
      <c r="A9" t="s">
        <v>69</v>
      </c>
      <c r="B9">
        <v>44</v>
      </c>
      <c r="J9">
        <v>48</v>
      </c>
      <c r="K9" t="s">
        <v>81</v>
      </c>
      <c r="L9" t="s">
        <v>20</v>
      </c>
      <c r="M9">
        <v>2</v>
      </c>
      <c r="N9" s="3" t="s">
        <v>78</v>
      </c>
      <c r="O9" s="3" t="s">
        <v>97</v>
      </c>
      <c r="P9" s="3" t="s">
        <v>97</v>
      </c>
      <c r="Q9" s="18">
        <v>2714</v>
      </c>
      <c r="R9" s="3" t="s">
        <v>63</v>
      </c>
    </row>
    <row r="10" spans="1:18" x14ac:dyDescent="0.25">
      <c r="A10" t="s">
        <v>70</v>
      </c>
      <c r="B10">
        <v>45</v>
      </c>
      <c r="J10">
        <v>48</v>
      </c>
      <c r="K10" t="s">
        <v>81</v>
      </c>
      <c r="L10" t="s">
        <v>20</v>
      </c>
      <c r="M10">
        <v>4</v>
      </c>
      <c r="N10" s="3" t="s">
        <v>89</v>
      </c>
      <c r="O10" s="3" t="s">
        <v>97</v>
      </c>
      <c r="P10" s="3" t="s">
        <v>97</v>
      </c>
      <c r="Q10" s="18">
        <v>2719</v>
      </c>
      <c r="R10" s="3" t="s">
        <v>58</v>
      </c>
    </row>
    <row r="11" spans="1:18" x14ac:dyDescent="0.25">
      <c r="A11" t="s">
        <v>71</v>
      </c>
      <c r="B11">
        <v>46</v>
      </c>
      <c r="J11">
        <v>48</v>
      </c>
      <c r="K11" t="s">
        <v>81</v>
      </c>
      <c r="L11" t="s">
        <v>20</v>
      </c>
      <c r="M11">
        <v>2</v>
      </c>
      <c r="N11" s="3" t="s">
        <v>98</v>
      </c>
      <c r="O11" s="3" t="s">
        <v>97</v>
      </c>
      <c r="P11" s="3" t="s">
        <v>97</v>
      </c>
      <c r="Q11" s="18">
        <v>2720</v>
      </c>
      <c r="R11" s="3" t="s">
        <v>62</v>
      </c>
    </row>
    <row r="12" spans="1:18" x14ac:dyDescent="0.25">
      <c r="A12" t="s">
        <v>11</v>
      </c>
      <c r="B12">
        <v>48</v>
      </c>
      <c r="J12">
        <v>48</v>
      </c>
      <c r="K12" t="s">
        <v>81</v>
      </c>
      <c r="L12" t="s">
        <v>20</v>
      </c>
      <c r="M12">
        <v>2</v>
      </c>
      <c r="N12" s="3" t="s">
        <v>98</v>
      </c>
      <c r="O12" s="3" t="s">
        <v>97</v>
      </c>
      <c r="P12" s="3" t="s">
        <v>97</v>
      </c>
      <c r="Q12" s="18">
        <v>2721</v>
      </c>
      <c r="R12" s="3" t="s">
        <v>62</v>
      </c>
    </row>
    <row r="13" spans="1:18" x14ac:dyDescent="0.25">
      <c r="A13" t="s">
        <v>12</v>
      </c>
      <c r="B13">
        <v>69</v>
      </c>
      <c r="J13">
        <v>48</v>
      </c>
      <c r="K13" t="s">
        <v>81</v>
      </c>
      <c r="L13" t="s">
        <v>20</v>
      </c>
      <c r="M13">
        <v>4</v>
      </c>
      <c r="N13" s="3" t="s">
        <v>99</v>
      </c>
      <c r="O13" s="3" t="s">
        <v>97</v>
      </c>
      <c r="P13" s="3" t="s">
        <v>97</v>
      </c>
      <c r="Q13" s="18">
        <v>2744</v>
      </c>
      <c r="R13" s="3" t="s">
        <v>76</v>
      </c>
    </row>
    <row r="14" spans="1:18" x14ac:dyDescent="0.25">
      <c r="A14" t="s">
        <v>13</v>
      </c>
      <c r="B14">
        <v>74</v>
      </c>
      <c r="J14">
        <v>48</v>
      </c>
      <c r="K14" t="s">
        <v>81</v>
      </c>
      <c r="L14" t="s">
        <v>20</v>
      </c>
      <c r="M14">
        <v>8</v>
      </c>
      <c r="N14" s="3" t="s">
        <v>100</v>
      </c>
      <c r="O14" s="3" t="s">
        <v>97</v>
      </c>
      <c r="P14" s="3" t="s">
        <v>101</v>
      </c>
      <c r="Q14" s="18">
        <v>2733</v>
      </c>
      <c r="R14" s="3" t="s">
        <v>56</v>
      </c>
    </row>
    <row r="15" spans="1:18" x14ac:dyDescent="0.25">
      <c r="A15" t="s">
        <v>14</v>
      </c>
      <c r="B15">
        <v>75</v>
      </c>
      <c r="J15">
        <v>48</v>
      </c>
      <c r="K15" t="s">
        <v>81</v>
      </c>
      <c r="L15" t="s">
        <v>20</v>
      </c>
      <c r="M15">
        <v>4</v>
      </c>
      <c r="N15" s="3" t="s">
        <v>100</v>
      </c>
      <c r="O15" s="3" t="s">
        <v>97</v>
      </c>
      <c r="P15" s="3" t="s">
        <v>101</v>
      </c>
      <c r="Q15" s="18">
        <v>2741</v>
      </c>
      <c r="R15" s="3" t="s">
        <v>56</v>
      </c>
    </row>
    <row r="16" spans="1:18" x14ac:dyDescent="0.25">
      <c r="A16" t="s">
        <v>15</v>
      </c>
      <c r="B16">
        <v>76</v>
      </c>
      <c r="J16">
        <v>48</v>
      </c>
      <c r="K16" t="s">
        <v>81</v>
      </c>
      <c r="L16" t="s">
        <v>20</v>
      </c>
      <c r="M16">
        <v>36</v>
      </c>
      <c r="N16" s="3" t="s">
        <v>102</v>
      </c>
      <c r="O16" s="3" t="s">
        <v>103</v>
      </c>
      <c r="P16" s="3" t="s">
        <v>103</v>
      </c>
      <c r="Q16" s="18">
        <v>2712</v>
      </c>
      <c r="R16" s="3" t="s">
        <v>95</v>
      </c>
    </row>
    <row r="17" spans="1:18" x14ac:dyDescent="0.25">
      <c r="A17" t="s">
        <v>16</v>
      </c>
      <c r="B17">
        <v>77</v>
      </c>
      <c r="J17">
        <v>48</v>
      </c>
      <c r="K17" t="s">
        <v>81</v>
      </c>
      <c r="L17" t="s">
        <v>20</v>
      </c>
      <c r="M17">
        <v>14</v>
      </c>
      <c r="N17" s="3" t="s">
        <v>104</v>
      </c>
      <c r="O17" s="3" t="s">
        <v>105</v>
      </c>
      <c r="P17" s="3" t="s">
        <v>106</v>
      </c>
      <c r="Q17" s="18">
        <v>2698</v>
      </c>
      <c r="R17" s="3" t="s">
        <v>77</v>
      </c>
    </row>
    <row r="18" spans="1:18" x14ac:dyDescent="0.25">
      <c r="A18" t="s">
        <v>17</v>
      </c>
      <c r="B18">
        <v>78</v>
      </c>
      <c r="J18">
        <v>48</v>
      </c>
      <c r="K18" t="s">
        <v>81</v>
      </c>
      <c r="L18" t="s">
        <v>21</v>
      </c>
      <c r="M18">
        <v>10</v>
      </c>
      <c r="N18" s="3" t="s">
        <v>107</v>
      </c>
      <c r="O18" s="3" t="s">
        <v>108</v>
      </c>
      <c r="P18" s="3" t="s">
        <v>109</v>
      </c>
      <c r="Q18" s="18">
        <v>2764</v>
      </c>
      <c r="R18" s="3" t="s">
        <v>67</v>
      </c>
    </row>
    <row r="19" spans="1:18" x14ac:dyDescent="0.25">
      <c r="A19" t="s">
        <v>72</v>
      </c>
      <c r="B19">
        <v>79</v>
      </c>
      <c r="J19">
        <v>48</v>
      </c>
      <c r="K19" t="s">
        <v>81</v>
      </c>
      <c r="L19" t="s">
        <v>21</v>
      </c>
      <c r="M19">
        <v>15</v>
      </c>
      <c r="N19" s="3" t="s">
        <v>57</v>
      </c>
      <c r="O19" s="3" t="s">
        <v>108</v>
      </c>
      <c r="P19" s="3" t="s">
        <v>109</v>
      </c>
      <c r="Q19" s="18">
        <v>2788</v>
      </c>
      <c r="R19" s="3" t="s">
        <v>67</v>
      </c>
    </row>
    <row r="20" spans="1:18" x14ac:dyDescent="0.25">
      <c r="A20" t="s">
        <v>73</v>
      </c>
      <c r="B20">
        <v>80</v>
      </c>
      <c r="J20">
        <v>48</v>
      </c>
      <c r="K20" t="s">
        <v>81</v>
      </c>
      <c r="L20" t="s">
        <v>21</v>
      </c>
      <c r="M20">
        <v>5</v>
      </c>
      <c r="N20" s="3" t="s">
        <v>110</v>
      </c>
      <c r="O20" s="3" t="s">
        <v>108</v>
      </c>
      <c r="P20" s="3" t="s">
        <v>109</v>
      </c>
      <c r="Q20" s="18">
        <v>2791</v>
      </c>
      <c r="R20" s="3" t="s">
        <v>82</v>
      </c>
    </row>
    <row r="21" spans="1:18" x14ac:dyDescent="0.25">
      <c r="J21">
        <v>48</v>
      </c>
      <c r="K21" t="s">
        <v>81</v>
      </c>
      <c r="L21" t="s">
        <v>21</v>
      </c>
      <c r="M21">
        <v>10</v>
      </c>
      <c r="N21" s="3" t="s">
        <v>111</v>
      </c>
      <c r="O21" s="3" t="s">
        <v>112</v>
      </c>
      <c r="P21" s="3" t="s">
        <v>112</v>
      </c>
      <c r="Q21" s="18">
        <v>2786</v>
      </c>
      <c r="R21" s="3" t="s">
        <v>76</v>
      </c>
    </row>
    <row r="22" spans="1:18" x14ac:dyDescent="0.25">
      <c r="J22">
        <v>48</v>
      </c>
      <c r="K22" t="s">
        <v>81</v>
      </c>
      <c r="L22" t="s">
        <v>21</v>
      </c>
      <c r="M22">
        <v>5</v>
      </c>
      <c r="N22" s="3" t="s">
        <v>89</v>
      </c>
      <c r="O22" s="3" t="s">
        <v>90</v>
      </c>
      <c r="P22" s="3" t="s">
        <v>90</v>
      </c>
      <c r="Q22" s="18">
        <v>2783</v>
      </c>
      <c r="R22" s="3" t="s">
        <v>58</v>
      </c>
    </row>
    <row r="23" spans="1:18" x14ac:dyDescent="0.25">
      <c r="J23">
        <v>48</v>
      </c>
      <c r="K23" t="s">
        <v>81</v>
      </c>
      <c r="L23" t="s">
        <v>21</v>
      </c>
      <c r="M23">
        <v>5</v>
      </c>
      <c r="N23" s="3" t="s">
        <v>85</v>
      </c>
      <c r="O23" s="3" t="s">
        <v>113</v>
      </c>
      <c r="P23" s="3" t="s">
        <v>113</v>
      </c>
      <c r="Q23" s="18">
        <v>2781</v>
      </c>
      <c r="R23" s="3" t="s">
        <v>63</v>
      </c>
    </row>
    <row r="24" spans="1:18" x14ac:dyDescent="0.25">
      <c r="J24">
        <v>48</v>
      </c>
      <c r="K24" t="s">
        <v>81</v>
      </c>
      <c r="L24" t="s">
        <v>21</v>
      </c>
      <c r="M24">
        <v>5</v>
      </c>
      <c r="N24" s="3" t="s">
        <v>38</v>
      </c>
      <c r="O24" s="3" t="s">
        <v>113</v>
      </c>
      <c r="P24" s="3" t="s">
        <v>113</v>
      </c>
      <c r="Q24" s="18">
        <v>2782</v>
      </c>
      <c r="R24" s="3" t="s">
        <v>59</v>
      </c>
    </row>
    <row r="25" spans="1:18" x14ac:dyDescent="0.25">
      <c r="J25">
        <v>48</v>
      </c>
      <c r="K25" t="s">
        <v>81</v>
      </c>
      <c r="L25" t="s">
        <v>21</v>
      </c>
      <c r="M25">
        <v>10</v>
      </c>
      <c r="N25" s="3" t="s">
        <v>79</v>
      </c>
      <c r="O25" s="3" t="s">
        <v>86</v>
      </c>
      <c r="P25" s="3" t="s">
        <v>86</v>
      </c>
      <c r="Q25" s="18">
        <v>2767</v>
      </c>
      <c r="R25" s="3" t="s">
        <v>62</v>
      </c>
    </row>
    <row r="26" spans="1:18" x14ac:dyDescent="0.25">
      <c r="J26">
        <v>48</v>
      </c>
      <c r="K26" t="s">
        <v>81</v>
      </c>
      <c r="L26" t="s">
        <v>21</v>
      </c>
      <c r="M26">
        <v>5</v>
      </c>
      <c r="N26" s="3" t="s">
        <v>89</v>
      </c>
      <c r="O26" s="3" t="s">
        <v>97</v>
      </c>
      <c r="P26" s="3" t="s">
        <v>97</v>
      </c>
      <c r="Q26" s="18">
        <v>2765</v>
      </c>
      <c r="R26" s="3" t="s">
        <v>58</v>
      </c>
    </row>
    <row r="27" spans="1:18" x14ac:dyDescent="0.25">
      <c r="J27">
        <v>48</v>
      </c>
      <c r="K27" t="s">
        <v>81</v>
      </c>
      <c r="L27" t="s">
        <v>21</v>
      </c>
      <c r="M27">
        <v>5</v>
      </c>
      <c r="N27" s="3" t="s">
        <v>89</v>
      </c>
      <c r="O27" s="3" t="s">
        <v>97</v>
      </c>
      <c r="P27" s="3" t="s">
        <v>97</v>
      </c>
      <c r="Q27" s="18">
        <v>2784</v>
      </c>
      <c r="R27" s="3" t="s">
        <v>58</v>
      </c>
    </row>
    <row r="28" spans="1:18" x14ac:dyDescent="0.25">
      <c r="J28">
        <v>48</v>
      </c>
      <c r="K28" t="s">
        <v>81</v>
      </c>
      <c r="L28" t="s">
        <v>21</v>
      </c>
      <c r="M28">
        <v>5</v>
      </c>
      <c r="N28" s="3" t="s">
        <v>38</v>
      </c>
      <c r="O28" s="3" t="s">
        <v>97</v>
      </c>
      <c r="P28" s="3" t="s">
        <v>97</v>
      </c>
      <c r="Q28" s="18">
        <v>2789</v>
      </c>
      <c r="R28" s="3" t="s">
        <v>59</v>
      </c>
    </row>
    <row r="29" spans="1:18" x14ac:dyDescent="0.25">
      <c r="J29">
        <v>48</v>
      </c>
      <c r="K29" t="s">
        <v>81</v>
      </c>
      <c r="L29" t="s">
        <v>21</v>
      </c>
      <c r="M29">
        <v>3</v>
      </c>
      <c r="N29" s="3" t="s">
        <v>64</v>
      </c>
      <c r="O29" s="3" t="s">
        <v>97</v>
      </c>
      <c r="P29" s="3" t="s">
        <v>97</v>
      </c>
      <c r="Q29" s="18">
        <v>2790</v>
      </c>
      <c r="R29" s="3" t="s">
        <v>61</v>
      </c>
    </row>
    <row r="30" spans="1:18" x14ac:dyDescent="0.25">
      <c r="J30">
        <v>48</v>
      </c>
      <c r="K30" t="s">
        <v>81</v>
      </c>
      <c r="L30" t="s">
        <v>21</v>
      </c>
      <c r="M30">
        <v>5</v>
      </c>
      <c r="N30" s="3" t="s">
        <v>91</v>
      </c>
      <c r="O30" s="3" t="s">
        <v>114</v>
      </c>
      <c r="P30" s="3" t="s">
        <v>114</v>
      </c>
      <c r="Q30" s="18">
        <v>2785</v>
      </c>
      <c r="R30" s="3" t="s">
        <v>92</v>
      </c>
    </row>
    <row r="31" spans="1:18" x14ac:dyDescent="0.25">
      <c r="J31">
        <v>48</v>
      </c>
      <c r="K31" t="s">
        <v>81</v>
      </c>
      <c r="L31" t="s">
        <v>54</v>
      </c>
      <c r="M31">
        <v>3</v>
      </c>
      <c r="N31" s="3" t="s">
        <v>110</v>
      </c>
      <c r="O31" s="3" t="s">
        <v>108</v>
      </c>
      <c r="P31" s="3" t="s">
        <v>109</v>
      </c>
      <c r="Q31" s="18">
        <v>2792</v>
      </c>
      <c r="R31" s="3" t="s">
        <v>82</v>
      </c>
    </row>
    <row r="32" spans="1:18" x14ac:dyDescent="0.25">
      <c r="J32">
        <v>48</v>
      </c>
      <c r="K32" t="s">
        <v>81</v>
      </c>
      <c r="L32" t="s">
        <v>54</v>
      </c>
      <c r="M32">
        <v>5</v>
      </c>
      <c r="N32" s="3" t="s">
        <v>99</v>
      </c>
      <c r="O32" s="3" t="s">
        <v>90</v>
      </c>
      <c r="P32" s="3" t="s">
        <v>90</v>
      </c>
      <c r="Q32" s="18">
        <v>2859</v>
      </c>
      <c r="R32" s="3" t="s">
        <v>76</v>
      </c>
    </row>
    <row r="33" spans="10:18" x14ac:dyDescent="0.25">
      <c r="J33">
        <v>48</v>
      </c>
      <c r="K33" t="s">
        <v>81</v>
      </c>
      <c r="L33" t="s">
        <v>54</v>
      </c>
      <c r="M33">
        <v>5</v>
      </c>
      <c r="N33" s="3" t="s">
        <v>115</v>
      </c>
      <c r="O33" s="3" t="s">
        <v>116</v>
      </c>
      <c r="P33" s="3" t="s">
        <v>116</v>
      </c>
      <c r="Q33" s="18">
        <v>2833</v>
      </c>
      <c r="R33" s="3" t="s">
        <v>95</v>
      </c>
    </row>
    <row r="34" spans="10:18" x14ac:dyDescent="0.25">
      <c r="J34">
        <v>48</v>
      </c>
      <c r="K34" t="s">
        <v>81</v>
      </c>
      <c r="L34" t="s">
        <v>54</v>
      </c>
      <c r="M34">
        <v>3</v>
      </c>
      <c r="N34" s="3" t="s">
        <v>85</v>
      </c>
      <c r="O34" s="3" t="s">
        <v>113</v>
      </c>
      <c r="P34" s="3" t="s">
        <v>113</v>
      </c>
      <c r="Q34" s="18">
        <v>2837</v>
      </c>
      <c r="R34" s="3" t="s">
        <v>63</v>
      </c>
    </row>
    <row r="35" spans="10:18" x14ac:dyDescent="0.25">
      <c r="J35">
        <v>48</v>
      </c>
      <c r="K35" t="s">
        <v>81</v>
      </c>
      <c r="L35" t="s">
        <v>54</v>
      </c>
      <c r="M35">
        <v>6</v>
      </c>
      <c r="N35" s="3" t="s">
        <v>85</v>
      </c>
      <c r="O35" s="3" t="s">
        <v>113</v>
      </c>
      <c r="P35" s="3" t="s">
        <v>113</v>
      </c>
      <c r="Q35" s="18">
        <v>2860</v>
      </c>
      <c r="R35" s="3" t="s">
        <v>63</v>
      </c>
    </row>
    <row r="36" spans="10:18" x14ac:dyDescent="0.25">
      <c r="J36">
        <v>48</v>
      </c>
      <c r="K36" t="s">
        <v>81</v>
      </c>
      <c r="L36" t="s">
        <v>54</v>
      </c>
      <c r="M36">
        <v>5</v>
      </c>
      <c r="N36" s="3" t="s">
        <v>38</v>
      </c>
      <c r="O36" s="3" t="s">
        <v>86</v>
      </c>
      <c r="P36" s="3" t="s">
        <v>86</v>
      </c>
      <c r="Q36" s="18">
        <v>2847</v>
      </c>
      <c r="R36" s="3" t="s">
        <v>59</v>
      </c>
    </row>
    <row r="37" spans="10:18" x14ac:dyDescent="0.25">
      <c r="J37">
        <v>48</v>
      </c>
      <c r="K37" t="s">
        <v>81</v>
      </c>
      <c r="L37" t="s">
        <v>54</v>
      </c>
      <c r="M37">
        <v>2</v>
      </c>
      <c r="N37" s="3" t="s">
        <v>41</v>
      </c>
      <c r="O37" s="3" t="s">
        <v>86</v>
      </c>
      <c r="P37" s="3" t="s">
        <v>86</v>
      </c>
      <c r="Q37" s="18">
        <v>2849</v>
      </c>
      <c r="R37" s="3" t="s">
        <v>59</v>
      </c>
    </row>
    <row r="38" spans="10:18" x14ac:dyDescent="0.25">
      <c r="J38">
        <v>48</v>
      </c>
      <c r="K38" t="s">
        <v>81</v>
      </c>
      <c r="L38" t="s">
        <v>54</v>
      </c>
      <c r="M38">
        <v>4</v>
      </c>
      <c r="N38" s="3" t="s">
        <v>117</v>
      </c>
      <c r="O38" s="3" t="s">
        <v>97</v>
      </c>
      <c r="P38" s="3" t="s">
        <v>97</v>
      </c>
      <c r="Q38" s="18">
        <v>2831</v>
      </c>
      <c r="R38" s="3" t="s">
        <v>76</v>
      </c>
    </row>
    <row r="39" spans="10:18" x14ac:dyDescent="0.25">
      <c r="J39">
        <v>48</v>
      </c>
      <c r="K39" t="s">
        <v>81</v>
      </c>
      <c r="L39" t="s">
        <v>54</v>
      </c>
      <c r="M39">
        <v>4</v>
      </c>
      <c r="N39" s="3" t="s">
        <v>79</v>
      </c>
      <c r="O39" s="3" t="s">
        <v>97</v>
      </c>
      <c r="P39" s="3" t="s">
        <v>97</v>
      </c>
      <c r="Q39" s="18">
        <v>2832</v>
      </c>
      <c r="R39" s="3" t="s">
        <v>62</v>
      </c>
    </row>
    <row r="40" spans="10:18" x14ac:dyDescent="0.25">
      <c r="J40">
        <v>48</v>
      </c>
      <c r="K40" t="s">
        <v>81</v>
      </c>
      <c r="L40" t="s">
        <v>54</v>
      </c>
      <c r="M40">
        <v>5</v>
      </c>
      <c r="N40" s="3" t="s">
        <v>91</v>
      </c>
      <c r="O40" s="3" t="s">
        <v>97</v>
      </c>
      <c r="P40" s="3" t="s">
        <v>97</v>
      </c>
      <c r="Q40" s="18">
        <v>2834</v>
      </c>
      <c r="R40" s="3" t="s">
        <v>92</v>
      </c>
    </row>
    <row r="41" spans="10:18" x14ac:dyDescent="0.25">
      <c r="J41">
        <v>48</v>
      </c>
      <c r="K41" t="s">
        <v>81</v>
      </c>
      <c r="L41" t="s">
        <v>54</v>
      </c>
      <c r="M41">
        <v>4</v>
      </c>
      <c r="N41" s="3" t="s">
        <v>89</v>
      </c>
      <c r="O41" s="3" t="s">
        <v>97</v>
      </c>
      <c r="P41" s="3" t="s">
        <v>97</v>
      </c>
      <c r="Q41" s="18">
        <v>2835</v>
      </c>
      <c r="R41" s="3" t="s">
        <v>58</v>
      </c>
    </row>
    <row r="42" spans="10:18" x14ac:dyDescent="0.25">
      <c r="J42">
        <v>48</v>
      </c>
      <c r="K42" t="s">
        <v>81</v>
      </c>
      <c r="L42" t="s">
        <v>54</v>
      </c>
      <c r="M42">
        <v>5</v>
      </c>
      <c r="N42" s="3" t="s">
        <v>38</v>
      </c>
      <c r="O42" s="3" t="s">
        <v>97</v>
      </c>
      <c r="P42" s="3" t="s">
        <v>97</v>
      </c>
      <c r="Q42" s="18">
        <v>2836</v>
      </c>
      <c r="R42" s="3" t="s">
        <v>59</v>
      </c>
    </row>
    <row r="43" spans="10:18" x14ac:dyDescent="0.25">
      <c r="J43">
        <v>48</v>
      </c>
      <c r="K43" t="s">
        <v>81</v>
      </c>
      <c r="L43" t="s">
        <v>54</v>
      </c>
      <c r="M43">
        <v>15</v>
      </c>
      <c r="N43" s="3" t="s">
        <v>42</v>
      </c>
      <c r="O43" s="3" t="s">
        <v>97</v>
      </c>
      <c r="P43" s="3" t="s">
        <v>97</v>
      </c>
      <c r="Q43" s="18">
        <v>2838</v>
      </c>
      <c r="R43" s="3" t="s">
        <v>59</v>
      </c>
    </row>
    <row r="44" spans="10:18" x14ac:dyDescent="0.25">
      <c r="J44">
        <v>48</v>
      </c>
      <c r="K44" t="s">
        <v>81</v>
      </c>
      <c r="L44" t="s">
        <v>54</v>
      </c>
      <c r="M44">
        <v>5</v>
      </c>
      <c r="N44" s="3" t="s">
        <v>91</v>
      </c>
      <c r="O44" s="3" t="s">
        <v>97</v>
      </c>
      <c r="P44" s="3" t="s">
        <v>97</v>
      </c>
      <c r="Q44" s="18">
        <v>2839</v>
      </c>
      <c r="R44" s="3" t="s">
        <v>92</v>
      </c>
    </row>
    <row r="45" spans="10:18" x14ac:dyDescent="0.25">
      <c r="J45">
        <v>48</v>
      </c>
      <c r="K45" t="s">
        <v>81</v>
      </c>
      <c r="L45" t="s">
        <v>54</v>
      </c>
      <c r="M45">
        <v>5</v>
      </c>
      <c r="N45" s="3" t="s">
        <v>38</v>
      </c>
      <c r="O45" s="3" t="s">
        <v>97</v>
      </c>
      <c r="P45" s="3" t="s">
        <v>97</v>
      </c>
      <c r="Q45" s="18">
        <v>2840</v>
      </c>
      <c r="R45" s="3" t="s">
        <v>59</v>
      </c>
    </row>
    <row r="46" spans="10:18" x14ac:dyDescent="0.25">
      <c r="J46">
        <v>48</v>
      </c>
      <c r="K46" t="s">
        <v>81</v>
      </c>
      <c r="L46" t="s">
        <v>54</v>
      </c>
      <c r="M46">
        <v>4</v>
      </c>
      <c r="N46" s="3" t="s">
        <v>89</v>
      </c>
      <c r="O46" s="3" t="s">
        <v>97</v>
      </c>
      <c r="P46" s="3" t="s">
        <v>97</v>
      </c>
      <c r="Q46" s="18">
        <v>2848</v>
      </c>
      <c r="R46" s="3" t="s">
        <v>58</v>
      </c>
    </row>
    <row r="47" spans="10:18" x14ac:dyDescent="0.25">
      <c r="J47">
        <v>48</v>
      </c>
      <c r="K47" t="s">
        <v>81</v>
      </c>
      <c r="L47" t="s">
        <v>54</v>
      </c>
      <c r="M47">
        <v>8</v>
      </c>
      <c r="N47" s="3" t="s">
        <v>118</v>
      </c>
      <c r="O47" s="3" t="s">
        <v>114</v>
      </c>
      <c r="P47" s="3" t="s">
        <v>114</v>
      </c>
      <c r="Q47" s="18">
        <v>2841</v>
      </c>
      <c r="R47" s="3" t="s">
        <v>62</v>
      </c>
    </row>
    <row r="48" spans="10:18" x14ac:dyDescent="0.25">
      <c r="J48">
        <v>48</v>
      </c>
      <c r="K48" t="s">
        <v>81</v>
      </c>
      <c r="L48" t="s">
        <v>54</v>
      </c>
      <c r="M48">
        <v>6</v>
      </c>
      <c r="N48" s="3" t="s">
        <v>119</v>
      </c>
      <c r="O48" s="3" t="s">
        <v>114</v>
      </c>
      <c r="P48" s="3" t="s">
        <v>114</v>
      </c>
      <c r="Q48" s="18">
        <v>2861</v>
      </c>
      <c r="R48" s="3" t="s">
        <v>84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-0.249977111117893"/>
  </sheetPr>
  <dimension ref="A2:K41"/>
  <sheetViews>
    <sheetView tabSelected="1" workbookViewId="0">
      <selection activeCell="I16" activeCellId="1" sqref="F16:F25 I16:I25"/>
    </sheetView>
  </sheetViews>
  <sheetFormatPr defaultRowHeight="15" x14ac:dyDescent="0.25"/>
  <cols>
    <col min="1" max="1" width="46.28515625" customWidth="1"/>
    <col min="2" max="2" width="16.5703125" customWidth="1"/>
    <col min="3" max="3" width="16.140625" customWidth="1"/>
    <col min="4" max="4" width="18.28515625" customWidth="1"/>
    <col min="5" max="5" width="16.42578125" customWidth="1"/>
    <col min="6" max="6" width="40" customWidth="1"/>
    <col min="7" max="7" width="16.5703125" customWidth="1"/>
    <col min="8" max="8" width="16.140625" customWidth="1"/>
    <col min="9" max="9" width="18.28515625" customWidth="1"/>
    <col min="10" max="10" width="13.140625" customWidth="1"/>
    <col min="11" max="11" width="18.5703125" bestFit="1" customWidth="1"/>
    <col min="13" max="13" width="13.140625" customWidth="1"/>
    <col min="14" max="14" width="18.5703125" bestFit="1" customWidth="1"/>
    <col min="15" max="15" width="18" customWidth="1"/>
    <col min="16" max="17" width="18" bestFit="1" customWidth="1"/>
    <col min="19" max="19" width="13.140625" customWidth="1"/>
    <col min="20" max="20" width="18.5703125" bestFit="1" customWidth="1"/>
    <col min="21" max="21" width="18" customWidth="1"/>
    <col min="22" max="23" width="18" bestFit="1" customWidth="1"/>
  </cols>
  <sheetData>
    <row r="2" spans="1:9" x14ac:dyDescent="0.25">
      <c r="A2" t="s">
        <v>18</v>
      </c>
      <c r="B2" s="1" t="s">
        <v>11</v>
      </c>
      <c r="C2" s="15">
        <f>VLOOKUP(B2,Datos!A:B,2,FALSE)</f>
        <v>48</v>
      </c>
    </row>
    <row r="3" spans="1:9" x14ac:dyDescent="0.25">
      <c r="A3" t="s">
        <v>34</v>
      </c>
      <c r="B3" s="2" t="s">
        <v>80</v>
      </c>
    </row>
    <row r="4" spans="1:9" x14ac:dyDescent="0.25">
      <c r="A4" t="s">
        <v>35</v>
      </c>
      <c r="B4" s="2" t="s">
        <v>80</v>
      </c>
    </row>
    <row r="6" spans="1:9" x14ac:dyDescent="0.25">
      <c r="A6" s="10" t="s">
        <v>0</v>
      </c>
      <c r="B6" s="10" t="s">
        <v>45</v>
      </c>
      <c r="C6" s="10" t="s">
        <v>44</v>
      </c>
      <c r="D6" s="10" t="s">
        <v>29</v>
      </c>
    </row>
    <row r="7" spans="1:9" x14ac:dyDescent="0.25">
      <c r="A7" s="12" t="s">
        <v>30</v>
      </c>
      <c r="B7" s="8">
        <f>COUNTIF(Datos!L:L,1)</f>
        <v>16</v>
      </c>
      <c r="C7" s="8">
        <f>SUMIF(Datos!F:F,1,Datos!H:H)</f>
        <v>105</v>
      </c>
      <c r="D7" s="16">
        <f>C7/B7</f>
        <v>6.5625</v>
      </c>
    </row>
    <row r="8" spans="1:9" x14ac:dyDescent="0.25">
      <c r="A8" s="12" t="s">
        <v>31</v>
      </c>
      <c r="B8" s="8">
        <f>COUNTIF(Datos!L:L,2)</f>
        <v>13</v>
      </c>
      <c r="C8" s="8">
        <f>SUMIF(Datos!F:F,2,Datos!H:H)</f>
        <v>88</v>
      </c>
      <c r="D8" s="16">
        <f>C8/B8</f>
        <v>6.7692307692307692</v>
      </c>
    </row>
    <row r="9" spans="1:9" x14ac:dyDescent="0.25">
      <c r="A9" s="12" t="s">
        <v>32</v>
      </c>
      <c r="B9" s="8">
        <f>COUNTIF(Datos!L:L,3)</f>
        <v>18</v>
      </c>
      <c r="C9" s="8">
        <f>SUMIF(Datos!F:F,3,Datos!H:H)</f>
        <v>94</v>
      </c>
      <c r="D9" s="16">
        <f>C9/B9</f>
        <v>5.2222222222222223</v>
      </c>
    </row>
    <row r="10" spans="1:9" ht="18.75" x14ac:dyDescent="0.3">
      <c r="A10" s="13" t="s">
        <v>33</v>
      </c>
      <c r="B10" s="9">
        <f>SUM(B7:B9)</f>
        <v>47</v>
      </c>
      <c r="C10" s="9">
        <f>SUM(C7:C9)</f>
        <v>287</v>
      </c>
      <c r="D10" s="17">
        <f>C10/B10</f>
        <v>6.1063829787234045</v>
      </c>
    </row>
    <row r="11" spans="1:9" x14ac:dyDescent="0.25">
      <c r="C11" s="14"/>
    </row>
    <row r="12" spans="1:9" x14ac:dyDescent="0.25">
      <c r="A12" s="20" t="s">
        <v>43</v>
      </c>
      <c r="B12" s="21"/>
      <c r="C12" s="21"/>
      <c r="D12" s="22"/>
      <c r="F12" s="20" t="s">
        <v>49</v>
      </c>
      <c r="G12" s="21"/>
      <c r="H12" s="21"/>
      <c r="I12" s="22"/>
    </row>
    <row r="13" spans="1:9" x14ac:dyDescent="0.25">
      <c r="F13" s="4" t="s">
        <v>25</v>
      </c>
      <c r="G13" t="s">
        <v>54</v>
      </c>
    </row>
    <row r="14" spans="1:9" x14ac:dyDescent="0.25">
      <c r="B14" s="11"/>
      <c r="C14" s="11"/>
      <c r="H14" s="11"/>
      <c r="I14" s="11"/>
    </row>
    <row r="15" spans="1:9" x14ac:dyDescent="0.25">
      <c r="A15" s="4" t="s">
        <v>26</v>
      </c>
      <c r="B15" t="s">
        <v>46</v>
      </c>
      <c r="C15" t="s">
        <v>47</v>
      </c>
      <c r="D15" t="s">
        <v>48</v>
      </c>
      <c r="F15" s="4" t="s">
        <v>26</v>
      </c>
      <c r="G15" t="s">
        <v>46</v>
      </c>
      <c r="H15" t="s">
        <v>47</v>
      </c>
      <c r="I15" t="s">
        <v>48</v>
      </c>
    </row>
    <row r="16" spans="1:9" x14ac:dyDescent="0.25">
      <c r="A16" s="5" t="s">
        <v>89</v>
      </c>
      <c r="B16" s="6">
        <v>8</v>
      </c>
      <c r="C16" s="6">
        <v>39</v>
      </c>
      <c r="D16" s="7">
        <v>0.13588850174216027</v>
      </c>
      <c r="F16" s="5" t="s">
        <v>38</v>
      </c>
      <c r="G16" s="6">
        <v>3</v>
      </c>
      <c r="H16" s="6">
        <v>15</v>
      </c>
      <c r="I16" s="7">
        <v>0.15957446808510639</v>
      </c>
    </row>
    <row r="17" spans="1:11" x14ac:dyDescent="0.25">
      <c r="A17" s="5" t="s">
        <v>102</v>
      </c>
      <c r="B17" s="6">
        <v>1</v>
      </c>
      <c r="C17" s="6">
        <v>36</v>
      </c>
      <c r="D17" s="7">
        <v>0.12543554006968641</v>
      </c>
      <c r="E17" s="7"/>
      <c r="F17" s="5" t="s">
        <v>42</v>
      </c>
      <c r="G17" s="6">
        <v>1</v>
      </c>
      <c r="H17" s="6">
        <v>15</v>
      </c>
      <c r="I17" s="7">
        <v>0.15957446808510639</v>
      </c>
      <c r="J17" s="5"/>
      <c r="K17" s="6"/>
    </row>
    <row r="18" spans="1:11" x14ac:dyDescent="0.25">
      <c r="A18" s="5" t="s">
        <v>38</v>
      </c>
      <c r="B18" s="6">
        <v>5</v>
      </c>
      <c r="C18" s="6">
        <v>25</v>
      </c>
      <c r="D18" s="7">
        <v>8.7108013937282236E-2</v>
      </c>
      <c r="E18" s="7"/>
      <c r="F18" s="5" t="s">
        <v>91</v>
      </c>
      <c r="G18" s="6">
        <v>2</v>
      </c>
      <c r="H18" s="6">
        <v>10</v>
      </c>
      <c r="I18" s="7">
        <v>0.10638297872340426</v>
      </c>
      <c r="J18" s="5"/>
      <c r="K18" s="6"/>
    </row>
    <row r="19" spans="1:11" x14ac:dyDescent="0.25">
      <c r="A19" s="5" t="s">
        <v>91</v>
      </c>
      <c r="B19" s="6">
        <v>4</v>
      </c>
      <c r="C19" s="6">
        <v>17</v>
      </c>
      <c r="D19" s="7">
        <v>5.9233449477351915E-2</v>
      </c>
      <c r="E19" s="7"/>
      <c r="F19" s="5" t="s">
        <v>85</v>
      </c>
      <c r="G19" s="6">
        <v>2</v>
      </c>
      <c r="H19" s="6">
        <v>9</v>
      </c>
      <c r="I19" s="7">
        <v>9.5744680851063829E-2</v>
      </c>
      <c r="J19" s="5"/>
      <c r="K19" s="6"/>
    </row>
    <row r="20" spans="1:11" x14ac:dyDescent="0.25">
      <c r="A20" s="5" t="s">
        <v>42</v>
      </c>
      <c r="B20" s="6">
        <v>1</v>
      </c>
      <c r="C20" s="6">
        <v>15</v>
      </c>
      <c r="D20" s="7">
        <v>5.2264808362369339E-2</v>
      </c>
      <c r="E20" s="7"/>
      <c r="F20" s="5" t="s">
        <v>89</v>
      </c>
      <c r="G20" s="6">
        <v>2</v>
      </c>
      <c r="H20" s="6">
        <v>8</v>
      </c>
      <c r="I20" s="7">
        <v>8.5106382978723402E-2</v>
      </c>
      <c r="J20" s="5"/>
      <c r="K20" s="6"/>
    </row>
    <row r="21" spans="1:11" x14ac:dyDescent="0.25">
      <c r="A21" s="5" t="s">
        <v>57</v>
      </c>
      <c r="B21" s="6">
        <v>1</v>
      </c>
      <c r="C21" s="6">
        <v>15</v>
      </c>
      <c r="D21" s="7">
        <v>5.2264808362369339E-2</v>
      </c>
      <c r="F21" s="5" t="s">
        <v>118</v>
      </c>
      <c r="G21" s="6">
        <v>1</v>
      </c>
      <c r="H21" s="6">
        <v>8</v>
      </c>
      <c r="I21" s="7">
        <v>8.5106382978723402E-2</v>
      </c>
      <c r="J21" s="5"/>
      <c r="K21" s="6"/>
    </row>
    <row r="22" spans="1:11" x14ac:dyDescent="0.25">
      <c r="A22" s="5" t="s">
        <v>85</v>
      </c>
      <c r="B22" s="6">
        <v>3</v>
      </c>
      <c r="C22" s="6">
        <v>14</v>
      </c>
      <c r="D22" s="7">
        <v>4.878048780487805E-2</v>
      </c>
      <c r="F22" s="5" t="s">
        <v>119</v>
      </c>
      <c r="G22" s="6">
        <v>1</v>
      </c>
      <c r="H22" s="6">
        <v>6</v>
      </c>
      <c r="I22" s="7">
        <v>6.3829787234042548E-2</v>
      </c>
      <c r="J22" s="5"/>
      <c r="K22" s="6"/>
    </row>
    <row r="23" spans="1:11" x14ac:dyDescent="0.25">
      <c r="A23" s="5" t="s">
        <v>79</v>
      </c>
      <c r="B23" s="6">
        <v>2</v>
      </c>
      <c r="C23" s="6">
        <v>14</v>
      </c>
      <c r="D23" s="7">
        <v>4.878048780487805E-2</v>
      </c>
      <c r="F23" s="5" t="s">
        <v>115</v>
      </c>
      <c r="G23" s="6">
        <v>1</v>
      </c>
      <c r="H23" s="6">
        <v>5</v>
      </c>
      <c r="I23" s="7">
        <v>5.3191489361702128E-2</v>
      </c>
      <c r="J23" s="5"/>
      <c r="K23" s="6"/>
    </row>
    <row r="24" spans="1:11" x14ac:dyDescent="0.25">
      <c r="A24" s="5" t="s">
        <v>104</v>
      </c>
      <c r="B24" s="6">
        <v>1</v>
      </c>
      <c r="C24" s="6">
        <v>14</v>
      </c>
      <c r="D24" s="7">
        <v>4.878048780487805E-2</v>
      </c>
      <c r="F24" s="5" t="s">
        <v>99</v>
      </c>
      <c r="G24" s="6">
        <v>1</v>
      </c>
      <c r="H24" s="6">
        <v>5</v>
      </c>
      <c r="I24" s="7">
        <v>5.3191489361702128E-2</v>
      </c>
      <c r="J24" s="5"/>
      <c r="K24" s="6"/>
    </row>
    <row r="25" spans="1:11" x14ac:dyDescent="0.25">
      <c r="A25" s="5" t="s">
        <v>100</v>
      </c>
      <c r="B25" s="6">
        <v>2</v>
      </c>
      <c r="C25" s="6">
        <v>12</v>
      </c>
      <c r="D25" s="7">
        <v>4.1811846689895474E-2</v>
      </c>
      <c r="F25" s="5" t="s">
        <v>117</v>
      </c>
      <c r="G25" s="6">
        <v>1</v>
      </c>
      <c r="H25" s="6">
        <v>4</v>
      </c>
      <c r="I25" s="7">
        <v>4.2553191489361701E-2</v>
      </c>
      <c r="J25" s="5"/>
      <c r="K25" s="6"/>
    </row>
    <row r="26" spans="1:11" x14ac:dyDescent="0.25">
      <c r="A26" s="5" t="s">
        <v>107</v>
      </c>
      <c r="B26" s="6">
        <v>1</v>
      </c>
      <c r="C26" s="6">
        <v>10</v>
      </c>
      <c r="D26" s="7">
        <v>3.484320557491289E-2</v>
      </c>
      <c r="F26" s="5" t="s">
        <v>79</v>
      </c>
      <c r="G26" s="6">
        <v>1</v>
      </c>
      <c r="H26" s="6">
        <v>4</v>
      </c>
      <c r="I26" s="7">
        <v>4.2553191489361701E-2</v>
      </c>
    </row>
    <row r="27" spans="1:11" x14ac:dyDescent="0.25">
      <c r="A27" s="5" t="s">
        <v>111</v>
      </c>
      <c r="B27" s="6">
        <v>1</v>
      </c>
      <c r="C27" s="6">
        <v>10</v>
      </c>
      <c r="D27" s="7">
        <v>3.484320557491289E-2</v>
      </c>
      <c r="F27" s="5" t="s">
        <v>110</v>
      </c>
      <c r="G27" s="6">
        <v>1</v>
      </c>
      <c r="H27" s="6">
        <v>3</v>
      </c>
      <c r="I27" s="7">
        <v>3.1914893617021274E-2</v>
      </c>
    </row>
    <row r="28" spans="1:11" x14ac:dyDescent="0.25">
      <c r="A28" s="5" t="s">
        <v>83</v>
      </c>
      <c r="B28" s="6">
        <v>2</v>
      </c>
      <c r="C28" s="6">
        <v>10</v>
      </c>
      <c r="D28" s="7">
        <v>3.484320557491289E-2</v>
      </c>
      <c r="F28" s="5" t="s">
        <v>41</v>
      </c>
      <c r="G28" s="6">
        <v>1</v>
      </c>
      <c r="H28" s="6">
        <v>2</v>
      </c>
      <c r="I28" s="7">
        <v>2.1276595744680851E-2</v>
      </c>
    </row>
    <row r="29" spans="1:11" x14ac:dyDescent="0.25">
      <c r="A29" s="5" t="s">
        <v>99</v>
      </c>
      <c r="B29" s="6">
        <v>2</v>
      </c>
      <c r="C29" s="6">
        <v>9</v>
      </c>
      <c r="D29" s="7">
        <v>3.1358885017421602E-2</v>
      </c>
      <c r="F29" s="5" t="s">
        <v>28</v>
      </c>
      <c r="G29" s="6">
        <v>18</v>
      </c>
      <c r="H29" s="6">
        <v>94</v>
      </c>
      <c r="I29" s="7">
        <v>1</v>
      </c>
    </row>
    <row r="30" spans="1:11" x14ac:dyDescent="0.25">
      <c r="A30" s="5" t="s">
        <v>110</v>
      </c>
      <c r="B30" s="6">
        <v>2</v>
      </c>
      <c r="C30" s="6">
        <v>8</v>
      </c>
      <c r="D30" s="7">
        <v>2.7874564459930314E-2</v>
      </c>
    </row>
    <row r="31" spans="1:11" x14ac:dyDescent="0.25">
      <c r="A31" s="5" t="s">
        <v>118</v>
      </c>
      <c r="B31" s="6">
        <v>1</v>
      </c>
      <c r="C31" s="6">
        <v>8</v>
      </c>
      <c r="D31" s="7">
        <v>2.7874564459930314E-2</v>
      </c>
    </row>
    <row r="32" spans="1:11" x14ac:dyDescent="0.25">
      <c r="A32" s="5" t="s">
        <v>119</v>
      </c>
      <c r="B32" s="6">
        <v>1</v>
      </c>
      <c r="C32" s="6">
        <v>6</v>
      </c>
      <c r="D32" s="7">
        <v>2.0905923344947737E-2</v>
      </c>
    </row>
    <row r="33" spans="1:4" x14ac:dyDescent="0.25">
      <c r="A33" s="5" t="s">
        <v>115</v>
      </c>
      <c r="B33" s="6">
        <v>1</v>
      </c>
      <c r="C33" s="6">
        <v>5</v>
      </c>
      <c r="D33" s="7">
        <v>1.7421602787456445E-2</v>
      </c>
    </row>
    <row r="34" spans="1:4" x14ac:dyDescent="0.25">
      <c r="A34" s="5" t="s">
        <v>93</v>
      </c>
      <c r="B34" s="6">
        <v>2</v>
      </c>
      <c r="C34" s="6">
        <v>5</v>
      </c>
      <c r="D34" s="7">
        <v>1.7421602787456445E-2</v>
      </c>
    </row>
    <row r="35" spans="1:4" x14ac:dyDescent="0.25">
      <c r="A35" s="5" t="s">
        <v>117</v>
      </c>
      <c r="B35" s="6">
        <v>1</v>
      </c>
      <c r="C35" s="6">
        <v>4</v>
      </c>
      <c r="D35" s="7">
        <v>1.3937282229965157E-2</v>
      </c>
    </row>
    <row r="36" spans="1:4" x14ac:dyDescent="0.25">
      <c r="A36" s="5" t="s">
        <v>98</v>
      </c>
      <c r="B36" s="6">
        <v>2</v>
      </c>
      <c r="C36" s="6">
        <v>4</v>
      </c>
      <c r="D36" s="7">
        <v>1.3937282229965157E-2</v>
      </c>
    </row>
    <row r="37" spans="1:4" x14ac:dyDescent="0.25">
      <c r="A37" s="5" t="s">
        <v>64</v>
      </c>
      <c r="B37" s="6">
        <v>1</v>
      </c>
      <c r="C37" s="6">
        <v>3</v>
      </c>
      <c r="D37" s="7">
        <v>1.0452961672473868E-2</v>
      </c>
    </row>
    <row r="38" spans="1:4" x14ac:dyDescent="0.25">
      <c r="A38" s="5" t="s">
        <v>41</v>
      </c>
      <c r="B38" s="6">
        <v>1</v>
      </c>
      <c r="C38" s="6">
        <v>2</v>
      </c>
      <c r="D38" s="7">
        <v>6.9686411149825784E-3</v>
      </c>
    </row>
    <row r="39" spans="1:4" x14ac:dyDescent="0.25">
      <c r="A39" s="5" t="s">
        <v>78</v>
      </c>
      <c r="B39" s="6">
        <v>1</v>
      </c>
      <c r="C39" s="6">
        <v>2</v>
      </c>
      <c r="D39" s="7">
        <v>6.9686411149825784E-3</v>
      </c>
    </row>
    <row r="40" spans="1:4" x14ac:dyDescent="0.25">
      <c r="A40" s="5" t="s">
        <v>27</v>
      </c>
      <c r="B40" s="6"/>
      <c r="C40" s="6"/>
      <c r="D40" s="7">
        <v>0</v>
      </c>
    </row>
    <row r="41" spans="1:4" x14ac:dyDescent="0.25">
      <c r="A41" s="5" t="s">
        <v>28</v>
      </c>
      <c r="B41" s="6">
        <v>47</v>
      </c>
      <c r="C41" s="6">
        <v>287</v>
      </c>
      <c r="D41" s="7">
        <v>1</v>
      </c>
    </row>
  </sheetData>
  <mergeCells count="2">
    <mergeCell ref="A12:D12"/>
    <mergeCell ref="F12:I12"/>
  </mergeCells>
  <pageMargins left="0.7" right="0.7" top="0.75" bottom="0.75" header="0.3" footer="0.3"/>
  <pageSetup orientation="portrait" horizontalDpi="4294967292" verticalDpi="0"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Datos!$A$2:$A$1004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1"/>
  <sheetViews>
    <sheetView workbookViewId="0">
      <selection activeCell="K24" sqref="K24"/>
    </sheetView>
  </sheetViews>
  <sheetFormatPr defaultRowHeight="15" x14ac:dyDescent="0.25"/>
  <cols>
    <col min="2" max="2" width="41.42578125" customWidth="1"/>
    <col min="3" max="3" width="16.5703125" bestFit="1" customWidth="1"/>
    <col min="4" max="4" width="16.140625" bestFit="1" customWidth="1"/>
    <col min="5" max="5" width="18.28515625" bestFit="1" customWidth="1"/>
  </cols>
  <sheetData>
    <row r="3" spans="2:5" x14ac:dyDescent="0.25">
      <c r="B3" s="4" t="s">
        <v>25</v>
      </c>
      <c r="C3" t="s">
        <v>50</v>
      </c>
    </row>
    <row r="5" spans="2:5" x14ac:dyDescent="0.25">
      <c r="B5" s="4" t="s">
        <v>26</v>
      </c>
      <c r="C5" t="s">
        <v>46</v>
      </c>
      <c r="D5" t="s">
        <v>47</v>
      </c>
      <c r="E5" t="s">
        <v>48</v>
      </c>
    </row>
    <row r="6" spans="2:5" x14ac:dyDescent="0.25">
      <c r="B6" s="5" t="s">
        <v>60</v>
      </c>
      <c r="C6" s="6">
        <v>20</v>
      </c>
      <c r="D6" s="6">
        <v>52</v>
      </c>
      <c r="E6" s="7">
        <v>0.25615763546798032</v>
      </c>
    </row>
    <row r="7" spans="2:5" x14ac:dyDescent="0.25">
      <c r="B7" s="5" t="s">
        <v>41</v>
      </c>
      <c r="C7" s="6">
        <v>11</v>
      </c>
      <c r="D7" s="6">
        <v>32</v>
      </c>
      <c r="E7" s="7">
        <v>0.15763546798029557</v>
      </c>
    </row>
    <row r="8" spans="2:5" x14ac:dyDescent="0.25">
      <c r="B8" s="5" t="s">
        <v>66</v>
      </c>
      <c r="C8" s="6">
        <v>4</v>
      </c>
      <c r="D8" s="6">
        <v>28</v>
      </c>
      <c r="E8" s="7">
        <v>0.13793103448275862</v>
      </c>
    </row>
    <row r="9" spans="2:5" x14ac:dyDescent="0.25">
      <c r="B9" s="5" t="s">
        <v>57</v>
      </c>
      <c r="C9" s="6">
        <v>3</v>
      </c>
      <c r="D9" s="6">
        <v>17</v>
      </c>
      <c r="E9" s="7">
        <v>8.3743842364532015E-2</v>
      </c>
    </row>
    <row r="10" spans="2:5" x14ac:dyDescent="0.25">
      <c r="B10" s="5" t="s">
        <v>68</v>
      </c>
      <c r="C10" s="6">
        <v>3</v>
      </c>
      <c r="D10" s="6">
        <v>16</v>
      </c>
      <c r="E10" s="7">
        <v>7.8817733990147784E-2</v>
      </c>
    </row>
    <row r="11" spans="2:5" x14ac:dyDescent="0.25">
      <c r="B11" s="5" t="s">
        <v>38</v>
      </c>
      <c r="C11" s="6">
        <v>2</v>
      </c>
      <c r="D11" s="6">
        <v>12</v>
      </c>
      <c r="E11" s="7">
        <v>5.9113300492610835E-2</v>
      </c>
    </row>
    <row r="12" spans="2:5" x14ac:dyDescent="0.25">
      <c r="B12" s="5" t="s">
        <v>75</v>
      </c>
      <c r="C12" s="6">
        <v>1</v>
      </c>
      <c r="D12" s="6">
        <v>10</v>
      </c>
      <c r="E12" s="7">
        <v>4.9261083743842367E-2</v>
      </c>
    </row>
    <row r="13" spans="2:5" x14ac:dyDescent="0.25">
      <c r="B13" s="5" t="s">
        <v>42</v>
      </c>
      <c r="C13" s="6">
        <v>1</v>
      </c>
      <c r="D13" s="6">
        <v>9</v>
      </c>
      <c r="E13" s="7">
        <v>4.4334975369458129E-2</v>
      </c>
    </row>
    <row r="14" spans="2:5" x14ac:dyDescent="0.25">
      <c r="B14" s="5" t="s">
        <v>74</v>
      </c>
      <c r="C14" s="6">
        <v>1</v>
      </c>
      <c r="D14" s="6">
        <v>8</v>
      </c>
      <c r="E14" s="7">
        <v>3.9408866995073892E-2</v>
      </c>
    </row>
    <row r="15" spans="2:5" x14ac:dyDescent="0.25">
      <c r="B15" s="19" t="s">
        <v>65</v>
      </c>
      <c r="C15" s="6">
        <v>1</v>
      </c>
      <c r="D15" s="6">
        <v>8</v>
      </c>
      <c r="E15" s="7">
        <v>3.9408866995073892E-2</v>
      </c>
    </row>
    <row r="16" spans="2:5" x14ac:dyDescent="0.25">
      <c r="B16" s="5" t="s">
        <v>40</v>
      </c>
      <c r="C16" s="6">
        <v>1</v>
      </c>
      <c r="D16" s="6">
        <v>7</v>
      </c>
      <c r="E16" s="7">
        <v>3.4482758620689655E-2</v>
      </c>
    </row>
    <row r="17" spans="2:5" x14ac:dyDescent="0.25">
      <c r="B17" s="5" t="s">
        <v>64</v>
      </c>
      <c r="C17" s="6">
        <v>1</v>
      </c>
      <c r="D17" s="6">
        <v>6</v>
      </c>
      <c r="E17" s="7">
        <v>2.9556650246305417E-2</v>
      </c>
    </row>
    <row r="18" spans="2:5" x14ac:dyDescent="0.25">
      <c r="B18" s="5" t="s">
        <v>53</v>
      </c>
      <c r="C18" s="6">
        <v>1</v>
      </c>
      <c r="D18" s="6">
        <v>4</v>
      </c>
      <c r="E18" s="7">
        <v>1.9704433497536946E-2</v>
      </c>
    </row>
    <row r="19" spans="2:5" x14ac:dyDescent="0.25">
      <c r="B19" s="5" t="s">
        <v>39</v>
      </c>
      <c r="C19" s="6">
        <v>1</v>
      </c>
      <c r="D19" s="6">
        <v>2</v>
      </c>
      <c r="E19" s="7">
        <v>9.852216748768473E-3</v>
      </c>
    </row>
    <row r="20" spans="2:5" x14ac:dyDescent="0.25">
      <c r="B20" s="5" t="s">
        <v>27</v>
      </c>
      <c r="C20" s="6"/>
      <c r="D20" s="6"/>
      <c r="E20" s="7">
        <v>0</v>
      </c>
    </row>
    <row r="21" spans="2:5" x14ac:dyDescent="0.25">
      <c r="B21" s="5" t="s">
        <v>28</v>
      </c>
      <c r="C21" s="6">
        <v>50</v>
      </c>
      <c r="D21" s="6">
        <v>203</v>
      </c>
      <c r="E21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Reporte X</vt:lpstr>
      <vt:lpstr>Detalle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Homero Durazo</dc:creator>
  <cp:lastModifiedBy>Jose Jaime</cp:lastModifiedBy>
  <dcterms:created xsi:type="dcterms:W3CDTF">2018-09-11T20:41:03Z</dcterms:created>
  <dcterms:modified xsi:type="dcterms:W3CDTF">2018-10-09T14:47:01Z</dcterms:modified>
</cp:coreProperties>
</file>