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атстат\Т2\"/>
    </mc:Choice>
  </mc:AlternateContent>
  <xr:revisionPtr revIDLastSave="0" documentId="13_ncr:1_{67F8F3DE-C09A-4A90-8C9C-5716AEBFA07C}" xr6:coauthVersionLast="47" xr6:coauthVersionMax="47" xr10:uidLastSave="{00000000-0000-0000-0000-000000000000}"/>
  <bookViews>
    <workbookView xWindow="-108" yWindow="-108" windowWidth="23256" windowHeight="13176" xr2:uid="{FE212583-8853-407C-8EDE-2750BAB5AFCD}"/>
  </bookViews>
  <sheets>
    <sheet name="Лист1" sheetId="1" r:id="rId1"/>
  </sheets>
  <definedNames>
    <definedName name="_xlchart.v1.0" hidden="1">(Лист1!$K$10,Лист1!$K$22,Лист1!$K$29:$K$30,Лист1!$K$33:$K$34)</definedName>
    <definedName name="_xlchart.v1.1" hidden="1">(Лист1!$L$10,Лист1!$L$22,Лист1!$L$29:$L$30,Лист1!$L$33:$L$34)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J6" i="1"/>
  <c r="L6" i="1"/>
  <c r="F6" i="1"/>
  <c r="L33" i="1"/>
  <c r="L30" i="1"/>
  <c r="O16" i="1"/>
  <c r="L29" i="1"/>
  <c r="L34" i="1"/>
  <c r="L22" i="1"/>
  <c r="L10" i="1"/>
  <c r="O6" i="1"/>
  <c r="O8" i="1"/>
  <c r="O14" i="1"/>
  <c r="O15" i="1"/>
  <c r="B10" i="1"/>
  <c r="O17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10" i="1"/>
  <c r="B15" i="1"/>
  <c r="B24" i="1"/>
  <c r="B11" i="1"/>
  <c r="B12" i="1"/>
  <c r="B13" i="1"/>
  <c r="B14" i="1"/>
  <c r="B16" i="1"/>
  <c r="B17" i="1"/>
  <c r="B18" i="1"/>
  <c r="B19" i="1"/>
  <c r="B20" i="1"/>
  <c r="B21" i="1"/>
  <c r="B22" i="1"/>
  <c r="B23" i="1"/>
  <c r="B25" i="1"/>
  <c r="B26" i="1"/>
  <c r="B27" i="1"/>
  <c r="B28" i="1"/>
  <c r="B29" i="1"/>
  <c r="B30" i="1"/>
  <c r="B31" i="1"/>
  <c r="B32" i="1"/>
  <c r="B33" i="1"/>
  <c r="B34" i="1"/>
  <c r="O9" i="1" l="1"/>
  <c r="O10" i="1" s="1"/>
  <c r="G23" i="1"/>
  <c r="G10" i="1"/>
  <c r="G29" i="1"/>
  <c r="G20" i="1"/>
  <c r="G12" i="1"/>
  <c r="G28" i="1"/>
  <c r="G19" i="1"/>
  <c r="G11" i="1"/>
  <c r="G34" i="1"/>
  <c r="G26" i="1"/>
  <c r="G17" i="1"/>
  <c r="G33" i="1"/>
  <c r="G25" i="1"/>
  <c r="G16" i="1"/>
  <c r="G32" i="1"/>
  <c r="G24" i="1"/>
  <c r="G15" i="1"/>
  <c r="G27" i="1"/>
  <c r="G18" i="1"/>
  <c r="G31" i="1"/>
  <c r="G22" i="1"/>
  <c r="G14" i="1"/>
  <c r="G30" i="1"/>
  <c r="G21" i="1"/>
  <c r="G13" i="1"/>
  <c r="O11" i="1" l="1"/>
  <c r="O12" i="1" s="1"/>
</calcChain>
</file>

<file path=xl/sharedStrings.xml><?xml version="1.0" encoding="utf-8"?>
<sst xmlns="http://schemas.openxmlformats.org/spreadsheetml/2006/main" count="35" uniqueCount="34">
  <si>
    <t>(xi-&lt;x&gt;)^3</t>
  </si>
  <si>
    <t>q1</t>
  </si>
  <si>
    <t>q2</t>
  </si>
  <si>
    <t>k</t>
  </si>
  <si>
    <t>delta</t>
  </si>
  <si>
    <t>lambda=</t>
  </si>
  <si>
    <t>генерация выборки</t>
  </si>
  <si>
    <t>зафикс одну выборку</t>
  </si>
  <si>
    <t>сорт+округл</t>
  </si>
  <si>
    <t>x^2</t>
  </si>
  <si>
    <t>размах</t>
  </si>
  <si>
    <t>N</t>
  </si>
  <si>
    <t>n=</t>
  </si>
  <si>
    <t>Вариацинной ряд</t>
  </si>
  <si>
    <t>мода</t>
  </si>
  <si>
    <t>все элементы выборки</t>
  </si>
  <si>
    <t>med</t>
  </si>
  <si>
    <t>~_alpha1</t>
  </si>
  <si>
    <t>~_alpha2</t>
  </si>
  <si>
    <t>~_mu_2</t>
  </si>
  <si>
    <t>~_mu_3</t>
  </si>
  <si>
    <t>~_gamma</t>
  </si>
  <si>
    <t>Входят</t>
  </si>
  <si>
    <t>Диапазон</t>
  </si>
  <si>
    <t>Относ частота</t>
  </si>
  <si>
    <t>[1,25; 1,85)</t>
  </si>
  <si>
    <t>[0,65; 1,25)</t>
  </si>
  <si>
    <t>[0,05; 0,65)</t>
  </si>
  <si>
    <t>[1,85; 2,45)</t>
  </si>
  <si>
    <t>[2,45; 3,05)</t>
  </si>
  <si>
    <t>[3,05; 3,65)</t>
  </si>
  <si>
    <t>deltas</t>
  </si>
  <si>
    <t>boxplot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</si>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</sst>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2"/>
      <color theme="1"/>
      <name val="Times New Roman"/>
      <family val="2"/>
      <charset val="204"/>
    </font>
    <font>
      <sz val="12"/>
      <color rgb="FFFF0000"/>
      <name val="Times New Roman"/>
      <family val="1"/>
      <charset val="204"/>
    </font>
    <font>
      <b/>
      <i/>
      <sz val="12"/>
      <color rgb="FFFF0000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1"/>
      <color theme="1"/>
      <name val="Times New Roman"/>
      <family val="2"/>
      <charset val="204"/>
    </font>
    <font>
      <b/>
      <i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164" fontId="0" fillId="0" borderId="1" xfId="0" applyNumberFormat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1" fillId="0" borderId="1" xfId="0" applyFont="1" applyBorder="1"/>
    <xf numFmtId="164" fontId="2" fillId="0" borderId="1" xfId="0" applyNumberFormat="1" applyFont="1" applyBorder="1"/>
    <xf numFmtId="0" fontId="3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4" fillId="0" borderId="2" xfId="0" applyFont="1" applyBorder="1" applyAlignment="1">
      <alignment horizontal="right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5" xfId="0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10" xfId="0" applyNumberFormat="1" applyBorder="1"/>
    <xf numFmtId="164" fontId="0" fillId="0" borderId="17" xfId="0" applyNumberFormat="1" applyBorder="1"/>
    <xf numFmtId="164" fontId="0" fillId="0" borderId="19" xfId="0" applyNumberFormat="1" applyBorder="1"/>
    <xf numFmtId="0" fontId="0" fillId="0" borderId="3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5" fillId="0" borderId="19" xfId="0" applyFont="1" applyBorder="1"/>
    <xf numFmtId="0" fontId="0" fillId="0" borderId="0" xfId="0" applyAlignment="1">
      <alignment horizontal="right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164" fontId="7" fillId="0" borderId="0" xfId="0" applyNumberFormat="1" applyFont="1"/>
    <xf numFmtId="164" fontId="7" fillId="0" borderId="0" xfId="0" applyNumberFormat="1" applyFont="1" applyAlignment="1">
      <alignment horizontal="left"/>
    </xf>
    <xf numFmtId="0" fontId="8" fillId="0" borderId="0" xfId="0" applyFont="1"/>
    <xf numFmtId="0" fontId="9" fillId="0" borderId="0" xfId="0" applyFont="1"/>
    <xf numFmtId="0" fontId="4" fillId="0" borderId="14" xfId="0" applyFont="1" applyBorder="1"/>
    <xf numFmtId="0" fontId="0" fillId="0" borderId="10" xfId="0" applyBorder="1"/>
    <xf numFmtId="0" fontId="6" fillId="0" borderId="2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7" fillId="0" borderId="0" xfId="0" applyNumberFormat="1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Гистограмма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</a:t>
          </a:r>
        </a:p>
      </cx:txPr>
    </cx:title>
    <cx:plotArea>
      <cx:plotAreaRegion>
        <cx:series layoutId="clusteredColumn" uniqueId="{BF495763-1788-4B6F-B410-88ED429A0D3E}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544830</xdr:colOff>
      <xdr:row>18</xdr:row>
      <xdr:rowOff>15240</xdr:rowOff>
    </xdr:from>
    <xdr:to>
      <xdr:col>17</xdr:col>
      <xdr:colOff>182880</xdr:colOff>
      <xdr:row>33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Диаграмма 11">
              <a:extLst>
                <a:ext uri="{FF2B5EF4-FFF2-40B4-BE49-F238E27FC236}">
                  <a16:creationId xmlns:a16="http://schemas.microsoft.com/office/drawing/2014/main" id="{99C424DC-23DC-CBC6-23A4-3F1A062AF2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250" y="3787140"/>
              <a:ext cx="3905250" cy="3169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84667-4891-481F-ABA0-1E2FE3941316}">
  <dimension ref="A1:Q35"/>
  <sheetViews>
    <sheetView tabSelected="1" zoomScaleNormal="100" workbookViewId="0">
      <selection activeCell="E3" sqref="E3"/>
    </sheetView>
  </sheetViews>
  <sheetFormatPr defaultRowHeight="15.6" x14ac:dyDescent="0.3"/>
  <cols>
    <col min="2" max="2" width="17.59765625" bestFit="1" customWidth="1"/>
    <col min="3" max="3" width="19.19921875" bestFit="1" customWidth="1"/>
    <col min="5" max="5" width="24.69921875" bestFit="1" customWidth="1"/>
    <col min="6" max="6" width="11.8984375" bestFit="1" customWidth="1"/>
    <col min="7" max="7" width="6.8984375" customWidth="1"/>
    <col min="8" max="8" width="7.59765625" customWidth="1"/>
    <col min="9" max="9" width="11.09765625" customWidth="1"/>
    <col min="10" max="10" width="8.296875" customWidth="1"/>
    <col min="11" max="11" width="10.8984375" customWidth="1"/>
    <col min="12" max="12" width="13.296875" bestFit="1" customWidth="1"/>
    <col min="13" max="13" width="8.19921875" customWidth="1"/>
    <col min="14" max="14" width="9.796875" customWidth="1"/>
    <col min="15" max="15" width="20.3984375" bestFit="1" customWidth="1"/>
  </cols>
  <sheetData>
    <row r="1" spans="1:17" ht="16.2" thickBot="1" x14ac:dyDescent="0.35">
      <c r="B1" s="37" t="s">
        <v>12</v>
      </c>
      <c r="C1" s="2">
        <v>25</v>
      </c>
      <c r="F1" t="s">
        <v>32</v>
      </c>
    </row>
    <row r="2" spans="1:17" ht="18.600000000000001" thickBot="1" x14ac:dyDescent="0.4">
      <c r="B2" s="37" t="s">
        <v>5</v>
      </c>
      <c r="C2" s="2">
        <v>1</v>
      </c>
      <c r="G2" s="9"/>
      <c r="H2" s="44"/>
      <c r="I2" s="24"/>
      <c r="J2" s="7"/>
      <c r="K2" s="53"/>
      <c r="N2" s="50"/>
      <c r="O2" s="51"/>
    </row>
    <row r="3" spans="1:17" ht="16.2" thickBot="1" x14ac:dyDescent="0.35">
      <c r="G3" s="38"/>
      <c r="H3" s="45"/>
      <c r="I3" s="9"/>
      <c r="L3" s="41"/>
    </row>
    <row r="4" spans="1:17" x14ac:dyDescent="0.3">
      <c r="G4" s="39"/>
      <c r="H4" s="46"/>
      <c r="I4" s="41"/>
      <c r="L4" s="43"/>
      <c r="N4" s="13" t="s">
        <v>14</v>
      </c>
      <c r="O4" s="14" t="s">
        <v>15</v>
      </c>
      <c r="Q4" t="s">
        <v>33</v>
      </c>
    </row>
    <row r="5" spans="1:17" ht="16.2" thickBot="1" x14ac:dyDescent="0.35">
      <c r="G5" s="40"/>
      <c r="H5" s="47"/>
      <c r="I5" s="42"/>
      <c r="J5" s="40"/>
      <c r="K5" s="53"/>
      <c r="L5" s="42"/>
      <c r="N5" s="15" t="s">
        <v>16</v>
      </c>
      <c r="O5" s="16">
        <v>0.71899999999999997</v>
      </c>
    </row>
    <row r="6" spans="1:17" x14ac:dyDescent="0.3">
      <c r="F6" s="48">
        <f>MIN(E10:E34)</f>
        <v>6.8607014927015778E-2</v>
      </c>
      <c r="G6" s="48">
        <f>O14</f>
        <v>0.386449582980117</v>
      </c>
      <c r="H6" s="55">
        <v>0.71899999999999997</v>
      </c>
      <c r="I6" s="55"/>
      <c r="J6" s="49">
        <f>O15</f>
        <v>1.2163264391903499</v>
      </c>
      <c r="L6" s="56">
        <f>MAX(E10:E34)</f>
        <v>3.5849073698544616</v>
      </c>
      <c r="N6" s="15" t="s">
        <v>10</v>
      </c>
      <c r="O6" s="17">
        <f>E34-E10</f>
        <v>3.5163003549274459</v>
      </c>
    </row>
    <row r="7" spans="1:17" x14ac:dyDescent="0.3">
      <c r="N7" s="15"/>
      <c r="O7" s="16"/>
    </row>
    <row r="8" spans="1:17" ht="20.399999999999999" x14ac:dyDescent="0.35">
      <c r="E8" s="12" t="s">
        <v>13</v>
      </c>
      <c r="I8" s="54" t="s">
        <v>31</v>
      </c>
      <c r="J8" s="54"/>
      <c r="K8" s="54"/>
      <c r="L8" s="54"/>
      <c r="N8" s="15" t="s">
        <v>17</v>
      </c>
      <c r="O8" s="17">
        <f>AVERAGE(E10:E34)</f>
        <v>1.0060793231667142</v>
      </c>
    </row>
    <row r="9" spans="1:17" ht="16.2" thickBot="1" x14ac:dyDescent="0.35">
      <c r="A9" s="3" t="s">
        <v>11</v>
      </c>
      <c r="B9" s="3" t="s">
        <v>6</v>
      </c>
      <c r="C9" s="3" t="s">
        <v>7</v>
      </c>
      <c r="E9" s="10" t="s">
        <v>8</v>
      </c>
      <c r="F9" s="3" t="s">
        <v>9</v>
      </c>
      <c r="G9" s="3" t="s">
        <v>0</v>
      </c>
      <c r="I9" s="23" t="s">
        <v>11</v>
      </c>
      <c r="J9" s="36" t="s">
        <v>22</v>
      </c>
      <c r="K9" s="36" t="s">
        <v>23</v>
      </c>
      <c r="L9" s="36" t="s">
        <v>24</v>
      </c>
      <c r="N9" s="15" t="s">
        <v>18</v>
      </c>
      <c r="O9" s="16">
        <f>SUM(F10:F34)/C1</f>
        <v>1.8669119552342781</v>
      </c>
    </row>
    <row r="10" spans="1:17" ht="16.2" x14ac:dyDescent="0.35">
      <c r="A10" s="3">
        <v>1</v>
      </c>
      <c r="B10" s="3">
        <f ca="1">-LN(RAND())/$C$2</f>
        <v>2.3095879404762685</v>
      </c>
      <c r="C10" s="3">
        <v>1.29667240101598</v>
      </c>
      <c r="E10" s="11">
        <v>6.8607014927015778E-2</v>
      </c>
      <c r="F10" s="3">
        <f>E10*E10</f>
        <v>4.706922497195766E-3</v>
      </c>
      <c r="G10" s="4">
        <f t="shared" ref="G10:G34" si="0">(E10-$O$8)^3</f>
        <v>-0.82390159614809055</v>
      </c>
      <c r="I10" s="21">
        <v>1</v>
      </c>
      <c r="J10" s="26">
        <v>6.8607014927015778E-2</v>
      </c>
      <c r="K10" s="34" t="s">
        <v>27</v>
      </c>
      <c r="L10" s="24">
        <f>COUNT(J10:J21)/(C1*P17)</f>
        <v>0.8</v>
      </c>
      <c r="N10" s="15" t="s">
        <v>19</v>
      </c>
      <c r="O10" s="16">
        <f>O9-O8*O8</f>
        <v>0.8547163507306843</v>
      </c>
    </row>
    <row r="11" spans="1:17" ht="16.2" x14ac:dyDescent="0.35">
      <c r="A11" s="3">
        <v>2</v>
      </c>
      <c r="B11" s="3">
        <f t="shared" ref="B11:B34" ca="1" si="1">-LN(RAND())/$C$2</f>
        <v>7.8125457194777842E-2</v>
      </c>
      <c r="C11" s="3">
        <v>9.307270694330777E-2</v>
      </c>
      <c r="E11" s="11">
        <v>9.307270694330777E-2</v>
      </c>
      <c r="F11" s="3">
        <f t="shared" ref="F11:F34" si="2">E11*E11</f>
        <v>8.662528777754851E-3</v>
      </c>
      <c r="G11" s="4">
        <f t="shared" si="0"/>
        <v>-0.76106504235608463</v>
      </c>
      <c r="I11" s="22"/>
      <c r="J11" s="1">
        <v>9.307270694330777E-2</v>
      </c>
      <c r="K11" s="35"/>
      <c r="L11" s="8"/>
      <c r="N11" s="15" t="s">
        <v>20</v>
      </c>
      <c r="O11" s="16">
        <f>SUM(G10:G34)/C1</f>
        <v>1.1708978107058461</v>
      </c>
    </row>
    <row r="12" spans="1:17" ht="16.2" x14ac:dyDescent="0.35">
      <c r="A12" s="3">
        <v>3</v>
      </c>
      <c r="B12" s="3">
        <f t="shared" ca="1" si="1"/>
        <v>0.6678578505167897</v>
      </c>
      <c r="C12" s="3">
        <v>0.99578468265686626</v>
      </c>
      <c r="E12" s="11">
        <v>0.1578662136070223</v>
      </c>
      <c r="F12" s="3">
        <f t="shared" si="2"/>
        <v>2.4921741398617994E-2</v>
      </c>
      <c r="G12" s="4">
        <f t="shared" si="0"/>
        <v>-0.61026005135761763</v>
      </c>
      <c r="I12" s="22"/>
      <c r="J12" s="1">
        <v>0.1578662136070223</v>
      </c>
      <c r="K12" s="6"/>
      <c r="L12" s="8"/>
      <c r="N12" s="15" t="s">
        <v>21</v>
      </c>
      <c r="O12" s="52">
        <f>O11/(O10^1.5)</f>
        <v>1.4817876670976966</v>
      </c>
    </row>
    <row r="13" spans="1:17" ht="16.2" x14ac:dyDescent="0.35">
      <c r="A13" s="3">
        <v>4</v>
      </c>
      <c r="B13" s="3">
        <f t="shared" ca="1" si="1"/>
        <v>0.86538958592150161</v>
      </c>
      <c r="C13" s="3">
        <v>0.19866930091269974</v>
      </c>
      <c r="E13" s="11">
        <v>0.19866930091269974</v>
      </c>
      <c r="F13" s="3">
        <f t="shared" si="2"/>
        <v>3.9469491125140838E-2</v>
      </c>
      <c r="G13" s="4">
        <f t="shared" si="0"/>
        <v>-0.52635942983192663</v>
      </c>
      <c r="I13" s="22"/>
      <c r="J13" s="1">
        <v>0.19866930091269974</v>
      </c>
      <c r="K13" s="6"/>
      <c r="L13" s="8"/>
      <c r="N13" s="15"/>
      <c r="O13" s="16"/>
    </row>
    <row r="14" spans="1:17" ht="16.2" x14ac:dyDescent="0.35">
      <c r="A14" s="3">
        <v>5</v>
      </c>
      <c r="B14" s="3">
        <f t="shared" ca="1" si="1"/>
        <v>0.88331347120608505</v>
      </c>
      <c r="C14" s="3">
        <v>0.1578662136070223</v>
      </c>
      <c r="E14" s="11">
        <v>0.33857731736228353</v>
      </c>
      <c r="F14" s="3">
        <f t="shared" si="2"/>
        <v>0.11463459983224046</v>
      </c>
      <c r="G14" s="4">
        <f t="shared" si="0"/>
        <v>-0.29741147797915779</v>
      </c>
      <c r="I14" s="22"/>
      <c r="J14" s="1">
        <v>0.33857731736228353</v>
      </c>
      <c r="K14" s="6"/>
      <c r="L14" s="8"/>
      <c r="N14" s="15" t="s">
        <v>1</v>
      </c>
      <c r="O14" s="16">
        <f>(E15+E16)/2</f>
        <v>0.386449582980117</v>
      </c>
    </row>
    <row r="15" spans="1:17" ht="16.2" x14ac:dyDescent="0.35">
      <c r="A15" s="3">
        <v>6</v>
      </c>
      <c r="B15" s="3">
        <f ca="1">-LN(RAND())/$C$2</f>
        <v>2.7926278324946523E-2</v>
      </c>
      <c r="C15" s="3">
        <v>0.38826812192301491</v>
      </c>
      <c r="E15" s="11">
        <v>0.38463104403721904</v>
      </c>
      <c r="F15" s="3">
        <f t="shared" si="2"/>
        <v>0.14794104003716113</v>
      </c>
      <c r="G15" s="4">
        <f t="shared" si="0"/>
        <v>-0.24000205990305001</v>
      </c>
      <c r="I15" s="22"/>
      <c r="J15" s="1">
        <v>0.38463104403721904</v>
      </c>
      <c r="K15" s="6"/>
      <c r="L15" s="8"/>
      <c r="N15" s="15" t="s">
        <v>2</v>
      </c>
      <c r="O15" s="17">
        <f>(E29+E28)/2</f>
        <v>1.2163264391903499</v>
      </c>
    </row>
    <row r="16" spans="1:17" ht="16.2" x14ac:dyDescent="0.35">
      <c r="A16" s="3">
        <v>7</v>
      </c>
      <c r="B16" s="3">
        <f t="shared" ca="1" si="1"/>
        <v>5.4967911946847909</v>
      </c>
      <c r="C16" s="3">
        <v>0.33857731736228353</v>
      </c>
      <c r="E16" s="11">
        <v>0.38826812192301491</v>
      </c>
      <c r="F16" s="3">
        <f t="shared" si="2"/>
        <v>0.15075213450162517</v>
      </c>
      <c r="G16" s="4">
        <f t="shared" si="0"/>
        <v>-0.23581277775044127</v>
      </c>
      <c r="I16" s="22"/>
      <c r="J16" s="1">
        <v>0.38826812192301491</v>
      </c>
      <c r="K16" s="6"/>
      <c r="L16" s="8"/>
      <c r="N16" s="15" t="s">
        <v>3</v>
      </c>
      <c r="O16" s="16">
        <f>1+LOG(C1,2)</f>
        <v>5.6438561897747244</v>
      </c>
      <c r="P16" s="20">
        <v>6</v>
      </c>
    </row>
    <row r="17" spans="1:16" ht="16.8" thickBot="1" x14ac:dyDescent="0.4">
      <c r="A17" s="3">
        <v>8</v>
      </c>
      <c r="B17" s="3">
        <f t="shared" ca="1" si="1"/>
        <v>1.645832665075204</v>
      </c>
      <c r="C17" s="3">
        <v>3.5849073698544616</v>
      </c>
      <c r="E17" s="11">
        <v>0.45245273867142188</v>
      </c>
      <c r="F17" s="3">
        <f t="shared" si="2"/>
        <v>0.20471348073126999</v>
      </c>
      <c r="G17" s="4">
        <f t="shared" si="0"/>
        <v>-0.16968787411665195</v>
      </c>
      <c r="I17" s="22"/>
      <c r="J17" s="1">
        <v>0.45245273867142188</v>
      </c>
      <c r="K17" s="6"/>
      <c r="L17" s="8"/>
      <c r="N17" s="18" t="s">
        <v>4</v>
      </c>
      <c r="O17" s="19">
        <f>O6/O16</f>
        <v>0.62303152963006303</v>
      </c>
      <c r="P17" s="20">
        <v>0.6</v>
      </c>
    </row>
    <row r="18" spans="1:16" ht="16.2" x14ac:dyDescent="0.35">
      <c r="A18" s="3">
        <v>9</v>
      </c>
      <c r="B18" s="3">
        <f t="shared" ca="1" si="1"/>
        <v>0.84814638672963361</v>
      </c>
      <c r="C18" s="3">
        <v>0.73470563907452668</v>
      </c>
      <c r="E18" s="11">
        <v>0.48155555233636466</v>
      </c>
      <c r="F18" s="3">
        <f t="shared" si="2"/>
        <v>0.23189574998598125</v>
      </c>
      <c r="G18" s="4">
        <f t="shared" si="0"/>
        <v>-0.14430970009823901</v>
      </c>
      <c r="I18" s="22"/>
      <c r="J18" s="1">
        <v>0.48155555233636466</v>
      </c>
      <c r="K18" s="6"/>
      <c r="L18" s="8"/>
    </row>
    <row r="19" spans="1:16" ht="16.2" x14ac:dyDescent="0.35">
      <c r="A19" s="3">
        <v>10</v>
      </c>
      <c r="B19" s="3">
        <f t="shared" ca="1" si="1"/>
        <v>0.28115616765252838</v>
      </c>
      <c r="C19" s="3">
        <v>1.888018668249303</v>
      </c>
      <c r="E19" s="11">
        <v>0.51650755342073706</v>
      </c>
      <c r="F19" s="3">
        <f t="shared" si="2"/>
        <v>0.26678005274067557</v>
      </c>
      <c r="G19" s="4">
        <f t="shared" si="0"/>
        <v>-0.11734081523978918</v>
      </c>
      <c r="I19" s="22"/>
      <c r="J19" s="1">
        <v>0.51650755342073706</v>
      </c>
      <c r="K19" s="6"/>
      <c r="L19" s="8"/>
    </row>
    <row r="20" spans="1:16" ht="16.2" x14ac:dyDescent="0.35">
      <c r="A20" s="3">
        <v>11</v>
      </c>
      <c r="B20" s="3">
        <f t="shared" ca="1" si="1"/>
        <v>2.5168201868198841</v>
      </c>
      <c r="C20" s="3">
        <v>0.45245273867142188</v>
      </c>
      <c r="E20" s="11">
        <v>0.54331414268400324</v>
      </c>
      <c r="F20" s="3">
        <f t="shared" si="2"/>
        <v>0.29519025764045342</v>
      </c>
      <c r="G20" s="4">
        <f t="shared" si="0"/>
        <v>-9.910190950149253E-2</v>
      </c>
      <c r="I20" s="22"/>
      <c r="J20" s="1">
        <v>0.54331414268400324</v>
      </c>
      <c r="K20" s="6"/>
      <c r="L20" s="8"/>
    </row>
    <row r="21" spans="1:16" ht="16.8" thickBot="1" x14ac:dyDescent="0.4">
      <c r="A21" s="3">
        <v>12</v>
      </c>
      <c r="B21" s="3">
        <f t="shared" ca="1" si="1"/>
        <v>0.13495574306878247</v>
      </c>
      <c r="C21" s="3">
        <v>1.13598047736472</v>
      </c>
      <c r="E21" s="11">
        <v>0.6476883657154886</v>
      </c>
      <c r="F21" s="3">
        <f t="shared" si="2"/>
        <v>0.41950021908320051</v>
      </c>
      <c r="G21" s="4">
        <f t="shared" si="0"/>
        <v>-4.6033196230554192E-2</v>
      </c>
      <c r="I21" s="23"/>
      <c r="J21" s="27">
        <v>0.6476883657154886</v>
      </c>
      <c r="K21" s="7"/>
      <c r="L21" s="9"/>
    </row>
    <row r="22" spans="1:16" ht="16.2" x14ac:dyDescent="0.35">
      <c r="A22" s="3">
        <v>13</v>
      </c>
      <c r="B22" s="3">
        <f t="shared" ca="1" si="1"/>
        <v>1.5025798383109139</v>
      </c>
      <c r="C22" s="3">
        <v>0.54331414268400324</v>
      </c>
      <c r="E22" s="11">
        <v>0.71864485262529476</v>
      </c>
      <c r="F22" s="3">
        <f t="shared" si="2"/>
        <v>0.51645042420483167</v>
      </c>
      <c r="G22" s="4">
        <f t="shared" si="0"/>
        <v>-2.3747426320456042E-2</v>
      </c>
      <c r="I22" s="21">
        <v>2</v>
      </c>
      <c r="J22" s="26">
        <v>0.71864485262529476</v>
      </c>
      <c r="K22" s="5" t="s">
        <v>26</v>
      </c>
      <c r="L22" s="24">
        <f>COUNT(J22:J28)/(C1*P17)</f>
        <v>0.46666666666666667</v>
      </c>
    </row>
    <row r="23" spans="1:16" ht="16.2" x14ac:dyDescent="0.35">
      <c r="A23" s="3">
        <v>14</v>
      </c>
      <c r="B23" s="3">
        <f t="shared" ca="1" si="1"/>
        <v>0.95120337901746588</v>
      </c>
      <c r="C23" s="3">
        <v>1.0707559212847466</v>
      </c>
      <c r="E23" s="11">
        <v>0.73470563907452668</v>
      </c>
      <c r="F23" s="3">
        <f t="shared" si="2"/>
        <v>0.53979237608790864</v>
      </c>
      <c r="G23" s="4">
        <f t="shared" si="0"/>
        <v>-1.998495577958222E-2</v>
      </c>
      <c r="I23" s="22"/>
      <c r="J23" s="1">
        <v>0.73470563907452668</v>
      </c>
      <c r="K23" s="6"/>
      <c r="L23" s="8"/>
    </row>
    <row r="24" spans="1:16" ht="16.2" x14ac:dyDescent="0.35">
      <c r="A24" s="3">
        <v>15</v>
      </c>
      <c r="B24" s="3">
        <f ca="1">-LN(RAND())/$C$2</f>
        <v>0.49189761147689504</v>
      </c>
      <c r="C24" s="3">
        <v>6.8607014927015778E-2</v>
      </c>
      <c r="E24" s="11">
        <v>0.78883573409566854</v>
      </c>
      <c r="F24" s="3">
        <f t="shared" si="2"/>
        <v>0.62226181538625225</v>
      </c>
      <c r="G24" s="4">
        <f t="shared" si="0"/>
        <v>-1.0252762739251655E-2</v>
      </c>
      <c r="I24" s="22"/>
      <c r="J24" s="1">
        <v>0.78883573409566854</v>
      </c>
      <c r="K24" s="6"/>
      <c r="L24" s="8"/>
    </row>
    <row r="25" spans="1:16" ht="16.2" x14ac:dyDescent="0.35">
      <c r="A25" s="3">
        <v>16</v>
      </c>
      <c r="B25" s="3">
        <f t="shared" ca="1" si="1"/>
        <v>7.4250850160512666E-2</v>
      </c>
      <c r="C25" s="3">
        <v>0.38463104403721904</v>
      </c>
      <c r="E25" s="11">
        <v>0.94358746837561347</v>
      </c>
      <c r="F25" s="3">
        <f t="shared" si="2"/>
        <v>0.89035731047549938</v>
      </c>
      <c r="G25" s="4">
        <f t="shared" si="0"/>
        <v>-2.4404518577225183E-4</v>
      </c>
      <c r="I25" s="22"/>
      <c r="J25" s="1">
        <v>0.94358746837561347</v>
      </c>
      <c r="K25" s="6"/>
      <c r="L25" s="8"/>
    </row>
    <row r="26" spans="1:16" ht="16.2" x14ac:dyDescent="0.35">
      <c r="A26" s="3">
        <v>17</v>
      </c>
      <c r="B26" s="3">
        <f t="shared" ca="1" si="1"/>
        <v>6.746446714826064E-2</v>
      </c>
      <c r="C26" s="3">
        <v>0.6476883657154886</v>
      </c>
      <c r="E26" s="11">
        <v>0.99578468265686626</v>
      </c>
      <c r="F26" s="3">
        <f t="shared" si="2"/>
        <v>0.99158713421403588</v>
      </c>
      <c r="G26" s="4">
        <f t="shared" si="0"/>
        <v>-1.0910221224911264E-6</v>
      </c>
      <c r="I26" s="22"/>
      <c r="J26" s="1">
        <v>0.99578468265686626</v>
      </c>
      <c r="K26" s="6"/>
      <c r="L26" s="8"/>
    </row>
    <row r="27" spans="1:16" ht="16.2" x14ac:dyDescent="0.35">
      <c r="A27" s="3">
        <v>18</v>
      </c>
      <c r="B27" s="3">
        <f t="shared" ca="1" si="1"/>
        <v>1.2994395256133082</v>
      </c>
      <c r="C27" s="3">
        <v>2.3064884172235356</v>
      </c>
      <c r="E27" s="11">
        <v>1.0707559212847466</v>
      </c>
      <c r="F27" s="3">
        <f t="shared" si="2"/>
        <v>1.1465182429663465</v>
      </c>
      <c r="G27" s="4">
        <f t="shared" si="0"/>
        <v>2.7054624213341893E-4</v>
      </c>
      <c r="I27" s="22"/>
      <c r="J27" s="1">
        <v>1.0707559212847466</v>
      </c>
      <c r="K27" s="6"/>
      <c r="L27" s="8"/>
    </row>
    <row r="28" spans="1:16" ht="16.8" thickBot="1" x14ac:dyDescent="0.4">
      <c r="A28" s="3">
        <v>19</v>
      </c>
      <c r="B28" s="3">
        <f t="shared" ca="1" si="1"/>
        <v>0.43563150165406772</v>
      </c>
      <c r="C28" s="3">
        <v>2.1250402727666864</v>
      </c>
      <c r="E28" s="11">
        <v>1.13598047736472</v>
      </c>
      <c r="F28" s="3">
        <f t="shared" si="2"/>
        <v>1.2904516449537771</v>
      </c>
      <c r="G28" s="4">
        <f t="shared" si="0"/>
        <v>2.191992327365222E-3</v>
      </c>
      <c r="I28" s="23"/>
      <c r="J28" s="27">
        <v>1.13598047736472</v>
      </c>
      <c r="K28" s="7"/>
      <c r="L28" s="9"/>
    </row>
    <row r="29" spans="1:16" ht="16.8" thickBot="1" x14ac:dyDescent="0.4">
      <c r="A29" s="3">
        <v>20</v>
      </c>
      <c r="B29" s="3">
        <f t="shared" ca="1" si="1"/>
        <v>1.6417102051158385</v>
      </c>
      <c r="C29" s="3">
        <v>0.78883573409566854</v>
      </c>
      <c r="E29" s="11">
        <v>1.29667240101598</v>
      </c>
      <c r="F29" s="3">
        <f t="shared" si="2"/>
        <v>1.6813593155565465</v>
      </c>
      <c r="G29" s="4">
        <f t="shared" si="0"/>
        <v>2.453893976494146E-2</v>
      </c>
      <c r="I29" s="30">
        <v>3</v>
      </c>
      <c r="J29" s="25">
        <v>1.29667240101598</v>
      </c>
      <c r="K29" s="31" t="s">
        <v>25</v>
      </c>
      <c r="L29" s="33">
        <f>COUNT(J29)/(C1*P17)</f>
        <v>6.6666666666666666E-2</v>
      </c>
    </row>
    <row r="30" spans="1:16" ht="16.2" x14ac:dyDescent="0.35">
      <c r="A30" s="3">
        <v>21</v>
      </c>
      <c r="B30" s="3">
        <f t="shared" ca="1" si="1"/>
        <v>4.9678685860623428</v>
      </c>
      <c r="C30" s="3">
        <v>0.94358746837561347</v>
      </c>
      <c r="E30" s="11">
        <v>1.888018668249303</v>
      </c>
      <c r="F30" s="3">
        <f t="shared" si="2"/>
        <v>3.5646144916578715</v>
      </c>
      <c r="G30" s="4">
        <f t="shared" si="0"/>
        <v>0.68598742298654447</v>
      </c>
      <c r="I30" s="21">
        <v>4</v>
      </c>
      <c r="J30" s="1">
        <v>1.888018668249303</v>
      </c>
      <c r="K30" s="5" t="s">
        <v>28</v>
      </c>
      <c r="L30" s="24">
        <f>COUNT(J30:J32)/(C1*P17)</f>
        <v>0.2</v>
      </c>
      <c r="O30" s="1"/>
    </row>
    <row r="31" spans="1:16" ht="16.2" x14ac:dyDescent="0.35">
      <c r="A31" s="3">
        <v>22</v>
      </c>
      <c r="B31" s="3">
        <f t="shared" ca="1" si="1"/>
        <v>1.7683055006623762</v>
      </c>
      <c r="C31" s="3">
        <v>3.2913511020398731</v>
      </c>
      <c r="E31" s="11">
        <v>2.1250402727666864</v>
      </c>
      <c r="F31" s="3">
        <f t="shared" si="2"/>
        <v>4.5157961608803125</v>
      </c>
      <c r="G31" s="4">
        <f t="shared" si="0"/>
        <v>1.4010214719552951</v>
      </c>
      <c r="I31" s="22"/>
      <c r="J31" s="1">
        <v>2.1250402727666864</v>
      </c>
      <c r="K31" s="6"/>
      <c r="L31" s="8"/>
    </row>
    <row r="32" spans="1:16" ht="16.8" thickBot="1" x14ac:dyDescent="0.4">
      <c r="A32" s="3">
        <v>23</v>
      </c>
      <c r="B32" s="3">
        <f t="shared" ca="1" si="1"/>
        <v>0.65402640508922016</v>
      </c>
      <c r="C32" s="3">
        <v>0.51650755342073706</v>
      </c>
      <c r="E32" s="11">
        <v>2.3064884172235356</v>
      </c>
      <c r="F32" s="3">
        <f t="shared" si="2"/>
        <v>5.31988881878633</v>
      </c>
      <c r="G32" s="4">
        <f t="shared" si="0"/>
        <v>2.199074759632544</v>
      </c>
      <c r="I32" s="23"/>
      <c r="J32" s="1">
        <v>2.3064884172235356</v>
      </c>
      <c r="K32" s="7"/>
      <c r="L32" s="9"/>
    </row>
    <row r="33" spans="1:12" ht="16.8" thickBot="1" x14ac:dyDescent="0.4">
      <c r="A33" s="3">
        <v>24</v>
      </c>
      <c r="B33" s="3">
        <f t="shared" ca="1" si="1"/>
        <v>1.8536029487884873</v>
      </c>
      <c r="C33" s="3">
        <v>0.48155555233636466</v>
      </c>
      <c r="E33" s="11">
        <v>3.2913511020398731</v>
      </c>
      <c r="F33" s="3">
        <f t="shared" si="2"/>
        <v>10.832992076899087</v>
      </c>
      <c r="G33" s="4">
        <f t="shared" si="0"/>
        <v>11.934756687297146</v>
      </c>
      <c r="I33" s="30">
        <v>5</v>
      </c>
      <c r="J33" s="32"/>
      <c r="K33" s="31" t="s">
        <v>29</v>
      </c>
      <c r="L33" s="33">
        <f>COUNT(J33)/(C1*P17)</f>
        <v>0</v>
      </c>
    </row>
    <row r="34" spans="1:12" ht="16.2" x14ac:dyDescent="0.35">
      <c r="A34" s="3">
        <v>25</v>
      </c>
      <c r="B34" s="3">
        <f t="shared" ca="1" si="1"/>
        <v>0.15178065864001355</v>
      </c>
      <c r="C34" s="3">
        <v>0.71864485262529476</v>
      </c>
      <c r="E34" s="11">
        <v>3.5849073698544616</v>
      </c>
      <c r="F34" s="3">
        <f t="shared" si="2"/>
        <v>12.851560850436833</v>
      </c>
      <c r="G34" s="4">
        <f t="shared" si="0"/>
        <v>17.150119659000463</v>
      </c>
      <c r="I34" s="22">
        <v>6</v>
      </c>
      <c r="J34" s="28">
        <v>3.2913511020398731</v>
      </c>
      <c r="K34" s="6" t="s">
        <v>30</v>
      </c>
      <c r="L34" s="8">
        <f>COUNT(J34:J35)/(C1*P17)</f>
        <v>0.13333333333333333</v>
      </c>
    </row>
    <row r="35" spans="1:12" ht="16.2" thickBot="1" x14ac:dyDescent="0.35">
      <c r="I35" s="23"/>
      <c r="J35" s="29">
        <v>3.5849073698544616</v>
      </c>
      <c r="K35" s="7"/>
      <c r="L35" s="9"/>
    </row>
  </sheetData>
  <sortState xmlns:xlrd2="http://schemas.microsoft.com/office/spreadsheetml/2017/richdata2" ref="E10:E34">
    <sortCondition ref="E10:E34"/>
  </sortState>
  <mergeCells count="2">
    <mergeCell ref="I8:L8"/>
    <mergeCell ref="H6:I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Васильев</dc:creator>
  <cp:lastModifiedBy>Никита Васильев</cp:lastModifiedBy>
  <dcterms:created xsi:type="dcterms:W3CDTF">2024-02-28T15:20:41Z</dcterms:created>
  <dcterms:modified xsi:type="dcterms:W3CDTF">2024-03-11T15:50:11Z</dcterms:modified>
</cp:coreProperties>
</file>