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shura\Desktop\Магистерская\"/>
    </mc:Choice>
  </mc:AlternateContent>
  <bookViews>
    <workbookView xWindow="0" yWindow="0" windowWidth="25440" windowHeight="12225" tabRatio="813" activeTab="2"/>
  </bookViews>
  <sheets>
    <sheet name="Лист1" sheetId="1" r:id="rId1"/>
    <sheet name="Лист4" sheetId="4" r:id="rId2"/>
    <sheet name="Лист5" sheetId="5" r:id="rId3"/>
    <sheet name="Лист2" sheetId="2" r:id="rId4"/>
    <sheet name="Лист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1" i="5" l="1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20" i="5"/>
  <c r="L210" i="4"/>
  <c r="L209" i="4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190" i="5"/>
  <c r="L184" i="4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6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3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0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7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4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10" i="5"/>
  <c r="L185" i="4" l="1"/>
  <c r="L159" i="4"/>
  <c r="L158" i="4"/>
  <c r="L124" i="2"/>
  <c r="L123" i="2"/>
  <c r="L29" i="4"/>
  <c r="L28" i="4"/>
  <c r="Z12" i="4" l="1"/>
  <c r="Z11" i="4"/>
  <c r="Z10" i="4"/>
  <c r="Z9" i="4"/>
  <c r="Z8" i="4"/>
  <c r="Z7" i="4"/>
  <c r="Z6" i="4"/>
  <c r="Z5" i="4"/>
  <c r="F218" i="4"/>
  <c r="F220" i="4"/>
  <c r="H220" i="4" s="1"/>
  <c r="E220" i="4"/>
  <c r="F219" i="4"/>
  <c r="H219" i="4" s="1"/>
  <c r="E219" i="4"/>
  <c r="G219" i="4" s="1"/>
  <c r="E218" i="4"/>
  <c r="G218" i="4" s="1"/>
  <c r="F217" i="4"/>
  <c r="H217" i="4" s="1"/>
  <c r="E217" i="4"/>
  <c r="F216" i="4"/>
  <c r="H216" i="4" s="1"/>
  <c r="E216" i="4"/>
  <c r="G216" i="4" s="1"/>
  <c r="E215" i="4"/>
  <c r="G215" i="4" s="1"/>
  <c r="F214" i="4"/>
  <c r="H214" i="4" s="1"/>
  <c r="E214" i="4"/>
  <c r="F213" i="4"/>
  <c r="H213" i="4" s="1"/>
  <c r="E213" i="4"/>
  <c r="G213" i="4" s="1"/>
  <c r="E212" i="4"/>
  <c r="G212" i="4" s="1"/>
  <c r="F211" i="4"/>
  <c r="I211" i="4" s="1"/>
  <c r="E211" i="4"/>
  <c r="G211" i="4" s="1"/>
  <c r="F210" i="4"/>
  <c r="H210" i="4" s="1"/>
  <c r="E210" i="4"/>
  <c r="G210" i="4" s="1"/>
  <c r="E209" i="4"/>
  <c r="G209" i="4" s="1"/>
  <c r="F208" i="4"/>
  <c r="H208" i="4" s="1"/>
  <c r="E208" i="4"/>
  <c r="F207" i="4"/>
  <c r="H207" i="4" s="1"/>
  <c r="E207" i="4"/>
  <c r="G207" i="4" s="1"/>
  <c r="E206" i="4"/>
  <c r="G206" i="4" s="1"/>
  <c r="F205" i="4"/>
  <c r="E205" i="4"/>
  <c r="G205" i="4" s="1"/>
  <c r="F204" i="4"/>
  <c r="H204" i="4" s="1"/>
  <c r="E204" i="4"/>
  <c r="G204" i="4" s="1"/>
  <c r="E203" i="4"/>
  <c r="F202" i="4"/>
  <c r="H202" i="4" s="1"/>
  <c r="E202" i="4"/>
  <c r="G202" i="4" s="1"/>
  <c r="F201" i="4"/>
  <c r="H201" i="4" s="1"/>
  <c r="E201" i="4"/>
  <c r="G201" i="4" s="1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D12" i="4"/>
  <c r="E12" i="4"/>
  <c r="Y12" i="4" s="1"/>
  <c r="F12" i="4"/>
  <c r="G12" i="4"/>
  <c r="F195" i="4"/>
  <c r="E195" i="4"/>
  <c r="G195" i="4" s="1"/>
  <c r="F194" i="4"/>
  <c r="E194" i="4"/>
  <c r="G194" i="4" s="1"/>
  <c r="F193" i="4"/>
  <c r="E193" i="4"/>
  <c r="G193" i="4" s="1"/>
  <c r="F192" i="4"/>
  <c r="H192" i="4" s="1"/>
  <c r="E192" i="4"/>
  <c r="I192" i="4" s="1"/>
  <c r="F191" i="4"/>
  <c r="H191" i="4" s="1"/>
  <c r="E191" i="4"/>
  <c r="F190" i="4"/>
  <c r="H190" i="4" s="1"/>
  <c r="E190" i="4"/>
  <c r="G190" i="4" s="1"/>
  <c r="F189" i="4"/>
  <c r="H189" i="4" s="1"/>
  <c r="E189" i="4"/>
  <c r="G189" i="4" s="1"/>
  <c r="F188" i="4"/>
  <c r="E188" i="4"/>
  <c r="G188" i="4" s="1"/>
  <c r="F187" i="4"/>
  <c r="E187" i="4"/>
  <c r="G187" i="4" s="1"/>
  <c r="F186" i="4"/>
  <c r="H186" i="4" s="1"/>
  <c r="E186" i="4"/>
  <c r="F185" i="4"/>
  <c r="H185" i="4" s="1"/>
  <c r="E185" i="4"/>
  <c r="F184" i="4"/>
  <c r="H184" i="4" s="1"/>
  <c r="E184" i="4"/>
  <c r="G184" i="4" s="1"/>
  <c r="F183" i="4"/>
  <c r="H183" i="4" s="1"/>
  <c r="E183" i="4"/>
  <c r="G183" i="4" s="1"/>
  <c r="F182" i="4"/>
  <c r="E182" i="4"/>
  <c r="G182" i="4" s="1"/>
  <c r="F181" i="4"/>
  <c r="I181" i="4" s="1"/>
  <c r="E181" i="4"/>
  <c r="G181" i="4" s="1"/>
  <c r="F180" i="4"/>
  <c r="H180" i="4" s="1"/>
  <c r="E180" i="4"/>
  <c r="F179" i="4"/>
  <c r="H179" i="4" s="1"/>
  <c r="E179" i="4"/>
  <c r="F178" i="4"/>
  <c r="H178" i="4" s="1"/>
  <c r="E178" i="4"/>
  <c r="G178" i="4" s="1"/>
  <c r="F177" i="4"/>
  <c r="H177" i="4" s="1"/>
  <c r="E177" i="4"/>
  <c r="G177" i="4" s="1"/>
  <c r="F176" i="4"/>
  <c r="H176" i="4" s="1"/>
  <c r="E176" i="4"/>
  <c r="G176" i="4" s="1"/>
  <c r="F175" i="4"/>
  <c r="E175" i="4"/>
  <c r="G175" i="4" s="1"/>
  <c r="F169" i="4"/>
  <c r="H169" i="4" s="1"/>
  <c r="E169" i="4"/>
  <c r="G169" i="4" s="1"/>
  <c r="H168" i="4"/>
  <c r="F168" i="4"/>
  <c r="E168" i="4"/>
  <c r="G168" i="4" s="1"/>
  <c r="F167" i="4"/>
  <c r="E167" i="4"/>
  <c r="G167" i="4" s="1"/>
  <c r="F166" i="4"/>
  <c r="E166" i="4"/>
  <c r="G166" i="4" s="1"/>
  <c r="F165" i="4"/>
  <c r="H165" i="4" s="1"/>
  <c r="E165" i="4"/>
  <c r="F164" i="4"/>
  <c r="H164" i="4" s="1"/>
  <c r="E164" i="4"/>
  <c r="I164" i="4" s="1"/>
  <c r="F163" i="4"/>
  <c r="H163" i="4" s="1"/>
  <c r="E163" i="4"/>
  <c r="G163" i="4" s="1"/>
  <c r="F162" i="4"/>
  <c r="H162" i="4" s="1"/>
  <c r="E162" i="4"/>
  <c r="G162" i="4" s="1"/>
  <c r="F161" i="4"/>
  <c r="H161" i="4" s="1"/>
  <c r="E161" i="4"/>
  <c r="G161" i="4" s="1"/>
  <c r="G160" i="4"/>
  <c r="F160" i="4"/>
  <c r="I160" i="4" s="1"/>
  <c r="E160" i="4"/>
  <c r="F159" i="4"/>
  <c r="H159" i="4" s="1"/>
  <c r="E159" i="4"/>
  <c r="F158" i="4"/>
  <c r="H158" i="4" s="1"/>
  <c r="E158" i="4"/>
  <c r="I158" i="4" s="1"/>
  <c r="F157" i="4"/>
  <c r="H157" i="4" s="1"/>
  <c r="E157" i="4"/>
  <c r="G157" i="4" s="1"/>
  <c r="F156" i="4"/>
  <c r="E156" i="4"/>
  <c r="G156" i="4" s="1"/>
  <c r="H155" i="4"/>
  <c r="F155" i="4"/>
  <c r="E155" i="4"/>
  <c r="G155" i="4" s="1"/>
  <c r="F154" i="4"/>
  <c r="E154" i="4"/>
  <c r="G154" i="4" s="1"/>
  <c r="F153" i="4"/>
  <c r="H153" i="4" s="1"/>
  <c r="E153" i="4"/>
  <c r="F152" i="4"/>
  <c r="H152" i="4" s="1"/>
  <c r="E152" i="4"/>
  <c r="I152" i="4" s="1"/>
  <c r="F151" i="4"/>
  <c r="H151" i="4" s="1"/>
  <c r="E151" i="4"/>
  <c r="G151" i="4" s="1"/>
  <c r="F150" i="4"/>
  <c r="I150" i="4" s="1"/>
  <c r="E150" i="4"/>
  <c r="G150" i="4" s="1"/>
  <c r="F149" i="4"/>
  <c r="H149" i="4" s="1"/>
  <c r="E149" i="4"/>
  <c r="G149" i="4" s="1"/>
  <c r="F143" i="4"/>
  <c r="H143" i="4" s="1"/>
  <c r="E143" i="4"/>
  <c r="I143" i="4" s="1"/>
  <c r="F142" i="4"/>
  <c r="H142" i="4" s="1"/>
  <c r="E142" i="4"/>
  <c r="G142" i="4" s="1"/>
  <c r="F141" i="4"/>
  <c r="E141" i="4"/>
  <c r="G141" i="4" s="1"/>
  <c r="F140" i="4"/>
  <c r="E140" i="4"/>
  <c r="G140" i="4" s="1"/>
  <c r="F139" i="4"/>
  <c r="E139" i="4"/>
  <c r="G139" i="4" s="1"/>
  <c r="F138" i="4"/>
  <c r="H138" i="4" s="1"/>
  <c r="E138" i="4"/>
  <c r="G138" i="4" s="1"/>
  <c r="F137" i="4"/>
  <c r="H137" i="4" s="1"/>
  <c r="E137" i="4"/>
  <c r="F136" i="4"/>
  <c r="H136" i="4" s="1"/>
  <c r="E136" i="4"/>
  <c r="G136" i="4" s="1"/>
  <c r="F135" i="4"/>
  <c r="H135" i="4" s="1"/>
  <c r="E135" i="4"/>
  <c r="G135" i="4" s="1"/>
  <c r="F134" i="4"/>
  <c r="E134" i="4"/>
  <c r="G134" i="4" s="1"/>
  <c r="F133" i="4"/>
  <c r="E133" i="4"/>
  <c r="G133" i="4" s="1"/>
  <c r="F132" i="4"/>
  <c r="H132" i="4" s="1"/>
  <c r="E132" i="4"/>
  <c r="I132" i="4" s="1"/>
  <c r="F131" i="4"/>
  <c r="H131" i="4" s="1"/>
  <c r="E131" i="4"/>
  <c r="F130" i="4"/>
  <c r="H130" i="4" s="1"/>
  <c r="E130" i="4"/>
  <c r="G130" i="4" s="1"/>
  <c r="H129" i="4"/>
  <c r="F129" i="4"/>
  <c r="E129" i="4"/>
  <c r="G129" i="4" s="1"/>
  <c r="F128" i="4"/>
  <c r="E128" i="4"/>
  <c r="G128" i="4" s="1"/>
  <c r="F127" i="4"/>
  <c r="E127" i="4"/>
  <c r="G127" i="4" s="1"/>
  <c r="F126" i="4"/>
  <c r="H126" i="4" s="1"/>
  <c r="E126" i="4"/>
  <c r="G126" i="4" s="1"/>
  <c r="F125" i="4"/>
  <c r="H125" i="4" s="1"/>
  <c r="E125" i="4"/>
  <c r="I125" i="4" s="1"/>
  <c r="F124" i="4"/>
  <c r="H124" i="4" s="1"/>
  <c r="E124" i="4"/>
  <c r="G124" i="4" s="1"/>
  <c r="F123" i="4"/>
  <c r="H123" i="4" s="1"/>
  <c r="E123" i="4"/>
  <c r="G123" i="4" s="1"/>
  <c r="F117" i="4"/>
  <c r="H117" i="4" s="1"/>
  <c r="E117" i="4"/>
  <c r="F116" i="4"/>
  <c r="H116" i="4" s="1"/>
  <c r="E116" i="4"/>
  <c r="G116" i="4" s="1"/>
  <c r="F115" i="4"/>
  <c r="H115" i="4" s="1"/>
  <c r="E115" i="4"/>
  <c r="G115" i="4" s="1"/>
  <c r="F114" i="4"/>
  <c r="H114" i="4" s="1"/>
  <c r="E114" i="4"/>
  <c r="G114" i="4" s="1"/>
  <c r="G113" i="4"/>
  <c r="F113" i="4"/>
  <c r="H113" i="4" s="1"/>
  <c r="E113" i="4"/>
  <c r="G112" i="4"/>
  <c r="F112" i="4"/>
  <c r="E112" i="4"/>
  <c r="F111" i="4"/>
  <c r="H111" i="4" s="1"/>
  <c r="E111" i="4"/>
  <c r="F110" i="4"/>
  <c r="H110" i="4" s="1"/>
  <c r="E110" i="4"/>
  <c r="G110" i="4" s="1"/>
  <c r="G109" i="4"/>
  <c r="F109" i="4"/>
  <c r="H109" i="4" s="1"/>
  <c r="E109" i="4"/>
  <c r="I109" i="4" s="1"/>
  <c r="F108" i="4"/>
  <c r="H108" i="4" s="1"/>
  <c r="E108" i="4"/>
  <c r="G108" i="4" s="1"/>
  <c r="F107" i="4"/>
  <c r="H107" i="4" s="1"/>
  <c r="E107" i="4"/>
  <c r="G107" i="4" s="1"/>
  <c r="F106" i="4"/>
  <c r="E106" i="4"/>
  <c r="G106" i="4" s="1"/>
  <c r="F105" i="4"/>
  <c r="H105" i="4" s="1"/>
  <c r="E105" i="4"/>
  <c r="I105" i="4" s="1"/>
  <c r="F104" i="4"/>
  <c r="H104" i="4" s="1"/>
  <c r="E104" i="4"/>
  <c r="G104" i="4" s="1"/>
  <c r="F103" i="4"/>
  <c r="H103" i="4" s="1"/>
  <c r="E103" i="4"/>
  <c r="G103" i="4" s="1"/>
  <c r="F102" i="4"/>
  <c r="H102" i="4" s="1"/>
  <c r="E102" i="4"/>
  <c r="G102" i="4" s="1"/>
  <c r="F101" i="4"/>
  <c r="H101" i="4" s="1"/>
  <c r="E101" i="4"/>
  <c r="G101" i="4" s="1"/>
  <c r="F100" i="4"/>
  <c r="E100" i="4"/>
  <c r="G100" i="4" s="1"/>
  <c r="F99" i="4"/>
  <c r="H99" i="4" s="1"/>
  <c r="E99" i="4"/>
  <c r="G98" i="4"/>
  <c r="F98" i="4"/>
  <c r="H98" i="4" s="1"/>
  <c r="E98" i="4"/>
  <c r="H97" i="4"/>
  <c r="F97" i="4"/>
  <c r="E97" i="4"/>
  <c r="E71" i="4"/>
  <c r="G71" i="4" s="1"/>
  <c r="F71" i="4"/>
  <c r="H71" i="4" s="1"/>
  <c r="I71" i="4"/>
  <c r="E72" i="4"/>
  <c r="G72" i="4" s="1"/>
  <c r="F72" i="4"/>
  <c r="H72" i="4"/>
  <c r="E73" i="4"/>
  <c r="G73" i="4" s="1"/>
  <c r="F73" i="4"/>
  <c r="H73" i="4" s="1"/>
  <c r="I73" i="4"/>
  <c r="E74" i="4"/>
  <c r="F74" i="4"/>
  <c r="H74" i="4" s="1"/>
  <c r="G74" i="4"/>
  <c r="E75" i="4"/>
  <c r="G75" i="4" s="1"/>
  <c r="F75" i="4"/>
  <c r="H75" i="4" s="1"/>
  <c r="E76" i="4"/>
  <c r="G76" i="4" s="1"/>
  <c r="F76" i="4"/>
  <c r="E77" i="4"/>
  <c r="G77" i="4" s="1"/>
  <c r="F77" i="4"/>
  <c r="H77" i="4"/>
  <c r="E78" i="4"/>
  <c r="I78" i="4" s="1"/>
  <c r="F78" i="4"/>
  <c r="H78" i="4" s="1"/>
  <c r="G78" i="4"/>
  <c r="E79" i="4"/>
  <c r="G79" i="4" s="1"/>
  <c r="F79" i="4"/>
  <c r="H79" i="4" s="1"/>
  <c r="E80" i="4"/>
  <c r="G80" i="4" s="1"/>
  <c r="F80" i="4"/>
  <c r="H80" i="4" s="1"/>
  <c r="E81" i="4"/>
  <c r="G81" i="4" s="1"/>
  <c r="F81" i="4"/>
  <c r="H81" i="4" s="1"/>
  <c r="E82" i="4"/>
  <c r="G82" i="4" s="1"/>
  <c r="F82" i="4"/>
  <c r="E83" i="4"/>
  <c r="G83" i="4" s="1"/>
  <c r="F83" i="4"/>
  <c r="I83" i="4" s="1"/>
  <c r="E84" i="4"/>
  <c r="G84" i="4" s="1"/>
  <c r="F84" i="4"/>
  <c r="H84" i="4" s="1"/>
  <c r="E85" i="4"/>
  <c r="I85" i="4" s="1"/>
  <c r="F85" i="4"/>
  <c r="H85" i="4" s="1"/>
  <c r="G85" i="4"/>
  <c r="E86" i="4"/>
  <c r="G86" i="4" s="1"/>
  <c r="F86" i="4"/>
  <c r="H86" i="4" s="1"/>
  <c r="E87" i="4"/>
  <c r="G87" i="4" s="1"/>
  <c r="F87" i="4"/>
  <c r="H87" i="4" s="1"/>
  <c r="E88" i="4"/>
  <c r="G88" i="4" s="1"/>
  <c r="F88" i="4"/>
  <c r="I88" i="4" s="1"/>
  <c r="E89" i="4"/>
  <c r="G89" i="4" s="1"/>
  <c r="F89" i="4"/>
  <c r="H89" i="4" s="1"/>
  <c r="E90" i="4"/>
  <c r="G90" i="4" s="1"/>
  <c r="F90" i="4"/>
  <c r="H90" i="4" s="1"/>
  <c r="E91" i="4"/>
  <c r="G91" i="4" s="1"/>
  <c r="F91" i="4"/>
  <c r="H91" i="4" s="1"/>
  <c r="F65" i="4"/>
  <c r="H65" i="4" s="1"/>
  <c r="E65" i="4"/>
  <c r="I65" i="4" s="1"/>
  <c r="F64" i="4"/>
  <c r="H64" i="4" s="1"/>
  <c r="E64" i="4"/>
  <c r="F63" i="4"/>
  <c r="H63" i="4" s="1"/>
  <c r="E63" i="4"/>
  <c r="F62" i="4"/>
  <c r="E62" i="4"/>
  <c r="G62" i="4" s="1"/>
  <c r="F61" i="4"/>
  <c r="H61" i="4" s="1"/>
  <c r="E61" i="4"/>
  <c r="G61" i="4" s="1"/>
  <c r="F60" i="4"/>
  <c r="H60" i="4" s="1"/>
  <c r="E60" i="4"/>
  <c r="I60" i="4" s="1"/>
  <c r="F59" i="4"/>
  <c r="H59" i="4" s="1"/>
  <c r="E59" i="4"/>
  <c r="G59" i="4" s="1"/>
  <c r="F58" i="4"/>
  <c r="H58" i="4" s="1"/>
  <c r="E58" i="4"/>
  <c r="F57" i="4"/>
  <c r="H57" i="4" s="1"/>
  <c r="E57" i="4"/>
  <c r="F56" i="4"/>
  <c r="H56" i="4" s="1"/>
  <c r="E56" i="4"/>
  <c r="G56" i="4" s="1"/>
  <c r="F55" i="4"/>
  <c r="H55" i="4" s="1"/>
  <c r="E55" i="4"/>
  <c r="I55" i="4" s="1"/>
  <c r="F54" i="4"/>
  <c r="H54" i="4" s="1"/>
  <c r="E54" i="4"/>
  <c r="G54" i="4" s="1"/>
  <c r="F53" i="4"/>
  <c r="H53" i="4" s="1"/>
  <c r="E53" i="4"/>
  <c r="G53" i="4" s="1"/>
  <c r="F52" i="4"/>
  <c r="H52" i="4" s="1"/>
  <c r="E52" i="4"/>
  <c r="F51" i="4"/>
  <c r="H51" i="4" s="1"/>
  <c r="E51" i="4"/>
  <c r="F50" i="4"/>
  <c r="I50" i="4" s="1"/>
  <c r="E50" i="4"/>
  <c r="G50" i="4" s="1"/>
  <c r="F49" i="4"/>
  <c r="H49" i="4" s="1"/>
  <c r="E49" i="4"/>
  <c r="G49" i="4" s="1"/>
  <c r="F48" i="4"/>
  <c r="H48" i="4" s="1"/>
  <c r="E48" i="4"/>
  <c r="I48" i="4" s="1"/>
  <c r="F47" i="4"/>
  <c r="H47" i="4" s="1"/>
  <c r="E47" i="4"/>
  <c r="G47" i="4" s="1"/>
  <c r="F46" i="4"/>
  <c r="H46" i="4" s="1"/>
  <c r="E46" i="4"/>
  <c r="F45" i="4"/>
  <c r="H45" i="4" s="1"/>
  <c r="E45" i="4"/>
  <c r="F39" i="4"/>
  <c r="H39" i="4" s="1"/>
  <c r="F38" i="4"/>
  <c r="H38" i="4" s="1"/>
  <c r="F37" i="4"/>
  <c r="H37" i="4" s="1"/>
  <c r="F36" i="4"/>
  <c r="H36" i="4" s="1"/>
  <c r="F35" i="4"/>
  <c r="H35" i="4" s="1"/>
  <c r="F34" i="4"/>
  <c r="H34" i="4" s="1"/>
  <c r="F33" i="4"/>
  <c r="H33" i="4" s="1"/>
  <c r="F32" i="4"/>
  <c r="H32" i="4" s="1"/>
  <c r="F31" i="4"/>
  <c r="H31" i="4" s="1"/>
  <c r="F27" i="4"/>
  <c r="H27" i="4" s="1"/>
  <c r="F30" i="4"/>
  <c r="H30" i="4" s="1"/>
  <c r="F29" i="4"/>
  <c r="H29" i="4" s="1"/>
  <c r="F28" i="4"/>
  <c r="H28" i="4" s="1"/>
  <c r="F26" i="4"/>
  <c r="F25" i="4"/>
  <c r="H25" i="4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3" i="4"/>
  <c r="G33" i="4" s="1"/>
  <c r="E32" i="4"/>
  <c r="G32" i="4" s="1"/>
  <c r="E31" i="4"/>
  <c r="G31" i="4" s="1"/>
  <c r="E30" i="4"/>
  <c r="G30" i="4" s="1"/>
  <c r="E29" i="4"/>
  <c r="G29" i="4" s="1"/>
  <c r="E28" i="4"/>
  <c r="E27" i="4"/>
  <c r="E26" i="4"/>
  <c r="E25" i="4"/>
  <c r="E24" i="4"/>
  <c r="E23" i="4"/>
  <c r="E22" i="4"/>
  <c r="E21" i="4"/>
  <c r="E20" i="4"/>
  <c r="E19" i="4"/>
  <c r="H26" i="4"/>
  <c r="Y13" i="4"/>
  <c r="X11" i="4"/>
  <c r="X10" i="4"/>
  <c r="X9" i="4"/>
  <c r="X8" i="4"/>
  <c r="X7" i="4"/>
  <c r="X6" i="4"/>
  <c r="X5" i="4"/>
  <c r="W11" i="4"/>
  <c r="W10" i="4"/>
  <c r="W9" i="4"/>
  <c r="W8" i="4"/>
  <c r="W7" i="4"/>
  <c r="W6" i="4"/>
  <c r="W5" i="4"/>
  <c r="V11" i="4"/>
  <c r="V10" i="4"/>
  <c r="V9" i="4"/>
  <c r="V8" i="4"/>
  <c r="V7" i="4"/>
  <c r="V6" i="4"/>
  <c r="V5" i="4"/>
  <c r="U11" i="4"/>
  <c r="U10" i="4"/>
  <c r="U9" i="4"/>
  <c r="U8" i="4"/>
  <c r="U7" i="4"/>
  <c r="U6" i="4"/>
  <c r="U5" i="4"/>
  <c r="T11" i="4"/>
  <c r="T10" i="4"/>
  <c r="T9" i="4"/>
  <c r="T8" i="4"/>
  <c r="T7" i="4"/>
  <c r="T6" i="4"/>
  <c r="T5" i="4"/>
  <c r="S11" i="4"/>
  <c r="S10" i="4"/>
  <c r="S9" i="4"/>
  <c r="S8" i="4"/>
  <c r="S7" i="4"/>
  <c r="S6" i="4"/>
  <c r="S5" i="4"/>
  <c r="R11" i="4"/>
  <c r="R10" i="4"/>
  <c r="R9" i="4"/>
  <c r="R8" i="4"/>
  <c r="R7" i="4"/>
  <c r="R6" i="4"/>
  <c r="R5" i="4"/>
  <c r="Q11" i="4"/>
  <c r="Q10" i="4"/>
  <c r="Q9" i="4"/>
  <c r="Q8" i="4"/>
  <c r="Q7" i="4"/>
  <c r="Q6" i="4"/>
  <c r="Q5" i="4"/>
  <c r="P11" i="4"/>
  <c r="P10" i="4"/>
  <c r="P9" i="4"/>
  <c r="P8" i="4"/>
  <c r="P7" i="4"/>
  <c r="P6" i="4"/>
  <c r="P5" i="4"/>
  <c r="O11" i="4"/>
  <c r="O10" i="4"/>
  <c r="O9" i="4"/>
  <c r="O8" i="4"/>
  <c r="O7" i="4"/>
  <c r="O6" i="4"/>
  <c r="O5" i="4"/>
  <c r="N11" i="4"/>
  <c r="N10" i="4"/>
  <c r="N9" i="4"/>
  <c r="N8" i="4"/>
  <c r="N7" i="4"/>
  <c r="N6" i="4"/>
  <c r="N5" i="4"/>
  <c r="M11" i="4"/>
  <c r="L11" i="4"/>
  <c r="K11" i="4"/>
  <c r="J11" i="4"/>
  <c r="I11" i="4"/>
  <c r="H11" i="4"/>
  <c r="G11" i="4"/>
  <c r="F11" i="4"/>
  <c r="E11" i="4"/>
  <c r="D11" i="4"/>
  <c r="M10" i="4"/>
  <c r="L10" i="4"/>
  <c r="K10" i="4"/>
  <c r="J10" i="4"/>
  <c r="I10" i="4"/>
  <c r="H10" i="4"/>
  <c r="G10" i="4"/>
  <c r="F10" i="4"/>
  <c r="E10" i="4"/>
  <c r="D10" i="4"/>
  <c r="M9" i="4"/>
  <c r="L9" i="4"/>
  <c r="K9" i="4"/>
  <c r="J9" i="4"/>
  <c r="I9" i="4"/>
  <c r="H9" i="4"/>
  <c r="G9" i="4"/>
  <c r="F9" i="4"/>
  <c r="E9" i="4"/>
  <c r="D9" i="4"/>
  <c r="M8" i="4"/>
  <c r="L8" i="4"/>
  <c r="K8" i="4"/>
  <c r="J8" i="4"/>
  <c r="I8" i="4"/>
  <c r="H8" i="4"/>
  <c r="G8" i="4"/>
  <c r="F8" i="4"/>
  <c r="E8" i="4"/>
  <c r="D8" i="4"/>
  <c r="M7" i="4"/>
  <c r="L7" i="4"/>
  <c r="K7" i="4"/>
  <c r="J7" i="4"/>
  <c r="I7" i="4"/>
  <c r="H7" i="4"/>
  <c r="G7" i="4"/>
  <c r="F7" i="4"/>
  <c r="E7" i="4"/>
  <c r="D7" i="4"/>
  <c r="M6" i="4"/>
  <c r="L6" i="4"/>
  <c r="K6" i="4"/>
  <c r="J6" i="4"/>
  <c r="I6" i="4"/>
  <c r="H6" i="4"/>
  <c r="G6" i="4"/>
  <c r="F6" i="4"/>
  <c r="E6" i="4"/>
  <c r="D6" i="4"/>
  <c r="M5" i="4"/>
  <c r="L5" i="4"/>
  <c r="K5" i="4"/>
  <c r="J5" i="4"/>
  <c r="I5" i="4"/>
  <c r="H5" i="4"/>
  <c r="G5" i="4"/>
  <c r="F5" i="4"/>
  <c r="E5" i="4"/>
  <c r="D5" i="4"/>
  <c r="I217" i="4" l="1"/>
  <c r="F203" i="4"/>
  <c r="H203" i="4" s="1"/>
  <c r="F206" i="4"/>
  <c r="H206" i="4" s="1"/>
  <c r="F209" i="4"/>
  <c r="H209" i="4" s="1"/>
  <c r="F212" i="4"/>
  <c r="I212" i="4" s="1"/>
  <c r="F215" i="4"/>
  <c r="H215" i="4" s="1"/>
  <c r="I213" i="4"/>
  <c r="I52" i="4"/>
  <c r="I64" i="4"/>
  <c r="I154" i="4"/>
  <c r="I155" i="4"/>
  <c r="I183" i="4"/>
  <c r="I214" i="4"/>
  <c r="I218" i="4"/>
  <c r="I106" i="4"/>
  <c r="I130" i="4"/>
  <c r="I133" i="4"/>
  <c r="I141" i="4"/>
  <c r="I161" i="4"/>
  <c r="I187" i="4"/>
  <c r="H50" i="4"/>
  <c r="H66" i="4" s="1"/>
  <c r="I62" i="4"/>
  <c r="I80" i="4"/>
  <c r="I97" i="4"/>
  <c r="I139" i="4"/>
  <c r="I205" i="4"/>
  <c r="I208" i="4"/>
  <c r="G217" i="4"/>
  <c r="I220" i="4"/>
  <c r="G55" i="4"/>
  <c r="G60" i="4"/>
  <c r="I137" i="4"/>
  <c r="I201" i="4"/>
  <c r="I219" i="4"/>
  <c r="H205" i="4"/>
  <c r="H218" i="4"/>
  <c r="I202" i="4"/>
  <c r="H211" i="4"/>
  <c r="I203" i="4"/>
  <c r="I207" i="4"/>
  <c r="G203" i="4"/>
  <c r="G208" i="4"/>
  <c r="I210" i="4"/>
  <c r="G214" i="4"/>
  <c r="I216" i="4"/>
  <c r="G220" i="4"/>
  <c r="I204" i="4"/>
  <c r="G92" i="4"/>
  <c r="I58" i="4"/>
  <c r="I86" i="4"/>
  <c r="I79" i="4"/>
  <c r="I77" i="4"/>
  <c r="I72" i="4"/>
  <c r="G97" i="4"/>
  <c r="I104" i="4"/>
  <c r="I110" i="4"/>
  <c r="I112" i="4"/>
  <c r="I123" i="4"/>
  <c r="I140" i="4"/>
  <c r="I142" i="4"/>
  <c r="I153" i="4"/>
  <c r="I166" i="4"/>
  <c r="I175" i="4"/>
  <c r="I176" i="4"/>
  <c r="I179" i="4"/>
  <c r="I186" i="4"/>
  <c r="I188" i="4"/>
  <c r="I191" i="4"/>
  <c r="H62" i="4"/>
  <c r="I82" i="4"/>
  <c r="I74" i="4"/>
  <c r="I98" i="4"/>
  <c r="I100" i="4"/>
  <c r="I117" i="4"/>
  <c r="I127" i="4"/>
  <c r="I168" i="4"/>
  <c r="I180" i="4"/>
  <c r="I182" i="4"/>
  <c r="I194" i="4"/>
  <c r="G48" i="4"/>
  <c r="I53" i="4"/>
  <c r="I56" i="4"/>
  <c r="G65" i="4"/>
  <c r="I90" i="4"/>
  <c r="H83" i="4"/>
  <c r="I76" i="4"/>
  <c r="I107" i="4"/>
  <c r="I165" i="4"/>
  <c r="I167" i="4"/>
  <c r="I177" i="4"/>
  <c r="I91" i="4"/>
  <c r="I89" i="4"/>
  <c r="I84" i="4"/>
  <c r="I116" i="4"/>
  <c r="I129" i="4"/>
  <c r="I134" i="4"/>
  <c r="I162" i="4"/>
  <c r="I128" i="4"/>
  <c r="I149" i="4"/>
  <c r="I156" i="4"/>
  <c r="I193" i="4"/>
  <c r="I195" i="4"/>
  <c r="Y7" i="4"/>
  <c r="H175" i="4"/>
  <c r="H182" i="4"/>
  <c r="I189" i="4"/>
  <c r="H195" i="4"/>
  <c r="I178" i="4"/>
  <c r="H188" i="4"/>
  <c r="I184" i="4"/>
  <c r="H194" i="4"/>
  <c r="I185" i="4"/>
  <c r="I190" i="4"/>
  <c r="G180" i="4"/>
  <c r="H181" i="4"/>
  <c r="G186" i="4"/>
  <c r="H187" i="4"/>
  <c r="G192" i="4"/>
  <c r="H193" i="4"/>
  <c r="G179" i="4"/>
  <c r="G185" i="4"/>
  <c r="G191" i="4"/>
  <c r="I151" i="4"/>
  <c r="I157" i="4"/>
  <c r="H167" i="4"/>
  <c r="H150" i="4"/>
  <c r="I163" i="4"/>
  <c r="H156" i="4"/>
  <c r="I169" i="4"/>
  <c r="I159" i="4"/>
  <c r="G153" i="4"/>
  <c r="H154" i="4"/>
  <c r="G159" i="4"/>
  <c r="H160" i="4"/>
  <c r="G165" i="4"/>
  <c r="H166" i="4"/>
  <c r="G152" i="4"/>
  <c r="G158" i="4"/>
  <c r="G164" i="4"/>
  <c r="H128" i="4"/>
  <c r="I135" i="4"/>
  <c r="H141" i="4"/>
  <c r="I124" i="4"/>
  <c r="H134" i="4"/>
  <c r="H140" i="4"/>
  <c r="I131" i="4"/>
  <c r="I136" i="4"/>
  <c r="H127" i="4"/>
  <c r="G132" i="4"/>
  <c r="H133" i="4"/>
  <c r="H139" i="4"/>
  <c r="G125" i="4"/>
  <c r="G131" i="4"/>
  <c r="G137" i="4"/>
  <c r="G143" i="4"/>
  <c r="I126" i="4"/>
  <c r="I138" i="4"/>
  <c r="I103" i="4"/>
  <c r="I115" i="4"/>
  <c r="I99" i="4"/>
  <c r="I101" i="4"/>
  <c r="I111" i="4"/>
  <c r="I113" i="4"/>
  <c r="I102" i="4"/>
  <c r="I108" i="4"/>
  <c r="I114" i="4"/>
  <c r="G99" i="4"/>
  <c r="H100" i="4"/>
  <c r="G105" i="4"/>
  <c r="H106" i="4"/>
  <c r="G111" i="4"/>
  <c r="H112" i="4"/>
  <c r="G117" i="4"/>
  <c r="I81" i="4"/>
  <c r="H88" i="4"/>
  <c r="H82" i="4"/>
  <c r="H76" i="4"/>
  <c r="I87" i="4"/>
  <c r="I75" i="4"/>
  <c r="I47" i="4"/>
  <c r="I49" i="4"/>
  <c r="I59" i="4"/>
  <c r="I61" i="4"/>
  <c r="I45" i="4"/>
  <c r="I57" i="4"/>
  <c r="I46" i="4"/>
  <c r="I54" i="4"/>
  <c r="I51" i="4"/>
  <c r="I63" i="4"/>
  <c r="G45" i="4"/>
  <c r="G46" i="4"/>
  <c r="G52" i="4"/>
  <c r="G58" i="4"/>
  <c r="G64" i="4"/>
  <c r="G51" i="4"/>
  <c r="G57" i="4"/>
  <c r="G63" i="4"/>
  <c r="Y10" i="4"/>
  <c r="Y6" i="4"/>
  <c r="Y9" i="4"/>
  <c r="Y8" i="4"/>
  <c r="I34" i="4"/>
  <c r="Y11" i="4"/>
  <c r="I30" i="4"/>
  <c r="I36" i="4"/>
  <c r="Y5" i="4"/>
  <c r="H40" i="4"/>
  <c r="I35" i="4"/>
  <c r="I29" i="4"/>
  <c r="I39" i="4"/>
  <c r="I33" i="4"/>
  <c r="I38" i="4"/>
  <c r="I32" i="4"/>
  <c r="I37" i="4"/>
  <c r="I31" i="4"/>
  <c r="I19" i="4"/>
  <c r="I22" i="4"/>
  <c r="I25" i="4"/>
  <c r="I28" i="4"/>
  <c r="I20" i="4"/>
  <c r="I23" i="4"/>
  <c r="I26" i="4"/>
  <c r="I21" i="4"/>
  <c r="I24" i="4"/>
  <c r="I27" i="4"/>
  <c r="G19" i="4"/>
  <c r="G20" i="4"/>
  <c r="G21" i="4"/>
  <c r="G22" i="4"/>
  <c r="G23" i="4"/>
  <c r="G24" i="4"/>
  <c r="G25" i="4"/>
  <c r="G26" i="4"/>
  <c r="G27" i="4"/>
  <c r="G28" i="4"/>
  <c r="E296" i="3"/>
  <c r="G296" i="3" s="1"/>
  <c r="F296" i="3"/>
  <c r="H296" i="3"/>
  <c r="I296" i="3"/>
  <c r="E297" i="3"/>
  <c r="F297" i="3"/>
  <c r="H297" i="3" s="1"/>
  <c r="G297" i="3"/>
  <c r="E298" i="3"/>
  <c r="G298" i="3" s="1"/>
  <c r="F298" i="3"/>
  <c r="H298" i="3" s="1"/>
  <c r="E299" i="3"/>
  <c r="G299" i="3" s="1"/>
  <c r="F299" i="3"/>
  <c r="I299" i="3" s="1"/>
  <c r="H299" i="3"/>
  <c r="E300" i="3"/>
  <c r="F300" i="3"/>
  <c r="H300" i="3" s="1"/>
  <c r="G300" i="3"/>
  <c r="E301" i="3"/>
  <c r="G301" i="3" s="1"/>
  <c r="F301" i="3"/>
  <c r="H301" i="3" s="1"/>
  <c r="E302" i="3"/>
  <c r="F302" i="3"/>
  <c r="H302" i="3" s="1"/>
  <c r="G302" i="3"/>
  <c r="E303" i="3"/>
  <c r="G303" i="3" s="1"/>
  <c r="F303" i="3"/>
  <c r="H303" i="3" s="1"/>
  <c r="E304" i="3"/>
  <c r="G304" i="3" s="1"/>
  <c r="F304" i="3"/>
  <c r="H304" i="3" s="1"/>
  <c r="E305" i="3"/>
  <c r="G305" i="3" s="1"/>
  <c r="F305" i="3"/>
  <c r="H305" i="3" s="1"/>
  <c r="E266" i="3"/>
  <c r="F266" i="3"/>
  <c r="G266" i="3"/>
  <c r="H266" i="3"/>
  <c r="I266" i="3"/>
  <c r="E267" i="3"/>
  <c r="G267" i="3" s="1"/>
  <c r="F267" i="3"/>
  <c r="H267" i="3" s="1"/>
  <c r="E268" i="3"/>
  <c r="G268" i="3" s="1"/>
  <c r="F268" i="3"/>
  <c r="H268" i="3" s="1"/>
  <c r="E269" i="3"/>
  <c r="F269" i="3"/>
  <c r="H269" i="3" s="1"/>
  <c r="G269" i="3"/>
  <c r="E270" i="3"/>
  <c r="F270" i="3"/>
  <c r="H270" i="3" s="1"/>
  <c r="G270" i="3"/>
  <c r="E271" i="3"/>
  <c r="G271" i="3" s="1"/>
  <c r="F271" i="3"/>
  <c r="H271" i="3" s="1"/>
  <c r="E272" i="3"/>
  <c r="G272" i="3" s="1"/>
  <c r="F272" i="3"/>
  <c r="H272" i="3"/>
  <c r="I272" i="3"/>
  <c r="E273" i="3"/>
  <c r="F273" i="3"/>
  <c r="I273" i="3" s="1"/>
  <c r="G273" i="3"/>
  <c r="H273" i="3"/>
  <c r="E274" i="3"/>
  <c r="F274" i="3"/>
  <c r="H274" i="3" s="1"/>
  <c r="G274" i="3"/>
  <c r="E275" i="3"/>
  <c r="G275" i="3" s="1"/>
  <c r="F275" i="3"/>
  <c r="H275" i="3" s="1"/>
  <c r="E161" i="3"/>
  <c r="F161" i="3"/>
  <c r="I161" i="3" s="1"/>
  <c r="G161" i="3"/>
  <c r="H161" i="3"/>
  <c r="E162" i="3"/>
  <c r="G162" i="3" s="1"/>
  <c r="F162" i="3"/>
  <c r="H162" i="3" s="1"/>
  <c r="E163" i="3"/>
  <c r="G163" i="3" s="1"/>
  <c r="F163" i="3"/>
  <c r="H163" i="3" s="1"/>
  <c r="E164" i="3"/>
  <c r="F164" i="3"/>
  <c r="H164" i="3" s="1"/>
  <c r="G164" i="3"/>
  <c r="I164" i="3"/>
  <c r="E165" i="3"/>
  <c r="F165" i="3"/>
  <c r="H165" i="3" s="1"/>
  <c r="G165" i="3"/>
  <c r="E166" i="3"/>
  <c r="G166" i="3" s="1"/>
  <c r="F166" i="3"/>
  <c r="H166" i="3" s="1"/>
  <c r="E167" i="3"/>
  <c r="G167" i="3" s="1"/>
  <c r="F167" i="3"/>
  <c r="H167" i="3"/>
  <c r="E168" i="3"/>
  <c r="F168" i="3"/>
  <c r="I168" i="3" s="1"/>
  <c r="G168" i="3"/>
  <c r="E169" i="3"/>
  <c r="F169" i="3"/>
  <c r="H169" i="3" s="1"/>
  <c r="G169" i="3"/>
  <c r="E170" i="3"/>
  <c r="G170" i="3" s="1"/>
  <c r="F170" i="3"/>
  <c r="H170" i="3" s="1"/>
  <c r="O5" i="3"/>
  <c r="C665" i="3"/>
  <c r="E663" i="3" s="1"/>
  <c r="F664" i="3"/>
  <c r="H664" i="3" s="1"/>
  <c r="E664" i="3"/>
  <c r="G664" i="3" s="1"/>
  <c r="F663" i="3"/>
  <c r="H663" i="3" s="1"/>
  <c r="H662" i="3"/>
  <c r="F662" i="3"/>
  <c r="H661" i="3"/>
  <c r="F661" i="3"/>
  <c r="E661" i="3"/>
  <c r="G661" i="3" s="1"/>
  <c r="F660" i="3"/>
  <c r="H660" i="3" s="1"/>
  <c r="E660" i="3"/>
  <c r="G660" i="3" s="1"/>
  <c r="F659" i="3"/>
  <c r="H659" i="3" s="1"/>
  <c r="G658" i="3"/>
  <c r="F658" i="3"/>
  <c r="H658" i="3" s="1"/>
  <c r="E658" i="3"/>
  <c r="F657" i="3"/>
  <c r="H657" i="3" s="1"/>
  <c r="E657" i="3"/>
  <c r="G657" i="3" s="1"/>
  <c r="F656" i="3"/>
  <c r="H656" i="3" s="1"/>
  <c r="G650" i="3"/>
  <c r="F650" i="3"/>
  <c r="H650" i="3" s="1"/>
  <c r="E650" i="3"/>
  <c r="I650" i="3" s="1"/>
  <c r="H649" i="3"/>
  <c r="F649" i="3"/>
  <c r="E649" i="3"/>
  <c r="G649" i="3" s="1"/>
  <c r="F648" i="3"/>
  <c r="H648" i="3" s="1"/>
  <c r="E648" i="3"/>
  <c r="G647" i="3"/>
  <c r="F647" i="3"/>
  <c r="H647" i="3" s="1"/>
  <c r="E647" i="3"/>
  <c r="H646" i="3"/>
  <c r="F646" i="3"/>
  <c r="E646" i="3"/>
  <c r="G646" i="3" s="1"/>
  <c r="G645" i="3"/>
  <c r="F645" i="3"/>
  <c r="H645" i="3" s="1"/>
  <c r="E645" i="3"/>
  <c r="H644" i="3"/>
  <c r="G644" i="3"/>
  <c r="F644" i="3"/>
  <c r="E644" i="3"/>
  <c r="F643" i="3"/>
  <c r="H643" i="3" s="1"/>
  <c r="E643" i="3"/>
  <c r="G643" i="3" s="1"/>
  <c r="F642" i="3"/>
  <c r="H642" i="3" s="1"/>
  <c r="E642" i="3"/>
  <c r="H641" i="3"/>
  <c r="G641" i="3"/>
  <c r="F641" i="3"/>
  <c r="E641" i="3"/>
  <c r="I641" i="3" s="1"/>
  <c r="F635" i="3"/>
  <c r="H635" i="3" s="1"/>
  <c r="E635" i="3"/>
  <c r="G635" i="3" s="1"/>
  <c r="I634" i="3"/>
  <c r="F634" i="3"/>
  <c r="H634" i="3" s="1"/>
  <c r="E634" i="3"/>
  <c r="G634" i="3" s="1"/>
  <c r="G633" i="3"/>
  <c r="F633" i="3"/>
  <c r="H633" i="3" s="1"/>
  <c r="E633" i="3"/>
  <c r="G632" i="3"/>
  <c r="F632" i="3"/>
  <c r="H632" i="3" s="1"/>
  <c r="E632" i="3"/>
  <c r="H631" i="3"/>
  <c r="F631" i="3"/>
  <c r="E631" i="3"/>
  <c r="G631" i="3" s="1"/>
  <c r="F630" i="3"/>
  <c r="H630" i="3" s="1"/>
  <c r="E630" i="3"/>
  <c r="G629" i="3"/>
  <c r="F629" i="3"/>
  <c r="H629" i="3" s="1"/>
  <c r="E629" i="3"/>
  <c r="G628" i="3"/>
  <c r="F628" i="3"/>
  <c r="H628" i="3" s="1"/>
  <c r="E628" i="3"/>
  <c r="H627" i="3"/>
  <c r="F627" i="3"/>
  <c r="E627" i="3"/>
  <c r="G627" i="3" s="1"/>
  <c r="G626" i="3"/>
  <c r="F626" i="3"/>
  <c r="H626" i="3" s="1"/>
  <c r="E626" i="3"/>
  <c r="G620" i="3"/>
  <c r="F620" i="3"/>
  <c r="H620" i="3" s="1"/>
  <c r="E620" i="3"/>
  <c r="F619" i="3"/>
  <c r="H619" i="3" s="1"/>
  <c r="E619" i="3"/>
  <c r="G619" i="3" s="1"/>
  <c r="F618" i="3"/>
  <c r="H618" i="3" s="1"/>
  <c r="E618" i="3"/>
  <c r="G618" i="3" s="1"/>
  <c r="G617" i="3"/>
  <c r="F617" i="3"/>
  <c r="H617" i="3" s="1"/>
  <c r="E617" i="3"/>
  <c r="G616" i="3"/>
  <c r="F616" i="3"/>
  <c r="H616" i="3" s="1"/>
  <c r="E616" i="3"/>
  <c r="H615" i="3"/>
  <c r="F615" i="3"/>
  <c r="E615" i="3"/>
  <c r="G615" i="3" s="1"/>
  <c r="F614" i="3"/>
  <c r="H614" i="3" s="1"/>
  <c r="E614" i="3"/>
  <c r="G614" i="3" s="1"/>
  <c r="G613" i="3"/>
  <c r="F613" i="3"/>
  <c r="H613" i="3" s="1"/>
  <c r="E613" i="3"/>
  <c r="G612" i="3"/>
  <c r="F612" i="3"/>
  <c r="H612" i="3" s="1"/>
  <c r="E612" i="3"/>
  <c r="F611" i="3"/>
  <c r="H611" i="3" s="1"/>
  <c r="E611" i="3"/>
  <c r="G605" i="3"/>
  <c r="F605" i="3"/>
  <c r="H605" i="3" s="1"/>
  <c r="E605" i="3"/>
  <c r="H604" i="3"/>
  <c r="G604" i="3"/>
  <c r="F604" i="3"/>
  <c r="E604" i="3"/>
  <c r="F603" i="3"/>
  <c r="H603" i="3" s="1"/>
  <c r="E603" i="3"/>
  <c r="G603" i="3" s="1"/>
  <c r="F602" i="3"/>
  <c r="H602" i="3" s="1"/>
  <c r="E602" i="3"/>
  <c r="G602" i="3" s="1"/>
  <c r="G601" i="3"/>
  <c r="F601" i="3"/>
  <c r="H601" i="3" s="1"/>
  <c r="E601" i="3"/>
  <c r="H600" i="3"/>
  <c r="G600" i="3"/>
  <c r="F600" i="3"/>
  <c r="E600" i="3"/>
  <c r="I600" i="3" s="1"/>
  <c r="H599" i="3"/>
  <c r="F599" i="3"/>
  <c r="E599" i="3"/>
  <c r="G599" i="3" s="1"/>
  <c r="F598" i="3"/>
  <c r="H598" i="3" s="1"/>
  <c r="E598" i="3"/>
  <c r="G598" i="3" s="1"/>
  <c r="G597" i="3"/>
  <c r="F597" i="3"/>
  <c r="H597" i="3" s="1"/>
  <c r="E597" i="3"/>
  <c r="I597" i="3" s="1"/>
  <c r="H596" i="3"/>
  <c r="F596" i="3"/>
  <c r="E596" i="3"/>
  <c r="G596" i="3" s="1"/>
  <c r="G606" i="3" s="1"/>
  <c r="F590" i="3"/>
  <c r="H590" i="3" s="1"/>
  <c r="E590" i="3"/>
  <c r="G590" i="3" s="1"/>
  <c r="G589" i="3"/>
  <c r="F589" i="3"/>
  <c r="H589" i="3" s="1"/>
  <c r="E589" i="3"/>
  <c r="G588" i="3"/>
  <c r="F588" i="3"/>
  <c r="H588" i="3" s="1"/>
  <c r="E588" i="3"/>
  <c r="F587" i="3"/>
  <c r="H587" i="3" s="1"/>
  <c r="E587" i="3"/>
  <c r="G587" i="3" s="1"/>
  <c r="I586" i="3"/>
  <c r="F586" i="3"/>
  <c r="H586" i="3" s="1"/>
  <c r="E586" i="3"/>
  <c r="G586" i="3" s="1"/>
  <c r="G585" i="3"/>
  <c r="F585" i="3"/>
  <c r="H585" i="3" s="1"/>
  <c r="E585" i="3"/>
  <c r="H584" i="3"/>
  <c r="G584" i="3"/>
  <c r="F584" i="3"/>
  <c r="E584" i="3"/>
  <c r="F583" i="3"/>
  <c r="H583" i="3" s="1"/>
  <c r="E583" i="3"/>
  <c r="G583" i="3" s="1"/>
  <c r="F582" i="3"/>
  <c r="H582" i="3" s="1"/>
  <c r="E582" i="3"/>
  <c r="G582" i="3" s="1"/>
  <c r="G581" i="3"/>
  <c r="F581" i="3"/>
  <c r="H581" i="3" s="1"/>
  <c r="E581" i="3"/>
  <c r="I581" i="3" s="1"/>
  <c r="F575" i="3"/>
  <c r="H575" i="3" s="1"/>
  <c r="E575" i="3"/>
  <c r="G575" i="3" s="1"/>
  <c r="I574" i="3"/>
  <c r="F574" i="3"/>
  <c r="H574" i="3" s="1"/>
  <c r="E574" i="3"/>
  <c r="G574" i="3" s="1"/>
  <c r="G573" i="3"/>
  <c r="F573" i="3"/>
  <c r="H573" i="3" s="1"/>
  <c r="E573" i="3"/>
  <c r="G572" i="3"/>
  <c r="F572" i="3"/>
  <c r="H572" i="3" s="1"/>
  <c r="E572" i="3"/>
  <c r="F571" i="3"/>
  <c r="H571" i="3" s="1"/>
  <c r="E571" i="3"/>
  <c r="G571" i="3" s="1"/>
  <c r="F570" i="3"/>
  <c r="H570" i="3" s="1"/>
  <c r="E570" i="3"/>
  <c r="G570" i="3" s="1"/>
  <c r="G569" i="3"/>
  <c r="F569" i="3"/>
  <c r="H569" i="3" s="1"/>
  <c r="E569" i="3"/>
  <c r="I569" i="3" s="1"/>
  <c r="H568" i="3"/>
  <c r="G568" i="3"/>
  <c r="F568" i="3"/>
  <c r="E568" i="3"/>
  <c r="I568" i="3" s="1"/>
  <c r="F567" i="3"/>
  <c r="H567" i="3" s="1"/>
  <c r="E567" i="3"/>
  <c r="G567" i="3" s="1"/>
  <c r="G566" i="3"/>
  <c r="F566" i="3"/>
  <c r="H566" i="3" s="1"/>
  <c r="E566" i="3"/>
  <c r="H560" i="3"/>
  <c r="G560" i="3"/>
  <c r="F560" i="3"/>
  <c r="E560" i="3"/>
  <c r="H559" i="3"/>
  <c r="F559" i="3"/>
  <c r="E559" i="3"/>
  <c r="G559" i="3" s="1"/>
  <c r="F558" i="3"/>
  <c r="H558" i="3" s="1"/>
  <c r="E558" i="3"/>
  <c r="G557" i="3"/>
  <c r="F557" i="3"/>
  <c r="H557" i="3" s="1"/>
  <c r="E557" i="3"/>
  <c r="H556" i="3"/>
  <c r="G556" i="3"/>
  <c r="F556" i="3"/>
  <c r="E556" i="3"/>
  <c r="H555" i="3"/>
  <c r="F555" i="3"/>
  <c r="E555" i="3"/>
  <c r="G555" i="3" s="1"/>
  <c r="F554" i="3"/>
  <c r="H554" i="3" s="1"/>
  <c r="E554" i="3"/>
  <c r="G554" i="3" s="1"/>
  <c r="G553" i="3"/>
  <c r="F553" i="3"/>
  <c r="H553" i="3" s="1"/>
  <c r="E553" i="3"/>
  <c r="H552" i="3"/>
  <c r="G552" i="3"/>
  <c r="F552" i="3"/>
  <c r="E552" i="3"/>
  <c r="I551" i="3"/>
  <c r="F551" i="3"/>
  <c r="H551" i="3" s="1"/>
  <c r="E551" i="3"/>
  <c r="G551" i="3" s="1"/>
  <c r="G545" i="3"/>
  <c r="F545" i="3"/>
  <c r="H545" i="3" s="1"/>
  <c r="E545" i="3"/>
  <c r="G544" i="3"/>
  <c r="F544" i="3"/>
  <c r="H544" i="3" s="1"/>
  <c r="E544" i="3"/>
  <c r="F543" i="3"/>
  <c r="H543" i="3" s="1"/>
  <c r="E543" i="3"/>
  <c r="G543" i="3" s="1"/>
  <c r="F542" i="3"/>
  <c r="H542" i="3" s="1"/>
  <c r="E542" i="3"/>
  <c r="G542" i="3" s="1"/>
  <c r="H541" i="3"/>
  <c r="G541" i="3"/>
  <c r="F541" i="3"/>
  <c r="E541" i="3"/>
  <c r="F540" i="3"/>
  <c r="H540" i="3" s="1"/>
  <c r="E540" i="3"/>
  <c r="G539" i="3"/>
  <c r="F539" i="3"/>
  <c r="H539" i="3" s="1"/>
  <c r="E539" i="3"/>
  <c r="H538" i="3"/>
  <c r="G538" i="3"/>
  <c r="F538" i="3"/>
  <c r="E538" i="3"/>
  <c r="I538" i="3" s="1"/>
  <c r="I537" i="3"/>
  <c r="H537" i="3"/>
  <c r="F537" i="3"/>
  <c r="E537" i="3"/>
  <c r="G537" i="3" s="1"/>
  <c r="G536" i="3"/>
  <c r="F536" i="3"/>
  <c r="H536" i="3" s="1"/>
  <c r="E536" i="3"/>
  <c r="H530" i="3"/>
  <c r="G530" i="3"/>
  <c r="F530" i="3"/>
  <c r="E530" i="3"/>
  <c r="I530" i="3" s="1"/>
  <c r="I529" i="3"/>
  <c r="H529" i="3"/>
  <c r="F529" i="3"/>
  <c r="E529" i="3"/>
  <c r="G529" i="3" s="1"/>
  <c r="F528" i="3"/>
  <c r="H528" i="3" s="1"/>
  <c r="E528" i="3"/>
  <c r="G527" i="3"/>
  <c r="F527" i="3"/>
  <c r="H527" i="3" s="1"/>
  <c r="E527" i="3"/>
  <c r="G526" i="3"/>
  <c r="F526" i="3"/>
  <c r="H526" i="3" s="1"/>
  <c r="E526" i="3"/>
  <c r="H525" i="3"/>
  <c r="F525" i="3"/>
  <c r="E525" i="3"/>
  <c r="F524" i="3"/>
  <c r="H524" i="3" s="1"/>
  <c r="E524" i="3"/>
  <c r="I524" i="3" s="1"/>
  <c r="G523" i="3"/>
  <c r="F523" i="3"/>
  <c r="H523" i="3" s="1"/>
  <c r="E523" i="3"/>
  <c r="G522" i="3"/>
  <c r="F522" i="3"/>
  <c r="H522" i="3" s="1"/>
  <c r="E522" i="3"/>
  <c r="F521" i="3"/>
  <c r="H521" i="3" s="1"/>
  <c r="E521" i="3"/>
  <c r="G515" i="3"/>
  <c r="F515" i="3"/>
  <c r="H515" i="3" s="1"/>
  <c r="E515" i="3"/>
  <c r="H514" i="3"/>
  <c r="G514" i="3"/>
  <c r="F514" i="3"/>
  <c r="E514" i="3"/>
  <c r="H513" i="3"/>
  <c r="F513" i="3"/>
  <c r="E513" i="3"/>
  <c r="F512" i="3"/>
  <c r="H512" i="3" s="1"/>
  <c r="E512" i="3"/>
  <c r="I512" i="3" s="1"/>
  <c r="G511" i="3"/>
  <c r="F511" i="3"/>
  <c r="H511" i="3" s="1"/>
  <c r="E511" i="3"/>
  <c r="H510" i="3"/>
  <c r="G510" i="3"/>
  <c r="F510" i="3"/>
  <c r="E510" i="3"/>
  <c r="I509" i="3"/>
  <c r="F509" i="3"/>
  <c r="H509" i="3" s="1"/>
  <c r="E509" i="3"/>
  <c r="G509" i="3" s="1"/>
  <c r="F508" i="3"/>
  <c r="H508" i="3" s="1"/>
  <c r="E508" i="3"/>
  <c r="G507" i="3"/>
  <c r="F507" i="3"/>
  <c r="H507" i="3" s="1"/>
  <c r="E507" i="3"/>
  <c r="I507" i="3" s="1"/>
  <c r="F506" i="3"/>
  <c r="H506" i="3" s="1"/>
  <c r="E506" i="3"/>
  <c r="F500" i="3"/>
  <c r="H500" i="3" s="1"/>
  <c r="E500" i="3"/>
  <c r="G499" i="3"/>
  <c r="F499" i="3"/>
  <c r="H499" i="3" s="1"/>
  <c r="E499" i="3"/>
  <c r="I499" i="3" s="1"/>
  <c r="H498" i="3"/>
  <c r="G498" i="3"/>
  <c r="F498" i="3"/>
  <c r="E498" i="3"/>
  <c r="I498" i="3" s="1"/>
  <c r="H497" i="3"/>
  <c r="F497" i="3"/>
  <c r="E497" i="3"/>
  <c r="H496" i="3"/>
  <c r="F496" i="3"/>
  <c r="E496" i="3"/>
  <c r="G495" i="3"/>
  <c r="F495" i="3"/>
  <c r="H495" i="3" s="1"/>
  <c r="E495" i="3"/>
  <c r="G494" i="3"/>
  <c r="F494" i="3"/>
  <c r="H494" i="3" s="1"/>
  <c r="E494" i="3"/>
  <c r="H493" i="3"/>
  <c r="F493" i="3"/>
  <c r="E493" i="3"/>
  <c r="I493" i="3" s="1"/>
  <c r="H492" i="3"/>
  <c r="F492" i="3"/>
  <c r="E492" i="3"/>
  <c r="G491" i="3"/>
  <c r="F491" i="3"/>
  <c r="H491" i="3" s="1"/>
  <c r="E491" i="3"/>
  <c r="G485" i="3"/>
  <c r="F485" i="3"/>
  <c r="H485" i="3" s="1"/>
  <c r="E485" i="3"/>
  <c r="F484" i="3"/>
  <c r="H484" i="3" s="1"/>
  <c r="E484" i="3"/>
  <c r="I483" i="3"/>
  <c r="G483" i="3"/>
  <c r="F483" i="3"/>
  <c r="H483" i="3" s="1"/>
  <c r="E483" i="3"/>
  <c r="H482" i="3"/>
  <c r="G482" i="3"/>
  <c r="F482" i="3"/>
  <c r="E482" i="3"/>
  <c r="H481" i="3"/>
  <c r="F481" i="3"/>
  <c r="E481" i="3"/>
  <c r="I481" i="3" s="1"/>
  <c r="F480" i="3"/>
  <c r="H480" i="3" s="1"/>
  <c r="E480" i="3"/>
  <c r="I479" i="3"/>
  <c r="G479" i="3"/>
  <c r="F479" i="3"/>
  <c r="H479" i="3" s="1"/>
  <c r="E479" i="3"/>
  <c r="H478" i="3"/>
  <c r="G478" i="3"/>
  <c r="F478" i="3"/>
  <c r="E478" i="3"/>
  <c r="F477" i="3"/>
  <c r="H477" i="3" s="1"/>
  <c r="E477" i="3"/>
  <c r="G477" i="3" s="1"/>
  <c r="G476" i="3"/>
  <c r="F476" i="3"/>
  <c r="H476" i="3" s="1"/>
  <c r="E476" i="3"/>
  <c r="I476" i="3" s="1"/>
  <c r="G470" i="3"/>
  <c r="F470" i="3"/>
  <c r="H470" i="3" s="1"/>
  <c r="E470" i="3"/>
  <c r="G469" i="3"/>
  <c r="F469" i="3"/>
  <c r="H469" i="3" s="1"/>
  <c r="E469" i="3"/>
  <c r="F468" i="3"/>
  <c r="H468" i="3" s="1"/>
  <c r="E468" i="3"/>
  <c r="F467" i="3"/>
  <c r="H467" i="3" s="1"/>
  <c r="E467" i="3"/>
  <c r="G466" i="3"/>
  <c r="F466" i="3"/>
  <c r="H466" i="3" s="1"/>
  <c r="E466" i="3"/>
  <c r="G465" i="3"/>
  <c r="F465" i="3"/>
  <c r="H465" i="3" s="1"/>
  <c r="E465" i="3"/>
  <c r="F464" i="3"/>
  <c r="H464" i="3" s="1"/>
  <c r="E464" i="3"/>
  <c r="G463" i="3"/>
  <c r="F463" i="3"/>
  <c r="H463" i="3" s="1"/>
  <c r="E463" i="3"/>
  <c r="G462" i="3"/>
  <c r="F462" i="3"/>
  <c r="H462" i="3" s="1"/>
  <c r="E462" i="3"/>
  <c r="F461" i="3"/>
  <c r="H461" i="3" s="1"/>
  <c r="E461" i="3"/>
  <c r="F455" i="3"/>
  <c r="H455" i="3" s="1"/>
  <c r="E455" i="3"/>
  <c r="G455" i="3" s="1"/>
  <c r="G454" i="3"/>
  <c r="F454" i="3"/>
  <c r="H454" i="3" s="1"/>
  <c r="E454" i="3"/>
  <c r="F453" i="3"/>
  <c r="I453" i="3" s="1"/>
  <c r="E453" i="3"/>
  <c r="G453" i="3" s="1"/>
  <c r="H452" i="3"/>
  <c r="F452" i="3"/>
  <c r="E452" i="3"/>
  <c r="I452" i="3" s="1"/>
  <c r="F451" i="3"/>
  <c r="H451" i="3" s="1"/>
  <c r="E451" i="3"/>
  <c r="I451" i="3" s="1"/>
  <c r="G450" i="3"/>
  <c r="F450" i="3"/>
  <c r="H450" i="3" s="1"/>
  <c r="E450" i="3"/>
  <c r="I450" i="3" s="1"/>
  <c r="F449" i="3"/>
  <c r="H449" i="3" s="1"/>
  <c r="E449" i="3"/>
  <c r="G449" i="3" s="1"/>
  <c r="F448" i="3"/>
  <c r="H448" i="3" s="1"/>
  <c r="E448" i="3"/>
  <c r="G448" i="3" s="1"/>
  <c r="I447" i="3"/>
  <c r="F447" i="3"/>
  <c r="H447" i="3" s="1"/>
  <c r="E447" i="3"/>
  <c r="G447" i="3" s="1"/>
  <c r="G446" i="3"/>
  <c r="F446" i="3"/>
  <c r="H446" i="3" s="1"/>
  <c r="E446" i="3"/>
  <c r="I446" i="3" s="1"/>
  <c r="F440" i="3"/>
  <c r="H440" i="3" s="1"/>
  <c r="E440" i="3"/>
  <c r="G440" i="3" s="1"/>
  <c r="F439" i="3"/>
  <c r="H439" i="3" s="1"/>
  <c r="E439" i="3"/>
  <c r="G439" i="3" s="1"/>
  <c r="G438" i="3"/>
  <c r="F438" i="3"/>
  <c r="H438" i="3" s="1"/>
  <c r="E438" i="3"/>
  <c r="H437" i="3"/>
  <c r="F437" i="3"/>
  <c r="E437" i="3"/>
  <c r="G437" i="3" s="1"/>
  <c r="F436" i="3"/>
  <c r="H436" i="3" s="1"/>
  <c r="E436" i="3"/>
  <c r="G435" i="3"/>
  <c r="F435" i="3"/>
  <c r="H435" i="3" s="1"/>
  <c r="E435" i="3"/>
  <c r="G434" i="3"/>
  <c r="F434" i="3"/>
  <c r="H434" i="3" s="1"/>
  <c r="E434" i="3"/>
  <c r="G433" i="3"/>
  <c r="F433" i="3"/>
  <c r="H433" i="3" s="1"/>
  <c r="E433" i="3"/>
  <c r="I433" i="3" s="1"/>
  <c r="F432" i="3"/>
  <c r="I432" i="3" s="1"/>
  <c r="E432" i="3"/>
  <c r="G432" i="3" s="1"/>
  <c r="H431" i="3"/>
  <c r="G431" i="3"/>
  <c r="F431" i="3"/>
  <c r="E431" i="3"/>
  <c r="I431" i="3" s="1"/>
  <c r="H425" i="3"/>
  <c r="F425" i="3"/>
  <c r="E425" i="3"/>
  <c r="I425" i="3" s="1"/>
  <c r="I424" i="3"/>
  <c r="H424" i="3"/>
  <c r="F424" i="3"/>
  <c r="E424" i="3"/>
  <c r="G424" i="3" s="1"/>
  <c r="F423" i="3"/>
  <c r="H423" i="3" s="1"/>
  <c r="E423" i="3"/>
  <c r="G423" i="3" s="1"/>
  <c r="H422" i="3"/>
  <c r="G422" i="3"/>
  <c r="F422" i="3"/>
  <c r="E422" i="3"/>
  <c r="I421" i="3"/>
  <c r="F421" i="3"/>
  <c r="H421" i="3" s="1"/>
  <c r="E421" i="3"/>
  <c r="G421" i="3" s="1"/>
  <c r="F420" i="3"/>
  <c r="H420" i="3" s="1"/>
  <c r="E420" i="3"/>
  <c r="G420" i="3" s="1"/>
  <c r="F419" i="3"/>
  <c r="H419" i="3" s="1"/>
  <c r="E419" i="3"/>
  <c r="G419" i="3" s="1"/>
  <c r="H418" i="3"/>
  <c r="G418" i="3"/>
  <c r="F418" i="3"/>
  <c r="E418" i="3"/>
  <c r="H417" i="3"/>
  <c r="F417" i="3"/>
  <c r="E417" i="3"/>
  <c r="G417" i="3" s="1"/>
  <c r="G416" i="3"/>
  <c r="F416" i="3"/>
  <c r="H416" i="3" s="1"/>
  <c r="E416" i="3"/>
  <c r="F410" i="3"/>
  <c r="H410" i="3" s="1"/>
  <c r="E410" i="3"/>
  <c r="G410" i="3" s="1"/>
  <c r="F409" i="3"/>
  <c r="H409" i="3" s="1"/>
  <c r="E409" i="3"/>
  <c r="G409" i="3" s="1"/>
  <c r="F408" i="3"/>
  <c r="H408" i="3" s="1"/>
  <c r="E408" i="3"/>
  <c r="H407" i="3"/>
  <c r="G407" i="3"/>
  <c r="F407" i="3"/>
  <c r="E407" i="3"/>
  <c r="F406" i="3"/>
  <c r="H406" i="3" s="1"/>
  <c r="E406" i="3"/>
  <c r="F405" i="3"/>
  <c r="I405" i="3" s="1"/>
  <c r="E405" i="3"/>
  <c r="G405" i="3" s="1"/>
  <c r="F404" i="3"/>
  <c r="H404" i="3" s="1"/>
  <c r="E404" i="3"/>
  <c r="G404" i="3" s="1"/>
  <c r="G403" i="3"/>
  <c r="F403" i="3"/>
  <c r="H403" i="3" s="1"/>
  <c r="E403" i="3"/>
  <c r="G402" i="3"/>
  <c r="F402" i="3"/>
  <c r="H402" i="3" s="1"/>
  <c r="E402" i="3"/>
  <c r="I402" i="3" s="1"/>
  <c r="G401" i="3"/>
  <c r="F401" i="3"/>
  <c r="H401" i="3" s="1"/>
  <c r="E401" i="3"/>
  <c r="G395" i="3"/>
  <c r="F395" i="3"/>
  <c r="H395" i="3" s="1"/>
  <c r="E395" i="3"/>
  <c r="G394" i="3"/>
  <c r="F394" i="3"/>
  <c r="H394" i="3" s="1"/>
  <c r="E394" i="3"/>
  <c r="I393" i="3"/>
  <c r="F393" i="3"/>
  <c r="H393" i="3" s="1"/>
  <c r="E393" i="3"/>
  <c r="G393" i="3" s="1"/>
  <c r="I392" i="3"/>
  <c r="G392" i="3"/>
  <c r="F392" i="3"/>
  <c r="H392" i="3" s="1"/>
  <c r="E392" i="3"/>
  <c r="H391" i="3"/>
  <c r="G391" i="3"/>
  <c r="F391" i="3"/>
  <c r="E391" i="3"/>
  <c r="H390" i="3"/>
  <c r="F390" i="3"/>
  <c r="E390" i="3"/>
  <c r="G390" i="3" s="1"/>
  <c r="H389" i="3"/>
  <c r="F389" i="3"/>
  <c r="E389" i="3"/>
  <c r="G389" i="3" s="1"/>
  <c r="F388" i="3"/>
  <c r="H388" i="3" s="1"/>
  <c r="E388" i="3"/>
  <c r="I388" i="3" s="1"/>
  <c r="H387" i="3"/>
  <c r="G387" i="3"/>
  <c r="F387" i="3"/>
  <c r="E387" i="3"/>
  <c r="I387" i="3" s="1"/>
  <c r="F386" i="3"/>
  <c r="I386" i="3" s="1"/>
  <c r="E386" i="3"/>
  <c r="G386" i="3" s="1"/>
  <c r="F380" i="3"/>
  <c r="H380" i="3" s="1"/>
  <c r="E380" i="3"/>
  <c r="I380" i="3" s="1"/>
  <c r="H379" i="3"/>
  <c r="G379" i="3"/>
  <c r="F379" i="3"/>
  <c r="E379" i="3"/>
  <c r="I379" i="3" s="1"/>
  <c r="H378" i="3"/>
  <c r="F378" i="3"/>
  <c r="E378" i="3"/>
  <c r="I378" i="3" s="1"/>
  <c r="F377" i="3"/>
  <c r="I377" i="3" s="1"/>
  <c r="E377" i="3"/>
  <c r="G377" i="3" s="1"/>
  <c r="F376" i="3"/>
  <c r="E376" i="3"/>
  <c r="G376" i="3" s="1"/>
  <c r="G375" i="3"/>
  <c r="F375" i="3"/>
  <c r="H375" i="3" s="1"/>
  <c r="E375" i="3"/>
  <c r="G374" i="3"/>
  <c r="F374" i="3"/>
  <c r="H374" i="3" s="1"/>
  <c r="E374" i="3"/>
  <c r="F373" i="3"/>
  <c r="H373" i="3" s="1"/>
  <c r="E373" i="3"/>
  <c r="G373" i="3" s="1"/>
  <c r="G372" i="3"/>
  <c r="F372" i="3"/>
  <c r="H372" i="3" s="1"/>
  <c r="E372" i="3"/>
  <c r="I372" i="3" s="1"/>
  <c r="H371" i="3"/>
  <c r="G371" i="3"/>
  <c r="F371" i="3"/>
  <c r="E371" i="3"/>
  <c r="I371" i="3" s="1"/>
  <c r="F365" i="3"/>
  <c r="H365" i="3" s="1"/>
  <c r="E365" i="3"/>
  <c r="G365" i="3" s="1"/>
  <c r="G364" i="3"/>
  <c r="F364" i="3"/>
  <c r="H364" i="3" s="1"/>
  <c r="E364" i="3"/>
  <c r="I364" i="3" s="1"/>
  <c r="G363" i="3"/>
  <c r="F363" i="3"/>
  <c r="H363" i="3" s="1"/>
  <c r="E363" i="3"/>
  <c r="H362" i="3"/>
  <c r="G362" i="3"/>
  <c r="F362" i="3"/>
  <c r="E362" i="3"/>
  <c r="F361" i="3"/>
  <c r="H361" i="3" s="1"/>
  <c r="E361" i="3"/>
  <c r="H360" i="3"/>
  <c r="F360" i="3"/>
  <c r="E360" i="3"/>
  <c r="I360" i="3" s="1"/>
  <c r="F359" i="3"/>
  <c r="E359" i="3"/>
  <c r="G359" i="3" s="1"/>
  <c r="F358" i="3"/>
  <c r="E358" i="3"/>
  <c r="G358" i="3" s="1"/>
  <c r="G357" i="3"/>
  <c r="F357" i="3"/>
  <c r="H357" i="3" s="1"/>
  <c r="E357" i="3"/>
  <c r="H356" i="3"/>
  <c r="F356" i="3"/>
  <c r="E356" i="3"/>
  <c r="G356" i="3" s="1"/>
  <c r="F350" i="3"/>
  <c r="E350" i="3"/>
  <c r="G350" i="3" s="1"/>
  <c r="G349" i="3"/>
  <c r="F349" i="3"/>
  <c r="H349" i="3" s="1"/>
  <c r="E349" i="3"/>
  <c r="H348" i="3"/>
  <c r="G348" i="3"/>
  <c r="F348" i="3"/>
  <c r="E348" i="3"/>
  <c r="H347" i="3"/>
  <c r="F347" i="3"/>
  <c r="E347" i="3"/>
  <c r="G347" i="3" s="1"/>
  <c r="G346" i="3"/>
  <c r="F346" i="3"/>
  <c r="H346" i="3" s="1"/>
  <c r="E346" i="3"/>
  <c r="G345" i="3"/>
  <c r="F345" i="3"/>
  <c r="H345" i="3" s="1"/>
  <c r="E345" i="3"/>
  <c r="I345" i="3" s="1"/>
  <c r="H344" i="3"/>
  <c r="G344" i="3"/>
  <c r="F344" i="3"/>
  <c r="E344" i="3"/>
  <c r="I344" i="3" s="1"/>
  <c r="F343" i="3"/>
  <c r="H343" i="3" s="1"/>
  <c r="E343" i="3"/>
  <c r="G343" i="3" s="1"/>
  <c r="I342" i="3"/>
  <c r="G342" i="3"/>
  <c r="F342" i="3"/>
  <c r="H342" i="3" s="1"/>
  <c r="E342" i="3"/>
  <c r="H341" i="3"/>
  <c r="F341" i="3"/>
  <c r="E341" i="3"/>
  <c r="G341" i="3" s="1"/>
  <c r="G351" i="3" s="1"/>
  <c r="F335" i="3"/>
  <c r="H335" i="3" s="1"/>
  <c r="E335" i="3"/>
  <c r="G335" i="3" s="1"/>
  <c r="I334" i="3"/>
  <c r="G334" i="3"/>
  <c r="F334" i="3"/>
  <c r="H334" i="3" s="1"/>
  <c r="E334" i="3"/>
  <c r="H333" i="3"/>
  <c r="G333" i="3"/>
  <c r="F333" i="3"/>
  <c r="E333" i="3"/>
  <c r="I332" i="3"/>
  <c r="F332" i="3"/>
  <c r="H332" i="3" s="1"/>
  <c r="E332" i="3"/>
  <c r="G332" i="3" s="1"/>
  <c r="F331" i="3"/>
  <c r="E331" i="3"/>
  <c r="G331" i="3" s="1"/>
  <c r="G330" i="3"/>
  <c r="F330" i="3"/>
  <c r="H330" i="3" s="1"/>
  <c r="E330" i="3"/>
  <c r="H329" i="3"/>
  <c r="F329" i="3"/>
  <c r="E329" i="3"/>
  <c r="G329" i="3" s="1"/>
  <c r="G328" i="3"/>
  <c r="F328" i="3"/>
  <c r="H328" i="3" s="1"/>
  <c r="E328" i="3"/>
  <c r="G327" i="3"/>
  <c r="F327" i="3"/>
  <c r="H327" i="3" s="1"/>
  <c r="E327" i="3"/>
  <c r="I327" i="3" s="1"/>
  <c r="F326" i="3"/>
  <c r="H326" i="3" s="1"/>
  <c r="E326" i="3"/>
  <c r="G326" i="3" s="1"/>
  <c r="G320" i="3"/>
  <c r="F320" i="3"/>
  <c r="H320" i="3" s="1"/>
  <c r="E320" i="3"/>
  <c r="G319" i="3"/>
  <c r="F319" i="3"/>
  <c r="H319" i="3" s="1"/>
  <c r="E319" i="3"/>
  <c r="I319" i="3" s="1"/>
  <c r="H318" i="3"/>
  <c r="G318" i="3"/>
  <c r="F318" i="3"/>
  <c r="E318" i="3"/>
  <c r="I318" i="3" s="1"/>
  <c r="I317" i="3"/>
  <c r="F317" i="3"/>
  <c r="H317" i="3" s="1"/>
  <c r="E317" i="3"/>
  <c r="G317" i="3" s="1"/>
  <c r="I316" i="3"/>
  <c r="G316" i="3"/>
  <c r="F316" i="3"/>
  <c r="H316" i="3" s="1"/>
  <c r="E316" i="3"/>
  <c r="H315" i="3"/>
  <c r="G315" i="3"/>
  <c r="F315" i="3"/>
  <c r="E315" i="3"/>
  <c r="I314" i="3"/>
  <c r="F314" i="3"/>
  <c r="H314" i="3" s="1"/>
  <c r="E314" i="3"/>
  <c r="G314" i="3" s="1"/>
  <c r="H313" i="3"/>
  <c r="F313" i="3"/>
  <c r="E313" i="3"/>
  <c r="F312" i="3"/>
  <c r="H312" i="3" s="1"/>
  <c r="E312" i="3"/>
  <c r="F311" i="3"/>
  <c r="H311" i="3" s="1"/>
  <c r="E311" i="3"/>
  <c r="G290" i="3"/>
  <c r="F290" i="3"/>
  <c r="H290" i="3" s="1"/>
  <c r="E290" i="3"/>
  <c r="G289" i="3"/>
  <c r="F289" i="3"/>
  <c r="H289" i="3" s="1"/>
  <c r="E289" i="3"/>
  <c r="F288" i="3"/>
  <c r="H288" i="3" s="1"/>
  <c r="E288" i="3"/>
  <c r="G288" i="3" s="1"/>
  <c r="H287" i="3"/>
  <c r="F287" i="3"/>
  <c r="E287" i="3"/>
  <c r="F286" i="3"/>
  <c r="H286" i="3" s="1"/>
  <c r="E286" i="3"/>
  <c r="G285" i="3"/>
  <c r="F285" i="3"/>
  <c r="H285" i="3" s="1"/>
  <c r="E285" i="3"/>
  <c r="I285" i="3" s="1"/>
  <c r="F284" i="3"/>
  <c r="H284" i="3" s="1"/>
  <c r="E284" i="3"/>
  <c r="F283" i="3"/>
  <c r="E283" i="3"/>
  <c r="G283" i="3" s="1"/>
  <c r="F282" i="3"/>
  <c r="E282" i="3"/>
  <c r="G282" i="3" s="1"/>
  <c r="G281" i="3"/>
  <c r="F281" i="3"/>
  <c r="H281" i="3" s="1"/>
  <c r="E281" i="3"/>
  <c r="H260" i="3"/>
  <c r="F260" i="3"/>
  <c r="I260" i="3" s="1"/>
  <c r="E260" i="3"/>
  <c r="G260" i="3" s="1"/>
  <c r="F259" i="3"/>
  <c r="H259" i="3" s="1"/>
  <c r="E259" i="3"/>
  <c r="F258" i="3"/>
  <c r="H258" i="3" s="1"/>
  <c r="E258" i="3"/>
  <c r="H257" i="3"/>
  <c r="G257" i="3"/>
  <c r="F257" i="3"/>
  <c r="E257" i="3"/>
  <c r="H256" i="3"/>
  <c r="F256" i="3"/>
  <c r="E256" i="3"/>
  <c r="I256" i="3" s="1"/>
  <c r="F255" i="3"/>
  <c r="E255" i="3"/>
  <c r="G255" i="3" s="1"/>
  <c r="F254" i="3"/>
  <c r="E254" i="3"/>
  <c r="G254" i="3" s="1"/>
  <c r="G253" i="3"/>
  <c r="F253" i="3"/>
  <c r="H253" i="3" s="1"/>
  <c r="E253" i="3"/>
  <c r="G252" i="3"/>
  <c r="F252" i="3"/>
  <c r="H252" i="3" s="1"/>
  <c r="E252" i="3"/>
  <c r="G251" i="3"/>
  <c r="F251" i="3"/>
  <c r="H251" i="3" s="1"/>
  <c r="E251" i="3"/>
  <c r="G245" i="3"/>
  <c r="F245" i="3"/>
  <c r="H245" i="3" s="1"/>
  <c r="E245" i="3"/>
  <c r="G244" i="3"/>
  <c r="F244" i="3"/>
  <c r="H244" i="3" s="1"/>
  <c r="E244" i="3"/>
  <c r="I243" i="3"/>
  <c r="F243" i="3"/>
  <c r="H243" i="3" s="1"/>
  <c r="E243" i="3"/>
  <c r="G243" i="3" s="1"/>
  <c r="I242" i="3"/>
  <c r="G242" i="3"/>
  <c r="F242" i="3"/>
  <c r="H242" i="3" s="1"/>
  <c r="E242" i="3"/>
  <c r="H241" i="3"/>
  <c r="G241" i="3"/>
  <c r="F241" i="3"/>
  <c r="E241" i="3"/>
  <c r="I240" i="3"/>
  <c r="H240" i="3"/>
  <c r="F240" i="3"/>
  <c r="E240" i="3"/>
  <c r="G240" i="3" s="1"/>
  <c r="F239" i="3"/>
  <c r="H239" i="3" s="1"/>
  <c r="E239" i="3"/>
  <c r="F238" i="3"/>
  <c r="H238" i="3" s="1"/>
  <c r="E238" i="3"/>
  <c r="G237" i="3"/>
  <c r="F237" i="3"/>
  <c r="H237" i="3" s="1"/>
  <c r="E237" i="3"/>
  <c r="F236" i="3"/>
  <c r="E236" i="3"/>
  <c r="G236" i="3" s="1"/>
  <c r="F230" i="3"/>
  <c r="H230" i="3" s="1"/>
  <c r="E230" i="3"/>
  <c r="G229" i="3"/>
  <c r="F229" i="3"/>
  <c r="H229" i="3" s="1"/>
  <c r="E229" i="3"/>
  <c r="F228" i="3"/>
  <c r="H228" i="3" s="1"/>
  <c r="E228" i="3"/>
  <c r="I228" i="3" s="1"/>
  <c r="F227" i="3"/>
  <c r="E227" i="3"/>
  <c r="G227" i="3" s="1"/>
  <c r="F226" i="3"/>
  <c r="E226" i="3"/>
  <c r="G226" i="3" s="1"/>
  <c r="G225" i="3"/>
  <c r="F225" i="3"/>
  <c r="H225" i="3" s="1"/>
  <c r="E225" i="3"/>
  <c r="H224" i="3"/>
  <c r="G224" i="3"/>
  <c r="F224" i="3"/>
  <c r="E224" i="3"/>
  <c r="I224" i="3" s="1"/>
  <c r="H223" i="3"/>
  <c r="F223" i="3"/>
  <c r="E223" i="3"/>
  <c r="G223" i="3" s="1"/>
  <c r="G222" i="3"/>
  <c r="F222" i="3"/>
  <c r="H222" i="3" s="1"/>
  <c r="E222" i="3"/>
  <c r="G221" i="3"/>
  <c r="F221" i="3"/>
  <c r="H221" i="3" s="1"/>
  <c r="E221" i="3"/>
  <c r="H215" i="3"/>
  <c r="F215" i="3"/>
  <c r="E215" i="3"/>
  <c r="G214" i="3"/>
  <c r="F214" i="3"/>
  <c r="H214" i="3" s="1"/>
  <c r="E214" i="3"/>
  <c r="G213" i="3"/>
  <c r="F213" i="3"/>
  <c r="H213" i="3" s="1"/>
  <c r="E213" i="3"/>
  <c r="I213" i="3" s="1"/>
  <c r="H212" i="3"/>
  <c r="G212" i="3"/>
  <c r="F212" i="3"/>
  <c r="E212" i="3"/>
  <c r="I212" i="3" s="1"/>
  <c r="G211" i="3"/>
  <c r="F211" i="3"/>
  <c r="H211" i="3" s="1"/>
  <c r="E211" i="3"/>
  <c r="I211" i="3" s="1"/>
  <c r="H210" i="3"/>
  <c r="F210" i="3"/>
  <c r="E210" i="3"/>
  <c r="F209" i="3"/>
  <c r="H209" i="3" s="1"/>
  <c r="E209" i="3"/>
  <c r="G209" i="3" s="1"/>
  <c r="F208" i="3"/>
  <c r="H208" i="3" s="1"/>
  <c r="E208" i="3"/>
  <c r="G208" i="3" s="1"/>
  <c r="H207" i="3"/>
  <c r="G207" i="3"/>
  <c r="F207" i="3"/>
  <c r="E207" i="3"/>
  <c r="H206" i="3"/>
  <c r="F206" i="3"/>
  <c r="E206" i="3"/>
  <c r="F200" i="3"/>
  <c r="H200" i="3" s="1"/>
  <c r="E200" i="3"/>
  <c r="G199" i="3"/>
  <c r="F199" i="3"/>
  <c r="H199" i="3" s="1"/>
  <c r="E199" i="3"/>
  <c r="F198" i="3"/>
  <c r="H198" i="3" s="1"/>
  <c r="E198" i="3"/>
  <c r="F197" i="3"/>
  <c r="H197" i="3" s="1"/>
  <c r="E197" i="3"/>
  <c r="I197" i="3" s="1"/>
  <c r="F196" i="3"/>
  <c r="H196" i="3" s="1"/>
  <c r="E196" i="3"/>
  <c r="G195" i="3"/>
  <c r="F195" i="3"/>
  <c r="H195" i="3" s="1"/>
  <c r="E195" i="3"/>
  <c r="F194" i="3"/>
  <c r="H194" i="3" s="1"/>
  <c r="E194" i="3"/>
  <c r="F193" i="3"/>
  <c r="H193" i="3" s="1"/>
  <c r="E193" i="3"/>
  <c r="I193" i="3" s="1"/>
  <c r="F192" i="3"/>
  <c r="H192" i="3" s="1"/>
  <c r="E192" i="3"/>
  <c r="F191" i="3"/>
  <c r="H191" i="3" s="1"/>
  <c r="E191" i="3"/>
  <c r="F185" i="3"/>
  <c r="H185" i="3" s="1"/>
  <c r="E185" i="3"/>
  <c r="G184" i="3"/>
  <c r="F184" i="3"/>
  <c r="H184" i="3" s="1"/>
  <c r="E184" i="3"/>
  <c r="I184" i="3" s="1"/>
  <c r="G183" i="3"/>
  <c r="F183" i="3"/>
  <c r="H183" i="3" s="1"/>
  <c r="E183" i="3"/>
  <c r="I183" i="3" s="1"/>
  <c r="H182" i="3"/>
  <c r="G182" i="3"/>
  <c r="F182" i="3"/>
  <c r="E182" i="3"/>
  <c r="I182" i="3" s="1"/>
  <c r="H181" i="3"/>
  <c r="F181" i="3"/>
  <c r="E181" i="3"/>
  <c r="G180" i="3"/>
  <c r="F180" i="3"/>
  <c r="H180" i="3" s="1"/>
  <c r="E180" i="3"/>
  <c r="G179" i="3"/>
  <c r="F179" i="3"/>
  <c r="H179" i="3" s="1"/>
  <c r="E179" i="3"/>
  <c r="I179" i="3" s="1"/>
  <c r="G178" i="3"/>
  <c r="F178" i="3"/>
  <c r="H178" i="3" s="1"/>
  <c r="E178" i="3"/>
  <c r="I178" i="3" s="1"/>
  <c r="I177" i="3"/>
  <c r="F177" i="3"/>
  <c r="H177" i="3" s="1"/>
  <c r="E177" i="3"/>
  <c r="G177" i="3" s="1"/>
  <c r="H176" i="3"/>
  <c r="G176" i="3"/>
  <c r="F176" i="3"/>
  <c r="E176" i="3"/>
  <c r="I176" i="3" s="1"/>
  <c r="G155" i="3"/>
  <c r="F155" i="3"/>
  <c r="H155" i="3" s="1"/>
  <c r="E155" i="3"/>
  <c r="I155" i="3" s="1"/>
  <c r="G154" i="3"/>
  <c r="F154" i="3"/>
  <c r="H154" i="3" s="1"/>
  <c r="E154" i="3"/>
  <c r="I154" i="3" s="1"/>
  <c r="F153" i="3"/>
  <c r="H153" i="3" s="1"/>
  <c r="E153" i="3"/>
  <c r="G153" i="3" s="1"/>
  <c r="I152" i="3"/>
  <c r="G152" i="3"/>
  <c r="F152" i="3"/>
  <c r="H152" i="3" s="1"/>
  <c r="E152" i="3"/>
  <c r="H151" i="3"/>
  <c r="G151" i="3"/>
  <c r="F151" i="3"/>
  <c r="E151" i="3"/>
  <c r="H150" i="3"/>
  <c r="F150" i="3"/>
  <c r="E150" i="3"/>
  <c r="G150" i="3" s="1"/>
  <c r="F149" i="3"/>
  <c r="H149" i="3" s="1"/>
  <c r="E149" i="3"/>
  <c r="G149" i="3" s="1"/>
  <c r="F148" i="3"/>
  <c r="H148" i="3" s="1"/>
  <c r="E148" i="3"/>
  <c r="I148" i="3" s="1"/>
  <c r="H147" i="3"/>
  <c r="G147" i="3"/>
  <c r="F147" i="3"/>
  <c r="E147" i="3"/>
  <c r="I147" i="3" s="1"/>
  <c r="F146" i="3"/>
  <c r="I146" i="3" s="1"/>
  <c r="E146" i="3"/>
  <c r="G146" i="3" s="1"/>
  <c r="C141" i="3"/>
  <c r="F140" i="3"/>
  <c r="H140" i="3" s="1"/>
  <c r="F139" i="3"/>
  <c r="H139" i="3" s="1"/>
  <c r="E139" i="3"/>
  <c r="F138" i="3"/>
  <c r="I138" i="3" s="1"/>
  <c r="E138" i="3"/>
  <c r="G138" i="3" s="1"/>
  <c r="F137" i="3"/>
  <c r="H137" i="3" s="1"/>
  <c r="E137" i="3"/>
  <c r="G137" i="3" s="1"/>
  <c r="F136" i="3"/>
  <c r="H136" i="3" s="1"/>
  <c r="F135" i="3"/>
  <c r="H135" i="3" s="1"/>
  <c r="E135" i="3"/>
  <c r="G134" i="3"/>
  <c r="F134" i="3"/>
  <c r="H134" i="3" s="1"/>
  <c r="E134" i="3"/>
  <c r="I134" i="3" s="1"/>
  <c r="G128" i="3"/>
  <c r="F128" i="3"/>
  <c r="H128" i="3" s="1"/>
  <c r="E128" i="3"/>
  <c r="G127" i="3"/>
  <c r="F127" i="3"/>
  <c r="H127" i="3" s="1"/>
  <c r="E127" i="3"/>
  <c r="I127" i="3" s="1"/>
  <c r="F126" i="3"/>
  <c r="H126" i="3" s="1"/>
  <c r="E126" i="3"/>
  <c r="G126" i="3" s="1"/>
  <c r="G125" i="3"/>
  <c r="F125" i="3"/>
  <c r="H125" i="3" s="1"/>
  <c r="E125" i="3"/>
  <c r="G124" i="3"/>
  <c r="F124" i="3"/>
  <c r="H124" i="3" s="1"/>
  <c r="E124" i="3"/>
  <c r="I124" i="3" s="1"/>
  <c r="F123" i="3"/>
  <c r="H123" i="3" s="1"/>
  <c r="E123" i="3"/>
  <c r="G122" i="3"/>
  <c r="F122" i="3"/>
  <c r="H122" i="3" s="1"/>
  <c r="E122" i="3"/>
  <c r="F121" i="3"/>
  <c r="H121" i="3" s="1"/>
  <c r="E121" i="3"/>
  <c r="F120" i="3"/>
  <c r="I120" i="3" s="1"/>
  <c r="E120" i="3"/>
  <c r="G120" i="3" s="1"/>
  <c r="G119" i="3"/>
  <c r="F119" i="3"/>
  <c r="H119" i="3" s="1"/>
  <c r="E119" i="3"/>
  <c r="H113" i="3"/>
  <c r="G113" i="3"/>
  <c r="F113" i="3"/>
  <c r="E113" i="3"/>
  <c r="I113" i="3" s="1"/>
  <c r="H112" i="3"/>
  <c r="F112" i="3"/>
  <c r="E112" i="3"/>
  <c r="G112" i="3" s="1"/>
  <c r="G111" i="3"/>
  <c r="F111" i="3"/>
  <c r="H111" i="3" s="1"/>
  <c r="E111" i="3"/>
  <c r="G110" i="3"/>
  <c r="F110" i="3"/>
  <c r="H110" i="3" s="1"/>
  <c r="E110" i="3"/>
  <c r="I110" i="3" s="1"/>
  <c r="G109" i="3"/>
  <c r="F109" i="3"/>
  <c r="H109" i="3" s="1"/>
  <c r="E109" i="3"/>
  <c r="I109" i="3" s="1"/>
  <c r="I108" i="3"/>
  <c r="F108" i="3"/>
  <c r="H108" i="3" s="1"/>
  <c r="E108" i="3"/>
  <c r="G108" i="3" s="1"/>
  <c r="I107" i="3"/>
  <c r="G107" i="3"/>
  <c r="F107" i="3"/>
  <c r="H107" i="3" s="1"/>
  <c r="E107" i="3"/>
  <c r="H106" i="3"/>
  <c r="G106" i="3"/>
  <c r="F106" i="3"/>
  <c r="E106" i="3"/>
  <c r="H105" i="3"/>
  <c r="F105" i="3"/>
  <c r="E105" i="3"/>
  <c r="G105" i="3" s="1"/>
  <c r="F104" i="3"/>
  <c r="H104" i="3" s="1"/>
  <c r="E104" i="3"/>
  <c r="G104" i="3" s="1"/>
  <c r="H98" i="3"/>
  <c r="G98" i="3"/>
  <c r="F98" i="3"/>
  <c r="E98" i="3"/>
  <c r="H97" i="3"/>
  <c r="F97" i="3"/>
  <c r="E97" i="3"/>
  <c r="F96" i="3"/>
  <c r="I96" i="3" s="1"/>
  <c r="E96" i="3"/>
  <c r="G96" i="3" s="1"/>
  <c r="F95" i="3"/>
  <c r="H95" i="3" s="1"/>
  <c r="E95" i="3"/>
  <c r="G95" i="3" s="1"/>
  <c r="G94" i="3"/>
  <c r="F94" i="3"/>
  <c r="H94" i="3" s="1"/>
  <c r="E94" i="3"/>
  <c r="G93" i="3"/>
  <c r="F93" i="3"/>
  <c r="H93" i="3" s="1"/>
  <c r="E93" i="3"/>
  <c r="H92" i="3"/>
  <c r="F92" i="3"/>
  <c r="E92" i="3"/>
  <c r="G92" i="3" s="1"/>
  <c r="G91" i="3"/>
  <c r="F91" i="3"/>
  <c r="H91" i="3" s="1"/>
  <c r="E91" i="3"/>
  <c r="G90" i="3"/>
  <c r="F90" i="3"/>
  <c r="H90" i="3" s="1"/>
  <c r="E90" i="3"/>
  <c r="F89" i="3"/>
  <c r="H89" i="3" s="1"/>
  <c r="E89" i="3"/>
  <c r="G89" i="3" s="1"/>
  <c r="G83" i="3"/>
  <c r="F83" i="3"/>
  <c r="H83" i="3" s="1"/>
  <c r="E83" i="3"/>
  <c r="I83" i="3" s="1"/>
  <c r="G82" i="3"/>
  <c r="F82" i="3"/>
  <c r="H82" i="3" s="1"/>
  <c r="E82" i="3"/>
  <c r="H81" i="3"/>
  <c r="G81" i="3"/>
  <c r="F81" i="3"/>
  <c r="E81" i="3"/>
  <c r="I80" i="3"/>
  <c r="F80" i="3"/>
  <c r="H80" i="3" s="1"/>
  <c r="E80" i="3"/>
  <c r="G80" i="3" s="1"/>
  <c r="G79" i="3"/>
  <c r="F79" i="3"/>
  <c r="H79" i="3" s="1"/>
  <c r="E79" i="3"/>
  <c r="G78" i="3"/>
  <c r="F78" i="3"/>
  <c r="H78" i="3" s="1"/>
  <c r="E78" i="3"/>
  <c r="F77" i="3"/>
  <c r="H77" i="3" s="1"/>
  <c r="E77" i="3"/>
  <c r="G77" i="3" s="1"/>
  <c r="H76" i="3"/>
  <c r="F76" i="3"/>
  <c r="E76" i="3"/>
  <c r="G76" i="3" s="1"/>
  <c r="F75" i="3"/>
  <c r="H75" i="3" s="1"/>
  <c r="E75" i="3"/>
  <c r="F74" i="3"/>
  <c r="H74" i="3" s="1"/>
  <c r="E74" i="3"/>
  <c r="D69" i="3"/>
  <c r="C69" i="3"/>
  <c r="E65" i="3" s="1"/>
  <c r="D68" i="3"/>
  <c r="F68" i="3" s="1"/>
  <c r="H68" i="3" s="1"/>
  <c r="H67" i="3"/>
  <c r="F67" i="3"/>
  <c r="E67" i="3"/>
  <c r="G67" i="3" s="1"/>
  <c r="D67" i="3"/>
  <c r="H66" i="3"/>
  <c r="F66" i="3"/>
  <c r="D66" i="3"/>
  <c r="D65" i="3"/>
  <c r="F65" i="3" s="1"/>
  <c r="H65" i="3" s="1"/>
  <c r="D64" i="3"/>
  <c r="F64" i="3" s="1"/>
  <c r="H64" i="3" s="1"/>
  <c r="E63" i="3"/>
  <c r="G63" i="3" s="1"/>
  <c r="D63" i="3"/>
  <c r="F63" i="3" s="1"/>
  <c r="H63" i="3" s="1"/>
  <c r="F62" i="3"/>
  <c r="H62" i="3" s="1"/>
  <c r="D62" i="3"/>
  <c r="F61" i="3"/>
  <c r="H61" i="3" s="1"/>
  <c r="D61" i="3"/>
  <c r="D60" i="3"/>
  <c r="F60" i="3" s="1"/>
  <c r="H60" i="3" s="1"/>
  <c r="F59" i="3"/>
  <c r="H59" i="3" s="1"/>
  <c r="D59" i="3"/>
  <c r="O52" i="2"/>
  <c r="O51" i="2"/>
  <c r="O50" i="2"/>
  <c r="O49" i="2"/>
  <c r="O48" i="2"/>
  <c r="O47" i="2"/>
  <c r="O46" i="2"/>
  <c r="O44" i="2"/>
  <c r="O43" i="2"/>
  <c r="O42" i="2"/>
  <c r="O41" i="2"/>
  <c r="O40" i="2"/>
  <c r="O39" i="2"/>
  <c r="O37" i="2"/>
  <c r="O36" i="2"/>
  <c r="O35" i="2"/>
  <c r="O34" i="2"/>
  <c r="O33" i="2"/>
  <c r="O30" i="2"/>
  <c r="O29" i="2"/>
  <c r="O28" i="2"/>
  <c r="O27" i="2"/>
  <c r="O26" i="2"/>
  <c r="O25" i="2"/>
  <c r="O23" i="2"/>
  <c r="O22" i="2"/>
  <c r="O21" i="2"/>
  <c r="O20" i="2"/>
  <c r="O19" i="2"/>
  <c r="O18" i="2"/>
  <c r="O16" i="2"/>
  <c r="O15" i="2"/>
  <c r="O14" i="2"/>
  <c r="O13" i="2"/>
  <c r="O12" i="2"/>
  <c r="O10" i="2"/>
  <c r="O9" i="2"/>
  <c r="O8" i="2"/>
  <c r="O7" i="2"/>
  <c r="O6" i="2"/>
  <c r="O5" i="2"/>
  <c r="L645" i="2"/>
  <c r="L646" i="2" s="1"/>
  <c r="L540" i="2"/>
  <c r="L541" i="2" s="1"/>
  <c r="L360" i="2"/>
  <c r="L361" i="2" s="1"/>
  <c r="L330" i="2"/>
  <c r="L331" i="2" s="1"/>
  <c r="L300" i="2"/>
  <c r="L301" i="2" s="1"/>
  <c r="L210" i="2"/>
  <c r="L211" i="2" s="1"/>
  <c r="I209" i="4" l="1"/>
  <c r="H212" i="4"/>
  <c r="H221" i="4" s="1"/>
  <c r="I206" i="4"/>
  <c r="I215" i="4"/>
  <c r="G144" i="4"/>
  <c r="I92" i="4"/>
  <c r="G118" i="4"/>
  <c r="I170" i="4"/>
  <c r="N147" i="4" s="1"/>
  <c r="N149" i="4" s="1"/>
  <c r="G221" i="4"/>
  <c r="G170" i="4"/>
  <c r="H196" i="4"/>
  <c r="H92" i="4"/>
  <c r="N69" i="4" s="1"/>
  <c r="N71" i="4" s="1"/>
  <c r="G196" i="4"/>
  <c r="I196" i="4"/>
  <c r="N173" i="4" s="1"/>
  <c r="N175" i="4" s="1"/>
  <c r="H170" i="4"/>
  <c r="H144" i="4"/>
  <c r="I144" i="4"/>
  <c r="N121" i="4" s="1"/>
  <c r="N123" i="4" s="1"/>
  <c r="H118" i="4"/>
  <c r="I118" i="4"/>
  <c r="N95" i="4" s="1"/>
  <c r="N97" i="4" s="1"/>
  <c r="I66" i="4"/>
  <c r="G66" i="4"/>
  <c r="N43" i="4" s="1"/>
  <c r="N45" i="4" s="1"/>
  <c r="I40" i="4"/>
  <c r="G40" i="4"/>
  <c r="I660" i="3"/>
  <c r="I658" i="3"/>
  <c r="I644" i="3"/>
  <c r="I645" i="3"/>
  <c r="H651" i="3"/>
  <c r="I626" i="3"/>
  <c r="I628" i="3"/>
  <c r="I632" i="3"/>
  <c r="I633" i="3"/>
  <c r="I602" i="3"/>
  <c r="I604" i="3"/>
  <c r="I605" i="3"/>
  <c r="I598" i="3"/>
  <c r="I612" i="3"/>
  <c r="I614" i="3"/>
  <c r="I616" i="3"/>
  <c r="I617" i="3"/>
  <c r="I620" i="3"/>
  <c r="H591" i="3"/>
  <c r="I582" i="3"/>
  <c r="I584" i="3"/>
  <c r="I588" i="3"/>
  <c r="I589" i="3"/>
  <c r="I570" i="3"/>
  <c r="I572" i="3"/>
  <c r="H576" i="3"/>
  <c r="I552" i="3"/>
  <c r="I553" i="3"/>
  <c r="I556" i="3"/>
  <c r="I560" i="3"/>
  <c r="I541" i="3"/>
  <c r="I544" i="3"/>
  <c r="I521" i="3"/>
  <c r="I522" i="3"/>
  <c r="I523" i="3"/>
  <c r="H516" i="3"/>
  <c r="I510" i="3"/>
  <c r="I511" i="3"/>
  <c r="I514" i="3"/>
  <c r="I515" i="3"/>
  <c r="I492" i="3"/>
  <c r="I497" i="3"/>
  <c r="I496" i="3"/>
  <c r="I494" i="3"/>
  <c r="I495" i="3"/>
  <c r="I485" i="3"/>
  <c r="I463" i="3"/>
  <c r="I467" i="3"/>
  <c r="I465" i="3"/>
  <c r="I466" i="3"/>
  <c r="I469" i="3"/>
  <c r="I461" i="3"/>
  <c r="I468" i="3"/>
  <c r="H453" i="3"/>
  <c r="I455" i="3"/>
  <c r="H456" i="3"/>
  <c r="I454" i="3"/>
  <c r="I435" i="3"/>
  <c r="I416" i="3"/>
  <c r="I422" i="3"/>
  <c r="I423" i="3"/>
  <c r="I407" i="3"/>
  <c r="I408" i="3"/>
  <c r="I401" i="3"/>
  <c r="I406" i="3"/>
  <c r="I394" i="3"/>
  <c r="I395" i="3"/>
  <c r="I374" i="3"/>
  <c r="I362" i="3"/>
  <c r="I363" i="3"/>
  <c r="I348" i="3"/>
  <c r="I343" i="3"/>
  <c r="I346" i="3"/>
  <c r="I326" i="3"/>
  <c r="I328" i="3"/>
  <c r="I330" i="3"/>
  <c r="I335" i="3"/>
  <c r="I311" i="3"/>
  <c r="I321" i="3" s="1"/>
  <c r="I320" i="3"/>
  <c r="I305" i="3"/>
  <c r="I302" i="3"/>
  <c r="I300" i="3"/>
  <c r="H306" i="3"/>
  <c r="G306" i="3"/>
  <c r="I304" i="3"/>
  <c r="I298" i="3"/>
  <c r="I303" i="3"/>
  <c r="I297" i="3"/>
  <c r="I301" i="3"/>
  <c r="I281" i="3"/>
  <c r="I284" i="3"/>
  <c r="I290" i="3"/>
  <c r="I269" i="3"/>
  <c r="H276" i="3"/>
  <c r="G276" i="3"/>
  <c r="I268" i="3"/>
  <c r="I275" i="3"/>
  <c r="I271" i="3"/>
  <c r="I267" i="3"/>
  <c r="I274" i="3"/>
  <c r="I270" i="3"/>
  <c r="I257" i="3"/>
  <c r="I251" i="3"/>
  <c r="I252" i="3"/>
  <c r="I237" i="3"/>
  <c r="I244" i="3"/>
  <c r="I245" i="3"/>
  <c r="I221" i="3"/>
  <c r="I222" i="3"/>
  <c r="I229" i="3"/>
  <c r="I209" i="3"/>
  <c r="I210" i="3"/>
  <c r="I214" i="3"/>
  <c r="H201" i="3"/>
  <c r="I192" i="3"/>
  <c r="I195" i="3"/>
  <c r="I196" i="3"/>
  <c r="I199" i="3"/>
  <c r="I200" i="3"/>
  <c r="I191" i="3"/>
  <c r="I201" i="3" s="1"/>
  <c r="I194" i="3"/>
  <c r="I198" i="3"/>
  <c r="I180" i="3"/>
  <c r="I185" i="3"/>
  <c r="H168" i="3"/>
  <c r="H171" i="3"/>
  <c r="G171" i="3"/>
  <c r="I163" i="3"/>
  <c r="I170" i="3"/>
  <c r="I166" i="3"/>
  <c r="I162" i="3"/>
  <c r="I167" i="3"/>
  <c r="I169" i="3"/>
  <c r="I165" i="3"/>
  <c r="I153" i="3"/>
  <c r="I135" i="3"/>
  <c r="I139" i="3"/>
  <c r="I122" i="3"/>
  <c r="I123" i="3"/>
  <c r="I119" i="3"/>
  <c r="I125" i="3"/>
  <c r="I121" i="3"/>
  <c r="I111" i="3"/>
  <c r="H114" i="3"/>
  <c r="I89" i="3"/>
  <c r="I91" i="3"/>
  <c r="I98" i="3"/>
  <c r="I90" i="3"/>
  <c r="I97" i="3"/>
  <c r="I93" i="3"/>
  <c r="I79" i="3"/>
  <c r="I81" i="3"/>
  <c r="I82" i="3"/>
  <c r="I75" i="3"/>
  <c r="I74" i="3"/>
  <c r="G99" i="3"/>
  <c r="G65" i="3"/>
  <c r="I65" i="3"/>
  <c r="H84" i="3"/>
  <c r="G114" i="3"/>
  <c r="G156" i="3"/>
  <c r="I77" i="3"/>
  <c r="I105" i="3"/>
  <c r="I150" i="3"/>
  <c r="G215" i="3"/>
  <c r="I215" i="3"/>
  <c r="G239" i="3"/>
  <c r="I239" i="3"/>
  <c r="I255" i="3"/>
  <c r="H255" i="3"/>
  <c r="I258" i="3"/>
  <c r="G258" i="3"/>
  <c r="I312" i="3"/>
  <c r="G312" i="3"/>
  <c r="H331" i="3"/>
  <c r="H336" i="3" s="1"/>
  <c r="I331" i="3"/>
  <c r="H350" i="3"/>
  <c r="H351" i="3" s="1"/>
  <c r="I350" i="3"/>
  <c r="E59" i="3"/>
  <c r="I67" i="3"/>
  <c r="G74" i="3"/>
  <c r="G84" i="3" s="1"/>
  <c r="I78" i="3"/>
  <c r="I92" i="3"/>
  <c r="H96" i="3"/>
  <c r="H99" i="3" s="1"/>
  <c r="G97" i="3"/>
  <c r="I106" i="3"/>
  <c r="I112" i="3"/>
  <c r="H120" i="3"/>
  <c r="H129" i="3" s="1"/>
  <c r="G121" i="3"/>
  <c r="G129" i="3" s="1"/>
  <c r="I126" i="3"/>
  <c r="G135" i="3"/>
  <c r="H138" i="3"/>
  <c r="H141" i="3" s="1"/>
  <c r="G139" i="3"/>
  <c r="H146" i="3"/>
  <c r="H156" i="3" s="1"/>
  <c r="I151" i="3"/>
  <c r="G191" i="3"/>
  <c r="G194" i="3"/>
  <c r="G198" i="3"/>
  <c r="G206" i="3"/>
  <c r="G216" i="3" s="1"/>
  <c r="I206" i="3"/>
  <c r="I227" i="3"/>
  <c r="H227" i="3"/>
  <c r="I230" i="3"/>
  <c r="G230" i="3"/>
  <c r="I236" i="3"/>
  <c r="H236" i="3"/>
  <c r="H246" i="3" s="1"/>
  <c r="I283" i="3"/>
  <c r="H283" i="3"/>
  <c r="I286" i="3"/>
  <c r="G286" i="3"/>
  <c r="I288" i="3"/>
  <c r="H358" i="3"/>
  <c r="I358" i="3"/>
  <c r="G75" i="3"/>
  <c r="I95" i="3"/>
  <c r="G123" i="3"/>
  <c r="I137" i="3"/>
  <c r="G148" i="3"/>
  <c r="I181" i="3"/>
  <c r="G181" i="3"/>
  <c r="G192" i="3"/>
  <c r="G196" i="3"/>
  <c r="G200" i="3"/>
  <c r="I238" i="3"/>
  <c r="G238" i="3"/>
  <c r="G246" i="3" s="1"/>
  <c r="H254" i="3"/>
  <c r="I254" i="3"/>
  <c r="I261" i="3" s="1"/>
  <c r="G259" i="3"/>
  <c r="I259" i="3"/>
  <c r="G313" i="3"/>
  <c r="I313" i="3"/>
  <c r="H376" i="3"/>
  <c r="I376" i="3"/>
  <c r="H69" i="3"/>
  <c r="E68" i="3"/>
  <c r="E66" i="3"/>
  <c r="E64" i="3"/>
  <c r="E62" i="3"/>
  <c r="E60" i="3"/>
  <c r="I104" i="3"/>
  <c r="E61" i="3"/>
  <c r="I63" i="3"/>
  <c r="I76" i="3"/>
  <c r="I94" i="3"/>
  <c r="I128" i="3"/>
  <c r="E140" i="3"/>
  <c r="E136" i="3"/>
  <c r="I149" i="3"/>
  <c r="H186" i="3"/>
  <c r="H216" i="3"/>
  <c r="I208" i="3"/>
  <c r="H226" i="3"/>
  <c r="H231" i="3" s="1"/>
  <c r="I226" i="3"/>
  <c r="H261" i="3"/>
  <c r="H282" i="3"/>
  <c r="H291" i="3" s="1"/>
  <c r="I282" i="3"/>
  <c r="G287" i="3"/>
  <c r="I287" i="3"/>
  <c r="H321" i="3"/>
  <c r="G336" i="3"/>
  <c r="I341" i="3"/>
  <c r="I359" i="3"/>
  <c r="H359" i="3"/>
  <c r="H366" i="3" s="1"/>
  <c r="I361" i="3"/>
  <c r="G361" i="3"/>
  <c r="I390" i="3"/>
  <c r="I410" i="3"/>
  <c r="I417" i="3"/>
  <c r="I437" i="3"/>
  <c r="I477" i="3"/>
  <c r="G506" i="3"/>
  <c r="I506" i="3"/>
  <c r="G185" i="3"/>
  <c r="G186" i="3" s="1"/>
  <c r="G193" i="3"/>
  <c r="G197" i="3"/>
  <c r="G210" i="3"/>
  <c r="I223" i="3"/>
  <c r="I231" i="3" s="1"/>
  <c r="G228" i="3"/>
  <c r="G231" i="3" s="1"/>
  <c r="I241" i="3"/>
  <c r="G256" i="3"/>
  <c r="G261" i="3" s="1"/>
  <c r="G284" i="3"/>
  <c r="G291" i="3" s="1"/>
  <c r="I289" i="3"/>
  <c r="G311" i="3"/>
  <c r="G321" i="3" s="1"/>
  <c r="I315" i="3"/>
  <c r="I329" i="3"/>
  <c r="I333" i="3"/>
  <c r="I347" i="3"/>
  <c r="I356" i="3"/>
  <c r="G360" i="3"/>
  <c r="G366" i="3" s="1"/>
  <c r="I365" i="3"/>
  <c r="I373" i="3"/>
  <c r="H377" i="3"/>
  <c r="G378" i="3"/>
  <c r="H386" i="3"/>
  <c r="H396" i="3" s="1"/>
  <c r="I391" i="3"/>
  <c r="H405" i="3"/>
  <c r="H411" i="3" s="1"/>
  <c r="G406" i="3"/>
  <c r="G411" i="3" s="1"/>
  <c r="H426" i="3"/>
  <c r="I418" i="3"/>
  <c r="G425" i="3"/>
  <c r="H432" i="3"/>
  <c r="H441" i="3" s="1"/>
  <c r="G436" i="3"/>
  <c r="G441" i="3" s="1"/>
  <c r="I436" i="3"/>
  <c r="I438" i="3"/>
  <c r="I464" i="3"/>
  <c r="G467" i="3"/>
  <c r="I470" i="3"/>
  <c r="G481" i="3"/>
  <c r="G513" i="3"/>
  <c r="I513" i="3"/>
  <c r="G380" i="3"/>
  <c r="G381" i="3" s="1"/>
  <c r="G388" i="3"/>
  <c r="G396" i="3" s="1"/>
  <c r="I404" i="3"/>
  <c r="G408" i="3"/>
  <c r="G426" i="3"/>
  <c r="I420" i="3"/>
  <c r="I440" i="3"/>
  <c r="G451" i="3"/>
  <c r="H471" i="3"/>
  <c r="H486" i="3"/>
  <c r="G611" i="3"/>
  <c r="G621" i="3" s="1"/>
  <c r="I611" i="3"/>
  <c r="G630" i="3"/>
  <c r="I630" i="3"/>
  <c r="G648" i="3"/>
  <c r="I648" i="3"/>
  <c r="I207" i="3"/>
  <c r="I225" i="3"/>
  <c r="I253" i="3"/>
  <c r="I349" i="3"/>
  <c r="I357" i="3"/>
  <c r="I375" i="3"/>
  <c r="I389" i="3"/>
  <c r="I403" i="3"/>
  <c r="I409" i="3"/>
  <c r="I419" i="3"/>
  <c r="I434" i="3"/>
  <c r="I441" i="3" s="1"/>
  <c r="I439" i="3"/>
  <c r="I448" i="3"/>
  <c r="I449" i="3"/>
  <c r="I462" i="3"/>
  <c r="H501" i="3"/>
  <c r="G525" i="3"/>
  <c r="I525" i="3"/>
  <c r="I478" i="3"/>
  <c r="I480" i="3"/>
  <c r="I482" i="3"/>
  <c r="I484" i="3"/>
  <c r="G493" i="3"/>
  <c r="G497" i="3"/>
  <c r="I508" i="3"/>
  <c r="H531" i="3"/>
  <c r="G540" i="3"/>
  <c r="G546" i="3" s="1"/>
  <c r="I540" i="3"/>
  <c r="H561" i="3"/>
  <c r="H621" i="3"/>
  <c r="G636" i="3"/>
  <c r="G558" i="3"/>
  <c r="I558" i="3"/>
  <c r="G642" i="3"/>
  <c r="G651" i="3" s="1"/>
  <c r="I642" i="3"/>
  <c r="I491" i="3"/>
  <c r="I500" i="3"/>
  <c r="G528" i="3"/>
  <c r="I528" i="3"/>
  <c r="G452" i="3"/>
  <c r="G456" i="3" s="1"/>
  <c r="G461" i="3"/>
  <c r="G471" i="3" s="1"/>
  <c r="G464" i="3"/>
  <c r="G468" i="3"/>
  <c r="G480" i="3"/>
  <c r="G486" i="3" s="1"/>
  <c r="G484" i="3"/>
  <c r="G492" i="3"/>
  <c r="G496" i="3"/>
  <c r="G500" i="3"/>
  <c r="G508" i="3"/>
  <c r="G512" i="3"/>
  <c r="G521" i="3"/>
  <c r="G524" i="3"/>
  <c r="I526" i="3"/>
  <c r="I527" i="3"/>
  <c r="I536" i="3"/>
  <c r="I539" i="3"/>
  <c r="I542" i="3"/>
  <c r="I545" i="3"/>
  <c r="G561" i="3"/>
  <c r="I554" i="3"/>
  <c r="I557" i="3"/>
  <c r="G576" i="3"/>
  <c r="I590" i="3"/>
  <c r="H606" i="3"/>
  <c r="I618" i="3"/>
  <c r="I629" i="3"/>
  <c r="I647" i="3"/>
  <c r="I664" i="3"/>
  <c r="H546" i="3"/>
  <c r="I663" i="3"/>
  <c r="G663" i="3"/>
  <c r="I566" i="3"/>
  <c r="I573" i="3"/>
  <c r="G591" i="3"/>
  <c r="I585" i="3"/>
  <c r="I601" i="3"/>
  <c r="I613" i="3"/>
  <c r="H636" i="3"/>
  <c r="H665" i="3"/>
  <c r="I543" i="3"/>
  <c r="I555" i="3"/>
  <c r="I559" i="3"/>
  <c r="I567" i="3"/>
  <c r="I571" i="3"/>
  <c r="I575" i="3"/>
  <c r="I583" i="3"/>
  <c r="I587" i="3"/>
  <c r="I596" i="3"/>
  <c r="I599" i="3"/>
  <c r="I603" i="3"/>
  <c r="I615" i="3"/>
  <c r="I619" i="3"/>
  <c r="I627" i="3"/>
  <c r="I631" i="3"/>
  <c r="I635" i="3"/>
  <c r="I643" i="3"/>
  <c r="I646" i="3"/>
  <c r="I649" i="3"/>
  <c r="I657" i="3"/>
  <c r="I661" i="3"/>
  <c r="E662" i="3"/>
  <c r="E656" i="3"/>
  <c r="E659" i="3"/>
  <c r="C665" i="2"/>
  <c r="C141" i="2"/>
  <c r="E140" i="2"/>
  <c r="G140" i="2" s="1"/>
  <c r="F140" i="2"/>
  <c r="H140" i="2" s="1"/>
  <c r="I221" i="4" l="1"/>
  <c r="N199" i="4" s="1"/>
  <c r="N201" i="4" s="1"/>
  <c r="N17" i="4"/>
  <c r="N19" i="4" s="1"/>
  <c r="I651" i="3"/>
  <c r="N639" i="3" s="1"/>
  <c r="N641" i="3" s="1"/>
  <c r="O51" i="3" s="1"/>
  <c r="I636" i="3"/>
  <c r="N624" i="3" s="1"/>
  <c r="N626" i="3" s="1"/>
  <c r="O50" i="3" s="1"/>
  <c r="I591" i="3"/>
  <c r="N579" i="3" s="1"/>
  <c r="N581" i="3" s="1"/>
  <c r="O47" i="3" s="1"/>
  <c r="I561" i="3"/>
  <c r="N549" i="3" s="1"/>
  <c r="N551" i="3" s="1"/>
  <c r="O44" i="3" s="1"/>
  <c r="I531" i="3"/>
  <c r="I486" i="3"/>
  <c r="N474" i="3" s="1"/>
  <c r="N476" i="3" s="1"/>
  <c r="O39" i="3" s="1"/>
  <c r="I471" i="3"/>
  <c r="N459" i="3" s="1"/>
  <c r="N461" i="3" s="1"/>
  <c r="O37" i="3" s="1"/>
  <c r="I456" i="3"/>
  <c r="N444" i="3" s="1"/>
  <c r="N446" i="3" s="1"/>
  <c r="O36" i="3" s="1"/>
  <c r="I411" i="3"/>
  <c r="N399" i="3" s="1"/>
  <c r="N401" i="3" s="1"/>
  <c r="O33" i="3" s="1"/>
  <c r="I396" i="3"/>
  <c r="N384" i="3" s="1"/>
  <c r="N386" i="3" s="1"/>
  <c r="O30" i="3" s="1"/>
  <c r="I381" i="3"/>
  <c r="N369" i="3" s="1"/>
  <c r="N371" i="3" s="1"/>
  <c r="O29" i="3" s="1"/>
  <c r="H381" i="3"/>
  <c r="I336" i="3"/>
  <c r="I306" i="3"/>
  <c r="I291" i="3"/>
  <c r="N279" i="3" s="1"/>
  <c r="N281" i="3" s="1"/>
  <c r="O22" i="3" s="1"/>
  <c r="I276" i="3"/>
  <c r="N264" i="3" s="1"/>
  <c r="N266" i="3" s="1"/>
  <c r="O21" i="3" s="1"/>
  <c r="I186" i="3"/>
  <c r="I171" i="3"/>
  <c r="N159" i="3" s="1"/>
  <c r="N161" i="3" s="1"/>
  <c r="O13" i="3" s="1"/>
  <c r="I156" i="3"/>
  <c r="N144" i="3" s="1"/>
  <c r="N146" i="3" s="1"/>
  <c r="O12" i="3" s="1"/>
  <c r="I129" i="3"/>
  <c r="I99" i="3"/>
  <c r="N87" i="3" s="1"/>
  <c r="N89" i="3" s="1"/>
  <c r="O7" i="3" s="1"/>
  <c r="I84" i="3"/>
  <c r="N72" i="3" s="1"/>
  <c r="N74" i="3" s="1"/>
  <c r="O6" i="3" s="1"/>
  <c r="N219" i="3"/>
  <c r="N221" i="3" s="1"/>
  <c r="O18" i="3" s="1"/>
  <c r="N324" i="3"/>
  <c r="N326" i="3" s="1"/>
  <c r="O26" i="3" s="1"/>
  <c r="N249" i="3"/>
  <c r="N251" i="3" s="1"/>
  <c r="O20" i="3" s="1"/>
  <c r="N174" i="3"/>
  <c r="N176" i="3" s="1"/>
  <c r="O14" i="3" s="1"/>
  <c r="I656" i="3"/>
  <c r="G656" i="3"/>
  <c r="I66" i="3"/>
  <c r="G66" i="3"/>
  <c r="I606" i="3"/>
  <c r="N594" i="3" s="1"/>
  <c r="N596" i="3" s="1"/>
  <c r="O48" i="3" s="1"/>
  <c r="I576" i="3"/>
  <c r="N564" i="3" s="1"/>
  <c r="N566" i="3" s="1"/>
  <c r="O46" i="3" s="1"/>
  <c r="I546" i="3"/>
  <c r="G531" i="3"/>
  <c r="I501" i="3"/>
  <c r="I621" i="3"/>
  <c r="N609" i="3" s="1"/>
  <c r="N611" i="3" s="1"/>
  <c r="O49" i="3" s="1"/>
  <c r="I516" i="3"/>
  <c r="N504" i="3" s="1"/>
  <c r="N506" i="3" s="1"/>
  <c r="O41" i="3" s="1"/>
  <c r="I351" i="3"/>
  <c r="N339" i="3" s="1"/>
  <c r="N341" i="3" s="1"/>
  <c r="O27" i="3" s="1"/>
  <c r="I136" i="3"/>
  <c r="G136" i="3"/>
  <c r="G141" i="3" s="1"/>
  <c r="I60" i="3"/>
  <c r="G60" i="3"/>
  <c r="I68" i="3"/>
  <c r="G68" i="3"/>
  <c r="I246" i="3"/>
  <c r="N234" i="3" s="1"/>
  <c r="N236" i="3" s="1"/>
  <c r="O19" i="3" s="1"/>
  <c r="I659" i="3"/>
  <c r="G659" i="3"/>
  <c r="G501" i="3"/>
  <c r="I366" i="3"/>
  <c r="G516" i="3"/>
  <c r="I426" i="3"/>
  <c r="N414" i="3" s="1"/>
  <c r="N416" i="3" s="1"/>
  <c r="O34" i="3" s="1"/>
  <c r="I140" i="3"/>
  <c r="G140" i="3"/>
  <c r="I62" i="3"/>
  <c r="G62" i="3"/>
  <c r="G59" i="3"/>
  <c r="G69" i="3" s="1"/>
  <c r="I59" i="3"/>
  <c r="G61" i="3"/>
  <c r="I61" i="3"/>
  <c r="I64" i="3"/>
  <c r="G64" i="3"/>
  <c r="N309" i="3"/>
  <c r="N311" i="3" s="1"/>
  <c r="O25" i="3" s="1"/>
  <c r="I216" i="3"/>
  <c r="G201" i="3"/>
  <c r="N189" i="3" s="1"/>
  <c r="N191" i="3" s="1"/>
  <c r="O15" i="3" s="1"/>
  <c r="I662" i="3"/>
  <c r="G662" i="3"/>
  <c r="I114" i="3"/>
  <c r="N102" i="3" s="1"/>
  <c r="N104" i="3" s="1"/>
  <c r="O8" i="3" s="1"/>
  <c r="N429" i="3"/>
  <c r="N431" i="3" s="1"/>
  <c r="O35" i="3" s="1"/>
  <c r="I140" i="2"/>
  <c r="M47" i="3"/>
  <c r="M48" i="3"/>
  <c r="M49" i="3"/>
  <c r="M50" i="3"/>
  <c r="M51" i="3"/>
  <c r="M52" i="3"/>
  <c r="M46" i="3"/>
  <c r="N46" i="3"/>
  <c r="M40" i="3"/>
  <c r="M41" i="3"/>
  <c r="M42" i="3"/>
  <c r="M43" i="3"/>
  <c r="M44" i="3"/>
  <c r="M39" i="3"/>
  <c r="N39" i="3"/>
  <c r="M34" i="3"/>
  <c r="M35" i="3"/>
  <c r="M36" i="3"/>
  <c r="M37" i="3"/>
  <c r="M33" i="3"/>
  <c r="M26" i="3"/>
  <c r="M27" i="3"/>
  <c r="M28" i="3"/>
  <c r="M29" i="3"/>
  <c r="M30" i="3"/>
  <c r="M25" i="3"/>
  <c r="M19" i="3"/>
  <c r="M20" i="3"/>
  <c r="M21" i="3"/>
  <c r="M22" i="3"/>
  <c r="M23" i="3"/>
  <c r="M18" i="3"/>
  <c r="M13" i="3"/>
  <c r="M14" i="3"/>
  <c r="M15" i="3"/>
  <c r="M16" i="3"/>
  <c r="M12" i="3"/>
  <c r="M6" i="3"/>
  <c r="M7" i="3"/>
  <c r="M8" i="3"/>
  <c r="M9" i="3"/>
  <c r="M10" i="3"/>
  <c r="M5" i="3"/>
  <c r="L47" i="3"/>
  <c r="L48" i="3"/>
  <c r="L49" i="3"/>
  <c r="L50" i="3"/>
  <c r="L51" i="3"/>
  <c r="L52" i="3"/>
  <c r="L46" i="3"/>
  <c r="L40" i="3"/>
  <c r="L41" i="3"/>
  <c r="L42" i="3"/>
  <c r="L43" i="3"/>
  <c r="L44" i="3"/>
  <c r="L39" i="3"/>
  <c r="L34" i="3"/>
  <c r="L35" i="3"/>
  <c r="L36" i="3"/>
  <c r="L37" i="3"/>
  <c r="L33" i="3"/>
  <c r="L26" i="3"/>
  <c r="L27" i="3"/>
  <c r="L28" i="3"/>
  <c r="L29" i="3"/>
  <c r="L30" i="3"/>
  <c r="L25" i="3"/>
  <c r="L19" i="3"/>
  <c r="L20" i="3"/>
  <c r="L21" i="3"/>
  <c r="L22" i="3"/>
  <c r="L23" i="3"/>
  <c r="L18" i="3"/>
  <c r="L13" i="3"/>
  <c r="L14" i="3"/>
  <c r="L15" i="3"/>
  <c r="L16" i="3"/>
  <c r="L12" i="3"/>
  <c r="N12" i="3"/>
  <c r="L6" i="3"/>
  <c r="L7" i="3"/>
  <c r="L8" i="3"/>
  <c r="L9" i="3"/>
  <c r="L10" i="3"/>
  <c r="L5" i="3"/>
  <c r="K47" i="3"/>
  <c r="K48" i="3"/>
  <c r="K49" i="3"/>
  <c r="K50" i="3"/>
  <c r="K51" i="3"/>
  <c r="K52" i="3"/>
  <c r="K46" i="3"/>
  <c r="K40" i="3"/>
  <c r="K41" i="3"/>
  <c r="K42" i="3"/>
  <c r="K43" i="3"/>
  <c r="K44" i="3"/>
  <c r="K39" i="3"/>
  <c r="K34" i="3"/>
  <c r="K35" i="3"/>
  <c r="K36" i="3"/>
  <c r="K37" i="3"/>
  <c r="K33" i="3"/>
  <c r="K26" i="3"/>
  <c r="K27" i="3"/>
  <c r="K28" i="3"/>
  <c r="K29" i="3"/>
  <c r="K30" i="3"/>
  <c r="K25" i="3"/>
  <c r="K19" i="3"/>
  <c r="K20" i="3"/>
  <c r="K21" i="3"/>
  <c r="K22" i="3"/>
  <c r="K23" i="3"/>
  <c r="K18" i="3"/>
  <c r="K13" i="3"/>
  <c r="K14" i="3"/>
  <c r="K15" i="3"/>
  <c r="K16" i="3"/>
  <c r="K12" i="3"/>
  <c r="K6" i="3"/>
  <c r="K7" i="3"/>
  <c r="K8" i="3"/>
  <c r="K9" i="3"/>
  <c r="K10" i="3"/>
  <c r="K5" i="3"/>
  <c r="J47" i="3"/>
  <c r="J48" i="3"/>
  <c r="J49" i="3"/>
  <c r="J50" i="3"/>
  <c r="J51" i="3"/>
  <c r="J52" i="3"/>
  <c r="J46" i="3"/>
  <c r="J40" i="3"/>
  <c r="J41" i="3"/>
  <c r="J42" i="3"/>
  <c r="J43" i="3"/>
  <c r="J44" i="3"/>
  <c r="J39" i="3"/>
  <c r="J34" i="3"/>
  <c r="J35" i="3"/>
  <c r="J36" i="3"/>
  <c r="J37" i="3"/>
  <c r="J33" i="3"/>
  <c r="I33" i="3"/>
  <c r="J26" i="3"/>
  <c r="J27" i="3"/>
  <c r="J28" i="3"/>
  <c r="J29" i="3"/>
  <c r="J30" i="3"/>
  <c r="J25" i="3"/>
  <c r="J19" i="3"/>
  <c r="J20" i="3"/>
  <c r="J21" i="3"/>
  <c r="J22" i="3"/>
  <c r="J23" i="3"/>
  <c r="J18" i="3"/>
  <c r="J13" i="3"/>
  <c r="J14" i="3"/>
  <c r="J15" i="3"/>
  <c r="J16" i="3"/>
  <c r="J12" i="3"/>
  <c r="J6" i="3"/>
  <c r="J7" i="3"/>
  <c r="J8" i="3"/>
  <c r="J9" i="3"/>
  <c r="J10" i="3"/>
  <c r="J5" i="3"/>
  <c r="I47" i="3"/>
  <c r="I48" i="3"/>
  <c r="I49" i="3"/>
  <c r="I50" i="3"/>
  <c r="I51" i="3"/>
  <c r="I52" i="3"/>
  <c r="I46" i="3"/>
  <c r="I40" i="3"/>
  <c r="I41" i="3"/>
  <c r="I42" i="3"/>
  <c r="I43" i="3"/>
  <c r="I44" i="3"/>
  <c r="I39" i="3"/>
  <c r="I34" i="3"/>
  <c r="I35" i="3"/>
  <c r="I36" i="3"/>
  <c r="I37" i="3"/>
  <c r="I26" i="3"/>
  <c r="I27" i="3"/>
  <c r="I28" i="3"/>
  <c r="I29" i="3"/>
  <c r="I30" i="3"/>
  <c r="I25" i="3"/>
  <c r="I19" i="3"/>
  <c r="I20" i="3"/>
  <c r="I21" i="3"/>
  <c r="I22" i="3"/>
  <c r="I23" i="3"/>
  <c r="I18" i="3"/>
  <c r="I13" i="3"/>
  <c r="I14" i="3"/>
  <c r="I15" i="3"/>
  <c r="I16" i="3"/>
  <c r="I12" i="3"/>
  <c r="I6" i="3"/>
  <c r="I7" i="3"/>
  <c r="I8" i="3"/>
  <c r="I9" i="3"/>
  <c r="I10" i="3"/>
  <c r="I5" i="3"/>
  <c r="H47" i="3"/>
  <c r="H48" i="3"/>
  <c r="H49" i="3"/>
  <c r="H50" i="3"/>
  <c r="H51" i="3"/>
  <c r="H46" i="3"/>
  <c r="H40" i="3"/>
  <c r="H41" i="3"/>
  <c r="H42" i="3"/>
  <c r="H43" i="3"/>
  <c r="H44" i="3"/>
  <c r="H39" i="3"/>
  <c r="H34" i="3"/>
  <c r="H35" i="3"/>
  <c r="H36" i="3"/>
  <c r="H37" i="3"/>
  <c r="H33" i="3"/>
  <c r="H26" i="3"/>
  <c r="H27" i="3"/>
  <c r="H28" i="3"/>
  <c r="H29" i="3"/>
  <c r="H30" i="3"/>
  <c r="H25" i="3"/>
  <c r="H19" i="3"/>
  <c r="H20" i="3"/>
  <c r="H21" i="3"/>
  <c r="H22" i="3"/>
  <c r="H23" i="3"/>
  <c r="H18" i="3"/>
  <c r="H13" i="3"/>
  <c r="H14" i="3"/>
  <c r="H15" i="3"/>
  <c r="H16" i="3"/>
  <c r="H12" i="3"/>
  <c r="H6" i="3"/>
  <c r="H7" i="3"/>
  <c r="H8" i="3"/>
  <c r="H9" i="3"/>
  <c r="H10" i="3"/>
  <c r="H5" i="3"/>
  <c r="G47" i="3"/>
  <c r="G48" i="3"/>
  <c r="G49" i="3"/>
  <c r="N49" i="3" s="1"/>
  <c r="G50" i="3"/>
  <c r="G51" i="3"/>
  <c r="G52" i="3"/>
  <c r="G46" i="3"/>
  <c r="G40" i="3"/>
  <c r="G41" i="3"/>
  <c r="G42" i="3"/>
  <c r="G43" i="3"/>
  <c r="G44" i="3"/>
  <c r="G39" i="3"/>
  <c r="G34" i="3"/>
  <c r="G35" i="3"/>
  <c r="G36" i="3"/>
  <c r="G37" i="3"/>
  <c r="G33" i="3"/>
  <c r="G26" i="3"/>
  <c r="G27" i="3"/>
  <c r="G28" i="3"/>
  <c r="G29" i="3"/>
  <c r="G30" i="3"/>
  <c r="G25" i="3"/>
  <c r="G19" i="3"/>
  <c r="G20" i="3"/>
  <c r="G21" i="3"/>
  <c r="G22" i="3"/>
  <c r="G23" i="3"/>
  <c r="G18" i="3"/>
  <c r="G13" i="3"/>
  <c r="G14" i="3"/>
  <c r="G15" i="3"/>
  <c r="G16" i="3"/>
  <c r="G12" i="3"/>
  <c r="G6" i="3"/>
  <c r="G7" i="3"/>
  <c r="G8" i="3"/>
  <c r="G9" i="3"/>
  <c r="G10" i="3"/>
  <c r="G5" i="3"/>
  <c r="F47" i="3"/>
  <c r="F48" i="3"/>
  <c r="F49" i="3"/>
  <c r="F50" i="3"/>
  <c r="F51" i="3"/>
  <c r="F52" i="3"/>
  <c r="F46" i="3"/>
  <c r="F40" i="3"/>
  <c r="F41" i="3"/>
  <c r="F42" i="3"/>
  <c r="F43" i="3"/>
  <c r="F44" i="3"/>
  <c r="F39" i="3"/>
  <c r="F34" i="3"/>
  <c r="F35" i="3"/>
  <c r="F36" i="3"/>
  <c r="F37" i="3"/>
  <c r="F33" i="3"/>
  <c r="F26" i="3"/>
  <c r="F27" i="3"/>
  <c r="F28" i="3"/>
  <c r="N28" i="3" s="1"/>
  <c r="F29" i="3"/>
  <c r="F30" i="3"/>
  <c r="F25" i="3"/>
  <c r="E25" i="3"/>
  <c r="F19" i="3"/>
  <c r="F20" i="3"/>
  <c r="F21" i="3"/>
  <c r="F22" i="3"/>
  <c r="F23" i="3"/>
  <c r="F18" i="3"/>
  <c r="F13" i="3"/>
  <c r="F14" i="3"/>
  <c r="F15" i="3"/>
  <c r="F16" i="3"/>
  <c r="F12" i="3"/>
  <c r="F6" i="3"/>
  <c r="F7" i="3"/>
  <c r="F8" i="3"/>
  <c r="F9" i="3"/>
  <c r="F5" i="3"/>
  <c r="E47" i="3"/>
  <c r="E48" i="3"/>
  <c r="E49" i="3"/>
  <c r="E50" i="3"/>
  <c r="E51" i="3"/>
  <c r="E52" i="3"/>
  <c r="E46" i="3"/>
  <c r="E40" i="3"/>
  <c r="E41" i="3"/>
  <c r="E42" i="3"/>
  <c r="E43" i="3"/>
  <c r="E44" i="3"/>
  <c r="E39" i="3"/>
  <c r="E34" i="3"/>
  <c r="E35" i="3"/>
  <c r="E36" i="3"/>
  <c r="E37" i="3"/>
  <c r="E33" i="3"/>
  <c r="E26" i="3"/>
  <c r="E27" i="3"/>
  <c r="E28" i="3"/>
  <c r="E29" i="3"/>
  <c r="E30" i="3"/>
  <c r="E19" i="3"/>
  <c r="E20" i="3"/>
  <c r="E21" i="3"/>
  <c r="E22" i="3"/>
  <c r="E23" i="3"/>
  <c r="E18" i="3"/>
  <c r="E13" i="3"/>
  <c r="E14" i="3"/>
  <c r="E15" i="3"/>
  <c r="E16" i="3"/>
  <c r="E12" i="3"/>
  <c r="E6" i="3"/>
  <c r="E7" i="3"/>
  <c r="E8" i="3"/>
  <c r="E9" i="3"/>
  <c r="E5" i="3"/>
  <c r="D47" i="3"/>
  <c r="D48" i="3"/>
  <c r="D49" i="3"/>
  <c r="D50" i="3"/>
  <c r="D51" i="3"/>
  <c r="D52" i="3"/>
  <c r="D46" i="3"/>
  <c r="D40" i="3"/>
  <c r="D41" i="3"/>
  <c r="D42" i="3"/>
  <c r="D43" i="3"/>
  <c r="D44" i="3"/>
  <c r="D39" i="3"/>
  <c r="N42" i="3"/>
  <c r="D34" i="3"/>
  <c r="D35" i="3"/>
  <c r="D36" i="3"/>
  <c r="D37" i="3"/>
  <c r="D33" i="3"/>
  <c r="D26" i="3"/>
  <c r="D27" i="3"/>
  <c r="D28" i="3"/>
  <c r="D29" i="3"/>
  <c r="D30" i="3"/>
  <c r="D25" i="3"/>
  <c r="D13" i="3"/>
  <c r="D14" i="3"/>
  <c r="D15" i="3"/>
  <c r="D16" i="3"/>
  <c r="D17" i="3"/>
  <c r="D18" i="3"/>
  <c r="D19" i="3"/>
  <c r="D20" i="3"/>
  <c r="D21" i="3"/>
  <c r="D22" i="3"/>
  <c r="D23" i="3"/>
  <c r="D12" i="3"/>
  <c r="D6" i="3"/>
  <c r="D7" i="3"/>
  <c r="D8" i="3"/>
  <c r="D9" i="3"/>
  <c r="D5" i="3"/>
  <c r="N53" i="3"/>
  <c r="N36" i="3"/>
  <c r="N8" i="3"/>
  <c r="N519" i="3" l="1"/>
  <c r="N521" i="3" s="1"/>
  <c r="O42" i="3" s="1"/>
  <c r="N117" i="3"/>
  <c r="N119" i="3" s="1"/>
  <c r="O9" i="3" s="1"/>
  <c r="N534" i="3"/>
  <c r="N536" i="3" s="1"/>
  <c r="O43" i="3" s="1"/>
  <c r="N204" i="3"/>
  <c r="N206" i="3" s="1"/>
  <c r="O16" i="3" s="1"/>
  <c r="G665" i="3"/>
  <c r="N294" i="3"/>
  <c r="N296" i="3" s="1"/>
  <c r="O23" i="3" s="1"/>
  <c r="I141" i="3"/>
  <c r="N132" i="3" s="1"/>
  <c r="N134" i="3" s="1"/>
  <c r="O10" i="3" s="1"/>
  <c r="N489" i="3"/>
  <c r="N491" i="3" s="1"/>
  <c r="O40" i="3" s="1"/>
  <c r="I665" i="3"/>
  <c r="N654" i="3" s="1"/>
  <c r="N656" i="3" s="1"/>
  <c r="O52" i="3" s="1"/>
  <c r="I69" i="3"/>
  <c r="N57" i="3" s="1"/>
  <c r="N59" i="3" s="1"/>
  <c r="N354" i="3"/>
  <c r="N356" i="3" s="1"/>
  <c r="O28" i="3" s="1"/>
  <c r="N15" i="3"/>
  <c r="N47" i="3"/>
  <c r="N51" i="3"/>
  <c r="N27" i="3"/>
  <c r="N29" i="3"/>
  <c r="N23" i="3"/>
  <c r="N19" i="3"/>
  <c r="N22" i="3"/>
  <c r="N21" i="3"/>
  <c r="N16" i="3"/>
  <c r="N10" i="3"/>
  <c r="N50" i="3"/>
  <c r="N43" i="3"/>
  <c r="N13" i="3"/>
  <c r="N41" i="3"/>
  <c r="N35" i="3"/>
  <c r="N37" i="3"/>
  <c r="N20" i="3"/>
  <c r="N6" i="3"/>
  <c r="N52" i="3"/>
  <c r="N48" i="3"/>
  <c r="N44" i="3"/>
  <c r="N40" i="3"/>
  <c r="N34" i="3"/>
  <c r="N33" i="3"/>
  <c r="N30" i="3"/>
  <c r="N26" i="3"/>
  <c r="N25" i="3"/>
  <c r="N18" i="3"/>
  <c r="N14" i="3"/>
  <c r="N7" i="3"/>
  <c r="N9" i="3"/>
  <c r="N5" i="3"/>
  <c r="F664" i="2"/>
  <c r="H664" i="2" s="1"/>
  <c r="E664" i="2"/>
  <c r="G664" i="2" s="1"/>
  <c r="F663" i="2"/>
  <c r="H663" i="2" s="1"/>
  <c r="E663" i="2"/>
  <c r="F662" i="2"/>
  <c r="H662" i="2" s="1"/>
  <c r="E662" i="2"/>
  <c r="F661" i="2"/>
  <c r="H661" i="2" s="1"/>
  <c r="E661" i="2"/>
  <c r="G661" i="2" s="1"/>
  <c r="F660" i="2"/>
  <c r="H660" i="2" s="1"/>
  <c r="E660" i="2"/>
  <c r="G660" i="2" s="1"/>
  <c r="F659" i="2"/>
  <c r="H659" i="2" s="1"/>
  <c r="E659" i="2"/>
  <c r="F658" i="2"/>
  <c r="H658" i="2" s="1"/>
  <c r="E658" i="2"/>
  <c r="F657" i="2"/>
  <c r="H657" i="2" s="1"/>
  <c r="E657" i="2"/>
  <c r="F656" i="2"/>
  <c r="H656" i="2" s="1"/>
  <c r="E656" i="2"/>
  <c r="F650" i="2"/>
  <c r="H650" i="2" s="1"/>
  <c r="E650" i="2"/>
  <c r="G650" i="2" s="1"/>
  <c r="F649" i="2"/>
  <c r="H649" i="2" s="1"/>
  <c r="E649" i="2"/>
  <c r="F648" i="2"/>
  <c r="H648" i="2" s="1"/>
  <c r="E648" i="2"/>
  <c r="F647" i="2"/>
  <c r="H647" i="2" s="1"/>
  <c r="E647" i="2"/>
  <c r="F646" i="2"/>
  <c r="H646" i="2" s="1"/>
  <c r="E646" i="2"/>
  <c r="F645" i="2"/>
  <c r="H645" i="2" s="1"/>
  <c r="E645" i="2"/>
  <c r="F644" i="2"/>
  <c r="H644" i="2" s="1"/>
  <c r="E644" i="2"/>
  <c r="F643" i="2"/>
  <c r="H643" i="2" s="1"/>
  <c r="E643" i="2"/>
  <c r="F642" i="2"/>
  <c r="H642" i="2" s="1"/>
  <c r="E642" i="2"/>
  <c r="F641" i="2"/>
  <c r="H641" i="2" s="1"/>
  <c r="E641" i="2"/>
  <c r="F627" i="2"/>
  <c r="H627" i="2" s="1"/>
  <c r="F634" i="2"/>
  <c r="H634" i="2" s="1"/>
  <c r="F635" i="2"/>
  <c r="H635" i="2" s="1"/>
  <c r="E635" i="2"/>
  <c r="G635" i="2" s="1"/>
  <c r="E634" i="2"/>
  <c r="F633" i="2"/>
  <c r="H633" i="2" s="1"/>
  <c r="E633" i="2"/>
  <c r="F632" i="2"/>
  <c r="H632" i="2" s="1"/>
  <c r="E632" i="2"/>
  <c r="G632" i="2" s="1"/>
  <c r="F631" i="2"/>
  <c r="H631" i="2" s="1"/>
  <c r="E631" i="2"/>
  <c r="G631" i="2" s="1"/>
  <c r="E630" i="2"/>
  <c r="E629" i="2"/>
  <c r="G629" i="2" s="1"/>
  <c r="F628" i="2"/>
  <c r="H628" i="2" s="1"/>
  <c r="E628" i="2"/>
  <c r="G628" i="2" s="1"/>
  <c r="E627" i="2"/>
  <c r="G627" i="2" s="1"/>
  <c r="E626" i="2"/>
  <c r="F620" i="2"/>
  <c r="H620" i="2" s="1"/>
  <c r="E620" i="2"/>
  <c r="F619" i="2"/>
  <c r="H619" i="2" s="1"/>
  <c r="E619" i="2"/>
  <c r="F618" i="2"/>
  <c r="H618" i="2" s="1"/>
  <c r="E618" i="2"/>
  <c r="F617" i="2"/>
  <c r="H617" i="2" s="1"/>
  <c r="E617" i="2"/>
  <c r="F616" i="2"/>
  <c r="H616" i="2" s="1"/>
  <c r="E616" i="2"/>
  <c r="F615" i="2"/>
  <c r="H615" i="2" s="1"/>
  <c r="E615" i="2"/>
  <c r="F614" i="2"/>
  <c r="H614" i="2" s="1"/>
  <c r="E614" i="2"/>
  <c r="F613" i="2"/>
  <c r="H613" i="2" s="1"/>
  <c r="E613" i="2"/>
  <c r="G613" i="2" s="1"/>
  <c r="F612" i="2"/>
  <c r="H612" i="2" s="1"/>
  <c r="E612" i="2"/>
  <c r="G612" i="2" s="1"/>
  <c r="F611" i="2"/>
  <c r="H611" i="2" s="1"/>
  <c r="E611" i="2"/>
  <c r="F605" i="2"/>
  <c r="H605" i="2" s="1"/>
  <c r="E605" i="2"/>
  <c r="G605" i="2" s="1"/>
  <c r="F604" i="2"/>
  <c r="H604" i="2" s="1"/>
  <c r="E604" i="2"/>
  <c r="G604" i="2" s="1"/>
  <c r="F603" i="2"/>
  <c r="H603" i="2" s="1"/>
  <c r="E603" i="2"/>
  <c r="G603" i="2" s="1"/>
  <c r="F602" i="2"/>
  <c r="H602" i="2" s="1"/>
  <c r="E602" i="2"/>
  <c r="G602" i="2" s="1"/>
  <c r="F601" i="2"/>
  <c r="H601" i="2" s="1"/>
  <c r="E601" i="2"/>
  <c r="G601" i="2" s="1"/>
  <c r="F600" i="2"/>
  <c r="H600" i="2" s="1"/>
  <c r="E600" i="2"/>
  <c r="G600" i="2" s="1"/>
  <c r="F599" i="2"/>
  <c r="H599" i="2" s="1"/>
  <c r="E599" i="2"/>
  <c r="G599" i="2" s="1"/>
  <c r="F598" i="2"/>
  <c r="H598" i="2" s="1"/>
  <c r="E598" i="2"/>
  <c r="G598" i="2" s="1"/>
  <c r="F597" i="2"/>
  <c r="H597" i="2" s="1"/>
  <c r="E597" i="2"/>
  <c r="G597" i="2" s="1"/>
  <c r="G596" i="2"/>
  <c r="F596" i="2"/>
  <c r="H596" i="2" s="1"/>
  <c r="E596" i="2"/>
  <c r="F590" i="2"/>
  <c r="H590" i="2" s="1"/>
  <c r="E590" i="2"/>
  <c r="G590" i="2" s="1"/>
  <c r="F589" i="2"/>
  <c r="H589" i="2" s="1"/>
  <c r="E589" i="2"/>
  <c r="F588" i="2"/>
  <c r="H588" i="2" s="1"/>
  <c r="E588" i="2"/>
  <c r="F587" i="2"/>
  <c r="H587" i="2" s="1"/>
  <c r="E587" i="2"/>
  <c r="F586" i="2"/>
  <c r="H586" i="2" s="1"/>
  <c r="E586" i="2"/>
  <c r="F585" i="2"/>
  <c r="H585" i="2" s="1"/>
  <c r="E585" i="2"/>
  <c r="F584" i="2"/>
  <c r="H584" i="2" s="1"/>
  <c r="E584" i="2"/>
  <c r="F583" i="2"/>
  <c r="H583" i="2" s="1"/>
  <c r="E583" i="2"/>
  <c r="F582" i="2"/>
  <c r="H582" i="2" s="1"/>
  <c r="E582" i="2"/>
  <c r="F581" i="2"/>
  <c r="H581" i="2" s="1"/>
  <c r="E581" i="2"/>
  <c r="G575" i="2"/>
  <c r="F575" i="2"/>
  <c r="H575" i="2" s="1"/>
  <c r="E575" i="2"/>
  <c r="F574" i="2"/>
  <c r="H574" i="2" s="1"/>
  <c r="E574" i="2"/>
  <c r="G574" i="2" s="1"/>
  <c r="F573" i="2"/>
  <c r="H573" i="2" s="1"/>
  <c r="E573" i="2"/>
  <c r="F572" i="2"/>
  <c r="H572" i="2" s="1"/>
  <c r="E572" i="2"/>
  <c r="G572" i="2" s="1"/>
  <c r="F571" i="2"/>
  <c r="H571" i="2" s="1"/>
  <c r="E571" i="2"/>
  <c r="F570" i="2"/>
  <c r="H570" i="2" s="1"/>
  <c r="E570" i="2"/>
  <c r="F569" i="2"/>
  <c r="H569" i="2" s="1"/>
  <c r="E569" i="2"/>
  <c r="F568" i="2"/>
  <c r="H568" i="2" s="1"/>
  <c r="E568" i="2"/>
  <c r="F567" i="2"/>
  <c r="H567" i="2" s="1"/>
  <c r="E567" i="2"/>
  <c r="G567" i="2" s="1"/>
  <c r="F566" i="2"/>
  <c r="H566" i="2" s="1"/>
  <c r="E566" i="2"/>
  <c r="F560" i="2"/>
  <c r="H560" i="2" s="1"/>
  <c r="E560" i="2"/>
  <c r="G560" i="2" s="1"/>
  <c r="F559" i="2"/>
  <c r="H559" i="2" s="1"/>
  <c r="E559" i="2"/>
  <c r="F558" i="2"/>
  <c r="H558" i="2" s="1"/>
  <c r="E558" i="2"/>
  <c r="F557" i="2"/>
  <c r="H557" i="2" s="1"/>
  <c r="E557" i="2"/>
  <c r="F556" i="2"/>
  <c r="H556" i="2" s="1"/>
  <c r="E556" i="2"/>
  <c r="G556" i="2" s="1"/>
  <c r="F555" i="2"/>
  <c r="H555" i="2" s="1"/>
  <c r="E555" i="2"/>
  <c r="F554" i="2"/>
  <c r="H554" i="2" s="1"/>
  <c r="E554" i="2"/>
  <c r="G554" i="2" s="1"/>
  <c r="F553" i="2"/>
  <c r="H553" i="2" s="1"/>
  <c r="E553" i="2"/>
  <c r="G553" i="2" s="1"/>
  <c r="F552" i="2"/>
  <c r="H552" i="2" s="1"/>
  <c r="E552" i="2"/>
  <c r="G552" i="2" s="1"/>
  <c r="F551" i="2"/>
  <c r="H551" i="2" s="1"/>
  <c r="E551" i="2"/>
  <c r="H545" i="2"/>
  <c r="F545" i="2"/>
  <c r="E545" i="2"/>
  <c r="I545" i="2" s="1"/>
  <c r="F544" i="2"/>
  <c r="H544" i="2" s="1"/>
  <c r="E544" i="2"/>
  <c r="F543" i="2"/>
  <c r="H543" i="2" s="1"/>
  <c r="E543" i="2"/>
  <c r="F542" i="2"/>
  <c r="H542" i="2" s="1"/>
  <c r="E542" i="2"/>
  <c r="F541" i="2"/>
  <c r="H541" i="2" s="1"/>
  <c r="E541" i="2"/>
  <c r="F540" i="2"/>
  <c r="H540" i="2" s="1"/>
  <c r="E540" i="2"/>
  <c r="F539" i="2"/>
  <c r="H539" i="2" s="1"/>
  <c r="E539" i="2"/>
  <c r="F538" i="2"/>
  <c r="H538" i="2" s="1"/>
  <c r="E538" i="2"/>
  <c r="F537" i="2"/>
  <c r="H537" i="2" s="1"/>
  <c r="E537" i="2"/>
  <c r="F536" i="2"/>
  <c r="H536" i="2" s="1"/>
  <c r="E536" i="2"/>
  <c r="E521" i="2"/>
  <c r="G521" i="2" s="1"/>
  <c r="F521" i="2"/>
  <c r="H521" i="2" s="1"/>
  <c r="E522" i="2"/>
  <c r="G522" i="2" s="1"/>
  <c r="F522" i="2"/>
  <c r="H522" i="2" s="1"/>
  <c r="E523" i="2"/>
  <c r="G523" i="2" s="1"/>
  <c r="F523" i="2"/>
  <c r="H523" i="2" s="1"/>
  <c r="E524" i="2"/>
  <c r="G524" i="2" s="1"/>
  <c r="F524" i="2"/>
  <c r="E525" i="2"/>
  <c r="G525" i="2" s="1"/>
  <c r="F525" i="2"/>
  <c r="H525" i="2" s="1"/>
  <c r="E526" i="2"/>
  <c r="G526" i="2" s="1"/>
  <c r="F526" i="2"/>
  <c r="H526" i="2" s="1"/>
  <c r="E527" i="2"/>
  <c r="G527" i="2" s="1"/>
  <c r="F527" i="2"/>
  <c r="H527" i="2" s="1"/>
  <c r="E528" i="2"/>
  <c r="G528" i="2" s="1"/>
  <c r="F528" i="2"/>
  <c r="H528" i="2" s="1"/>
  <c r="E529" i="2"/>
  <c r="G529" i="2" s="1"/>
  <c r="F529" i="2"/>
  <c r="H529" i="2" s="1"/>
  <c r="E530" i="2"/>
  <c r="G530" i="2" s="1"/>
  <c r="F530" i="2"/>
  <c r="H530" i="2" s="1"/>
  <c r="E506" i="2"/>
  <c r="G506" i="2" s="1"/>
  <c r="F506" i="2"/>
  <c r="H506" i="2" s="1"/>
  <c r="E507" i="2"/>
  <c r="G507" i="2" s="1"/>
  <c r="F507" i="2"/>
  <c r="H507" i="2" s="1"/>
  <c r="E508" i="2"/>
  <c r="G508" i="2" s="1"/>
  <c r="F508" i="2"/>
  <c r="H508" i="2" s="1"/>
  <c r="E509" i="2"/>
  <c r="F509" i="2"/>
  <c r="H509" i="2" s="1"/>
  <c r="E510" i="2"/>
  <c r="G510" i="2" s="1"/>
  <c r="F510" i="2"/>
  <c r="E511" i="2"/>
  <c r="G511" i="2" s="1"/>
  <c r="F511" i="2"/>
  <c r="H511" i="2" s="1"/>
  <c r="E512" i="2"/>
  <c r="G512" i="2" s="1"/>
  <c r="F512" i="2"/>
  <c r="H512" i="2" s="1"/>
  <c r="E513" i="2"/>
  <c r="F513" i="2"/>
  <c r="H513" i="2" s="1"/>
  <c r="E514" i="2"/>
  <c r="G514" i="2" s="1"/>
  <c r="F514" i="2"/>
  <c r="E515" i="2"/>
  <c r="G515" i="2" s="1"/>
  <c r="F515" i="2"/>
  <c r="H515" i="2" s="1"/>
  <c r="F500" i="2"/>
  <c r="H500" i="2" s="1"/>
  <c r="E500" i="2"/>
  <c r="F499" i="2"/>
  <c r="H499" i="2" s="1"/>
  <c r="E499" i="2"/>
  <c r="F498" i="2"/>
  <c r="H498" i="2" s="1"/>
  <c r="E498" i="2"/>
  <c r="F497" i="2"/>
  <c r="H497" i="2" s="1"/>
  <c r="E497" i="2"/>
  <c r="F496" i="2"/>
  <c r="H496" i="2" s="1"/>
  <c r="E496" i="2"/>
  <c r="F495" i="2"/>
  <c r="H495" i="2" s="1"/>
  <c r="E495" i="2"/>
  <c r="F494" i="2"/>
  <c r="H494" i="2" s="1"/>
  <c r="E494" i="2"/>
  <c r="F493" i="2"/>
  <c r="H493" i="2" s="1"/>
  <c r="E493" i="2"/>
  <c r="G493" i="2" s="1"/>
  <c r="F492" i="2"/>
  <c r="H492" i="2" s="1"/>
  <c r="E492" i="2"/>
  <c r="F491" i="2"/>
  <c r="H491" i="2" s="1"/>
  <c r="E491" i="2"/>
  <c r="H485" i="2"/>
  <c r="F485" i="2"/>
  <c r="E485" i="2"/>
  <c r="I485" i="2" s="1"/>
  <c r="F484" i="2"/>
  <c r="H484" i="2" s="1"/>
  <c r="E484" i="2"/>
  <c r="G484" i="2" s="1"/>
  <c r="F483" i="2"/>
  <c r="H483" i="2" s="1"/>
  <c r="E483" i="2"/>
  <c r="F482" i="2"/>
  <c r="H482" i="2" s="1"/>
  <c r="E482" i="2"/>
  <c r="F481" i="2"/>
  <c r="H481" i="2" s="1"/>
  <c r="E481" i="2"/>
  <c r="F480" i="2"/>
  <c r="H480" i="2" s="1"/>
  <c r="E480" i="2"/>
  <c r="G480" i="2" s="1"/>
  <c r="F479" i="2"/>
  <c r="H479" i="2" s="1"/>
  <c r="E479" i="2"/>
  <c r="G479" i="2" s="1"/>
  <c r="F478" i="2"/>
  <c r="H478" i="2" s="1"/>
  <c r="E478" i="2"/>
  <c r="F477" i="2"/>
  <c r="H477" i="2" s="1"/>
  <c r="E477" i="2"/>
  <c r="F476" i="2"/>
  <c r="H476" i="2" s="1"/>
  <c r="E476" i="2"/>
  <c r="F470" i="2"/>
  <c r="H470" i="2" s="1"/>
  <c r="E470" i="2"/>
  <c r="F469" i="2"/>
  <c r="H469" i="2" s="1"/>
  <c r="E469" i="2"/>
  <c r="G469" i="2" s="1"/>
  <c r="F468" i="2"/>
  <c r="H468" i="2" s="1"/>
  <c r="E468" i="2"/>
  <c r="F467" i="2"/>
  <c r="H467" i="2" s="1"/>
  <c r="E467" i="2"/>
  <c r="F466" i="2"/>
  <c r="H466" i="2" s="1"/>
  <c r="E466" i="2"/>
  <c r="F465" i="2"/>
  <c r="H465" i="2" s="1"/>
  <c r="E465" i="2"/>
  <c r="G465" i="2" s="1"/>
  <c r="F464" i="2"/>
  <c r="H464" i="2" s="1"/>
  <c r="E464" i="2"/>
  <c r="F463" i="2"/>
  <c r="H463" i="2" s="1"/>
  <c r="E463" i="2"/>
  <c r="G463" i="2" s="1"/>
  <c r="F462" i="2"/>
  <c r="H462" i="2" s="1"/>
  <c r="E462" i="2"/>
  <c r="F461" i="2"/>
  <c r="H461" i="2" s="1"/>
  <c r="E461" i="2"/>
  <c r="E446" i="2"/>
  <c r="G446" i="2" s="1"/>
  <c r="F446" i="2"/>
  <c r="H446" i="2" s="1"/>
  <c r="E447" i="2"/>
  <c r="G447" i="2" s="1"/>
  <c r="F447" i="2"/>
  <c r="H447" i="2" s="1"/>
  <c r="E448" i="2"/>
  <c r="G448" i="2" s="1"/>
  <c r="F448" i="2"/>
  <c r="H448" i="2" s="1"/>
  <c r="E449" i="2"/>
  <c r="G449" i="2" s="1"/>
  <c r="F449" i="2"/>
  <c r="H449" i="2" s="1"/>
  <c r="E450" i="2"/>
  <c r="G450" i="2" s="1"/>
  <c r="F450" i="2"/>
  <c r="H450" i="2" s="1"/>
  <c r="E451" i="2"/>
  <c r="G451" i="2" s="1"/>
  <c r="F451" i="2"/>
  <c r="H451" i="2" s="1"/>
  <c r="E452" i="2"/>
  <c r="G452" i="2" s="1"/>
  <c r="F452" i="2"/>
  <c r="H452" i="2" s="1"/>
  <c r="E453" i="2"/>
  <c r="G453" i="2" s="1"/>
  <c r="F453" i="2"/>
  <c r="H453" i="2" s="1"/>
  <c r="E454" i="2"/>
  <c r="G454" i="2" s="1"/>
  <c r="F454" i="2"/>
  <c r="H454" i="2" s="1"/>
  <c r="E455" i="2"/>
  <c r="G455" i="2" s="1"/>
  <c r="F455" i="2"/>
  <c r="H455" i="2" s="1"/>
  <c r="F440" i="2"/>
  <c r="H440" i="2" s="1"/>
  <c r="E440" i="2"/>
  <c r="F439" i="2"/>
  <c r="H439" i="2" s="1"/>
  <c r="E439" i="2"/>
  <c r="F438" i="2"/>
  <c r="H438" i="2" s="1"/>
  <c r="E438" i="2"/>
  <c r="F437" i="2"/>
  <c r="H437" i="2" s="1"/>
  <c r="E437" i="2"/>
  <c r="F436" i="2"/>
  <c r="H436" i="2" s="1"/>
  <c r="E436" i="2"/>
  <c r="F435" i="2"/>
  <c r="H435" i="2" s="1"/>
  <c r="E435" i="2"/>
  <c r="F434" i="2"/>
  <c r="H434" i="2" s="1"/>
  <c r="E434" i="2"/>
  <c r="F433" i="2"/>
  <c r="H433" i="2" s="1"/>
  <c r="E433" i="2"/>
  <c r="I433" i="2" s="1"/>
  <c r="G432" i="2"/>
  <c r="F432" i="2"/>
  <c r="H432" i="2" s="1"/>
  <c r="E432" i="2"/>
  <c r="F431" i="2"/>
  <c r="H431" i="2" s="1"/>
  <c r="E431" i="2"/>
  <c r="F425" i="2"/>
  <c r="H425" i="2" s="1"/>
  <c r="E425" i="2"/>
  <c r="G425" i="2" s="1"/>
  <c r="F424" i="2"/>
  <c r="H424" i="2" s="1"/>
  <c r="E424" i="2"/>
  <c r="G424" i="2" s="1"/>
  <c r="F423" i="2"/>
  <c r="H423" i="2" s="1"/>
  <c r="E423" i="2"/>
  <c r="F422" i="2"/>
  <c r="H422" i="2" s="1"/>
  <c r="E422" i="2"/>
  <c r="G422" i="2" s="1"/>
  <c r="F421" i="2"/>
  <c r="H421" i="2" s="1"/>
  <c r="E421" i="2"/>
  <c r="G421" i="2" s="1"/>
  <c r="F420" i="2"/>
  <c r="H420" i="2" s="1"/>
  <c r="E420" i="2"/>
  <c r="G420" i="2" s="1"/>
  <c r="F419" i="2"/>
  <c r="H419" i="2" s="1"/>
  <c r="E419" i="2"/>
  <c r="F418" i="2"/>
  <c r="H418" i="2" s="1"/>
  <c r="E418" i="2"/>
  <c r="G418" i="2" s="1"/>
  <c r="F417" i="2"/>
  <c r="H417" i="2" s="1"/>
  <c r="E417" i="2"/>
  <c r="G417" i="2" s="1"/>
  <c r="F416" i="2"/>
  <c r="H416" i="2" s="1"/>
  <c r="E416" i="2"/>
  <c r="F410" i="2"/>
  <c r="H410" i="2" s="1"/>
  <c r="E410" i="2"/>
  <c r="G410" i="2" s="1"/>
  <c r="F409" i="2"/>
  <c r="H409" i="2" s="1"/>
  <c r="E409" i="2"/>
  <c r="F408" i="2"/>
  <c r="H408" i="2" s="1"/>
  <c r="E408" i="2"/>
  <c r="F407" i="2"/>
  <c r="H407" i="2" s="1"/>
  <c r="E407" i="2"/>
  <c r="F406" i="2"/>
  <c r="H406" i="2" s="1"/>
  <c r="E406" i="2"/>
  <c r="F405" i="2"/>
  <c r="H405" i="2" s="1"/>
  <c r="E405" i="2"/>
  <c r="G405" i="2" s="1"/>
  <c r="F404" i="2"/>
  <c r="H404" i="2" s="1"/>
  <c r="E404" i="2"/>
  <c r="G404" i="2" s="1"/>
  <c r="F403" i="2"/>
  <c r="H403" i="2" s="1"/>
  <c r="E403" i="2"/>
  <c r="G403" i="2" s="1"/>
  <c r="F402" i="2"/>
  <c r="H402" i="2" s="1"/>
  <c r="E402" i="2"/>
  <c r="G402" i="2" s="1"/>
  <c r="F401" i="2"/>
  <c r="H401" i="2" s="1"/>
  <c r="E401" i="2"/>
  <c r="G401" i="2" s="1"/>
  <c r="F395" i="2"/>
  <c r="H395" i="2" s="1"/>
  <c r="E395" i="2"/>
  <c r="F394" i="2"/>
  <c r="H394" i="2" s="1"/>
  <c r="E394" i="2"/>
  <c r="G394" i="2" s="1"/>
  <c r="F393" i="2"/>
  <c r="H393" i="2" s="1"/>
  <c r="E393" i="2"/>
  <c r="G393" i="2" s="1"/>
  <c r="F392" i="2"/>
  <c r="H392" i="2" s="1"/>
  <c r="E392" i="2"/>
  <c r="G392" i="2" s="1"/>
  <c r="H391" i="2"/>
  <c r="F391" i="2"/>
  <c r="E391" i="2"/>
  <c r="G391" i="2" s="1"/>
  <c r="F390" i="2"/>
  <c r="H390" i="2" s="1"/>
  <c r="E390" i="2"/>
  <c r="G390" i="2" s="1"/>
  <c r="F389" i="2"/>
  <c r="H389" i="2" s="1"/>
  <c r="E389" i="2"/>
  <c r="G389" i="2" s="1"/>
  <c r="G388" i="2"/>
  <c r="F388" i="2"/>
  <c r="H388" i="2" s="1"/>
  <c r="E388" i="2"/>
  <c r="F387" i="2"/>
  <c r="H387" i="2" s="1"/>
  <c r="E387" i="2"/>
  <c r="G387" i="2" s="1"/>
  <c r="F386" i="2"/>
  <c r="H386" i="2" s="1"/>
  <c r="E386" i="2"/>
  <c r="G386" i="2" s="1"/>
  <c r="H380" i="2"/>
  <c r="F380" i="2"/>
  <c r="E380" i="2"/>
  <c r="I380" i="2" s="1"/>
  <c r="F379" i="2"/>
  <c r="H379" i="2" s="1"/>
  <c r="E379" i="2"/>
  <c r="G379" i="2" s="1"/>
  <c r="F378" i="2"/>
  <c r="H378" i="2" s="1"/>
  <c r="E378" i="2"/>
  <c r="G378" i="2" s="1"/>
  <c r="F377" i="2"/>
  <c r="H377" i="2" s="1"/>
  <c r="E377" i="2"/>
  <c r="G377" i="2" s="1"/>
  <c r="F376" i="2"/>
  <c r="H376" i="2" s="1"/>
  <c r="E376" i="2"/>
  <c r="G376" i="2" s="1"/>
  <c r="F375" i="2"/>
  <c r="H375" i="2" s="1"/>
  <c r="E375" i="2"/>
  <c r="G375" i="2" s="1"/>
  <c r="F374" i="2"/>
  <c r="H374" i="2" s="1"/>
  <c r="E374" i="2"/>
  <c r="G374" i="2" s="1"/>
  <c r="F373" i="2"/>
  <c r="H373" i="2" s="1"/>
  <c r="E373" i="2"/>
  <c r="G373" i="2" s="1"/>
  <c r="G372" i="2"/>
  <c r="F372" i="2"/>
  <c r="H372" i="2" s="1"/>
  <c r="E372" i="2"/>
  <c r="F371" i="2"/>
  <c r="H371" i="2" s="1"/>
  <c r="E371" i="2"/>
  <c r="G371" i="2" s="1"/>
  <c r="E356" i="2"/>
  <c r="G356" i="2" s="1"/>
  <c r="F356" i="2"/>
  <c r="H356" i="2"/>
  <c r="E357" i="2"/>
  <c r="G357" i="2" s="1"/>
  <c r="F357" i="2"/>
  <c r="H357" i="2" s="1"/>
  <c r="E358" i="2"/>
  <c r="G358" i="2" s="1"/>
  <c r="F358" i="2"/>
  <c r="H358" i="2" s="1"/>
  <c r="E359" i="2"/>
  <c r="G359" i="2" s="1"/>
  <c r="F359" i="2"/>
  <c r="H359" i="2" s="1"/>
  <c r="E360" i="2"/>
  <c r="G360" i="2" s="1"/>
  <c r="F360" i="2"/>
  <c r="E361" i="2"/>
  <c r="G361" i="2" s="1"/>
  <c r="F361" i="2"/>
  <c r="H361" i="2" s="1"/>
  <c r="E362" i="2"/>
  <c r="G362" i="2" s="1"/>
  <c r="F362" i="2"/>
  <c r="H362" i="2" s="1"/>
  <c r="E363" i="2"/>
  <c r="G363" i="2" s="1"/>
  <c r="F363" i="2"/>
  <c r="H363" i="2" s="1"/>
  <c r="E364" i="2"/>
  <c r="G364" i="2" s="1"/>
  <c r="F364" i="2"/>
  <c r="H364" i="2" s="1"/>
  <c r="E365" i="2"/>
  <c r="G365" i="2" s="1"/>
  <c r="F365" i="2"/>
  <c r="H365" i="2" s="1"/>
  <c r="F350" i="2"/>
  <c r="H350" i="2" s="1"/>
  <c r="E350" i="2"/>
  <c r="F349" i="2"/>
  <c r="H349" i="2" s="1"/>
  <c r="E349" i="2"/>
  <c r="G349" i="2" s="1"/>
  <c r="F348" i="2"/>
  <c r="H348" i="2" s="1"/>
  <c r="E348" i="2"/>
  <c r="G348" i="2" s="1"/>
  <c r="F347" i="2"/>
  <c r="H347" i="2" s="1"/>
  <c r="E347" i="2"/>
  <c r="G347" i="2" s="1"/>
  <c r="F346" i="2"/>
  <c r="H346" i="2" s="1"/>
  <c r="E346" i="2"/>
  <c r="G346" i="2" s="1"/>
  <c r="F345" i="2"/>
  <c r="H345" i="2" s="1"/>
  <c r="E345" i="2"/>
  <c r="G345" i="2" s="1"/>
  <c r="F344" i="2"/>
  <c r="H344" i="2" s="1"/>
  <c r="E344" i="2"/>
  <c r="G344" i="2" s="1"/>
  <c r="F343" i="2"/>
  <c r="H343" i="2" s="1"/>
  <c r="E343" i="2"/>
  <c r="G343" i="2" s="1"/>
  <c r="F342" i="2"/>
  <c r="H342" i="2" s="1"/>
  <c r="E342" i="2"/>
  <c r="F341" i="2"/>
  <c r="H341" i="2" s="1"/>
  <c r="E341" i="2"/>
  <c r="G341" i="2" s="1"/>
  <c r="F335" i="2"/>
  <c r="H335" i="2" s="1"/>
  <c r="E335" i="2"/>
  <c r="G335" i="2" s="1"/>
  <c r="F334" i="2"/>
  <c r="H334" i="2" s="1"/>
  <c r="E334" i="2"/>
  <c r="G334" i="2" s="1"/>
  <c r="F333" i="2"/>
  <c r="H333" i="2" s="1"/>
  <c r="E333" i="2"/>
  <c r="G333" i="2" s="1"/>
  <c r="F332" i="2"/>
  <c r="H332" i="2" s="1"/>
  <c r="E332" i="2"/>
  <c r="F331" i="2"/>
  <c r="H331" i="2" s="1"/>
  <c r="E331" i="2"/>
  <c r="F330" i="2"/>
  <c r="H330" i="2" s="1"/>
  <c r="E330" i="2"/>
  <c r="G330" i="2" s="1"/>
  <c r="F329" i="2"/>
  <c r="H329" i="2" s="1"/>
  <c r="E329" i="2"/>
  <c r="G329" i="2" s="1"/>
  <c r="F328" i="2"/>
  <c r="H328" i="2" s="1"/>
  <c r="E328" i="2"/>
  <c r="F327" i="2"/>
  <c r="H327" i="2" s="1"/>
  <c r="E327" i="2"/>
  <c r="F326" i="2"/>
  <c r="H326" i="2" s="1"/>
  <c r="E326" i="2"/>
  <c r="G326" i="2" s="1"/>
  <c r="F320" i="2"/>
  <c r="H320" i="2" s="1"/>
  <c r="E320" i="2"/>
  <c r="G320" i="2" s="1"/>
  <c r="F319" i="2"/>
  <c r="H319" i="2" s="1"/>
  <c r="E319" i="2"/>
  <c r="F318" i="2"/>
  <c r="H318" i="2" s="1"/>
  <c r="E318" i="2"/>
  <c r="G318" i="2" s="1"/>
  <c r="F317" i="2"/>
  <c r="H317" i="2" s="1"/>
  <c r="E317" i="2"/>
  <c r="G317" i="2" s="1"/>
  <c r="F316" i="2"/>
  <c r="H316" i="2" s="1"/>
  <c r="E316" i="2"/>
  <c r="G316" i="2" s="1"/>
  <c r="F315" i="2"/>
  <c r="H315" i="2" s="1"/>
  <c r="E315" i="2"/>
  <c r="F314" i="2"/>
  <c r="H314" i="2" s="1"/>
  <c r="E314" i="2"/>
  <c r="G314" i="2" s="1"/>
  <c r="F313" i="2"/>
  <c r="H313" i="2" s="1"/>
  <c r="E313" i="2"/>
  <c r="G313" i="2" s="1"/>
  <c r="F312" i="2"/>
  <c r="H312" i="2" s="1"/>
  <c r="E312" i="2"/>
  <c r="G312" i="2" s="1"/>
  <c r="F311" i="2"/>
  <c r="H311" i="2" s="1"/>
  <c r="E311" i="2"/>
  <c r="G311" i="2" s="1"/>
  <c r="H305" i="2"/>
  <c r="F305" i="2"/>
  <c r="E305" i="2"/>
  <c r="I305" i="2" s="1"/>
  <c r="F304" i="2"/>
  <c r="H304" i="2" s="1"/>
  <c r="E304" i="2"/>
  <c r="G304" i="2" s="1"/>
  <c r="F303" i="2"/>
  <c r="H303" i="2" s="1"/>
  <c r="E303" i="2"/>
  <c r="G303" i="2" s="1"/>
  <c r="F302" i="2"/>
  <c r="H302" i="2" s="1"/>
  <c r="E302" i="2"/>
  <c r="F301" i="2"/>
  <c r="H301" i="2" s="1"/>
  <c r="E301" i="2"/>
  <c r="F300" i="2"/>
  <c r="H300" i="2" s="1"/>
  <c r="E300" i="2"/>
  <c r="G300" i="2" s="1"/>
  <c r="F299" i="2"/>
  <c r="H299" i="2" s="1"/>
  <c r="E299" i="2"/>
  <c r="G299" i="2" s="1"/>
  <c r="F298" i="2"/>
  <c r="H298" i="2" s="1"/>
  <c r="E298" i="2"/>
  <c r="F297" i="2"/>
  <c r="H297" i="2" s="1"/>
  <c r="E297" i="2"/>
  <c r="F296" i="2"/>
  <c r="H296" i="2" s="1"/>
  <c r="E296" i="2"/>
  <c r="G296" i="2" s="1"/>
  <c r="F290" i="2"/>
  <c r="H290" i="2" s="1"/>
  <c r="E290" i="2"/>
  <c r="G290" i="2" s="1"/>
  <c r="G289" i="2"/>
  <c r="F289" i="2"/>
  <c r="H289" i="2" s="1"/>
  <c r="E289" i="2"/>
  <c r="F288" i="2"/>
  <c r="H288" i="2" s="1"/>
  <c r="E288" i="2"/>
  <c r="G288" i="2" s="1"/>
  <c r="F287" i="2"/>
  <c r="H287" i="2" s="1"/>
  <c r="E287" i="2"/>
  <c r="G287" i="2" s="1"/>
  <c r="F286" i="2"/>
  <c r="H286" i="2" s="1"/>
  <c r="E286" i="2"/>
  <c r="G286" i="2" s="1"/>
  <c r="F285" i="2"/>
  <c r="H285" i="2" s="1"/>
  <c r="E285" i="2"/>
  <c r="F284" i="2"/>
  <c r="H284" i="2" s="1"/>
  <c r="E284" i="2"/>
  <c r="F283" i="2"/>
  <c r="H283" i="2" s="1"/>
  <c r="E283" i="2"/>
  <c r="G283" i="2" s="1"/>
  <c r="F282" i="2"/>
  <c r="H282" i="2" s="1"/>
  <c r="E282" i="2"/>
  <c r="F281" i="2"/>
  <c r="H281" i="2" s="1"/>
  <c r="E281" i="2"/>
  <c r="G281" i="2" s="1"/>
  <c r="F275" i="2"/>
  <c r="H275" i="2" s="1"/>
  <c r="E275" i="2"/>
  <c r="F274" i="2"/>
  <c r="H274" i="2" s="1"/>
  <c r="E274" i="2"/>
  <c r="F273" i="2"/>
  <c r="H273" i="2" s="1"/>
  <c r="E273" i="2"/>
  <c r="G273" i="2" s="1"/>
  <c r="F272" i="2"/>
  <c r="H272" i="2" s="1"/>
  <c r="E272" i="2"/>
  <c r="F271" i="2"/>
  <c r="H271" i="2" s="1"/>
  <c r="E271" i="2"/>
  <c r="F270" i="2"/>
  <c r="H270" i="2" s="1"/>
  <c r="E270" i="2"/>
  <c r="G270" i="2" s="1"/>
  <c r="F269" i="2"/>
  <c r="H269" i="2" s="1"/>
  <c r="E269" i="2"/>
  <c r="G269" i="2" s="1"/>
  <c r="F268" i="2"/>
  <c r="H268" i="2" s="1"/>
  <c r="E268" i="2"/>
  <c r="F267" i="2"/>
  <c r="H267" i="2" s="1"/>
  <c r="E267" i="2"/>
  <c r="F266" i="2"/>
  <c r="H266" i="2" s="1"/>
  <c r="E266" i="2"/>
  <c r="G266" i="2" s="1"/>
  <c r="F260" i="2"/>
  <c r="H260" i="2" s="1"/>
  <c r="E260" i="2"/>
  <c r="G260" i="2" s="1"/>
  <c r="F259" i="2"/>
  <c r="H259" i="2" s="1"/>
  <c r="E259" i="2"/>
  <c r="G259" i="2" s="1"/>
  <c r="F258" i="2"/>
  <c r="H258" i="2" s="1"/>
  <c r="E258" i="2"/>
  <c r="F257" i="2"/>
  <c r="H257" i="2" s="1"/>
  <c r="E257" i="2"/>
  <c r="F256" i="2"/>
  <c r="H256" i="2" s="1"/>
  <c r="E256" i="2"/>
  <c r="G256" i="2" s="1"/>
  <c r="F255" i="2"/>
  <c r="H255" i="2" s="1"/>
  <c r="E255" i="2"/>
  <c r="G255" i="2" s="1"/>
  <c r="F254" i="2"/>
  <c r="H254" i="2" s="1"/>
  <c r="E254" i="2"/>
  <c r="F253" i="2"/>
  <c r="H253" i="2" s="1"/>
  <c r="E253" i="2"/>
  <c r="F252" i="2"/>
  <c r="H252" i="2" s="1"/>
  <c r="E252" i="2"/>
  <c r="G252" i="2" s="1"/>
  <c r="F251" i="2"/>
  <c r="H251" i="2" s="1"/>
  <c r="E251" i="2"/>
  <c r="G251" i="2" s="1"/>
  <c r="F245" i="2"/>
  <c r="H245" i="2" s="1"/>
  <c r="E245" i="2"/>
  <c r="G245" i="2" s="1"/>
  <c r="F244" i="2"/>
  <c r="H244" i="2" s="1"/>
  <c r="E244" i="2"/>
  <c r="G244" i="2" s="1"/>
  <c r="F243" i="2"/>
  <c r="H243" i="2" s="1"/>
  <c r="E243" i="2"/>
  <c r="G243" i="2" s="1"/>
  <c r="F242" i="2"/>
  <c r="H242" i="2" s="1"/>
  <c r="E242" i="2"/>
  <c r="F241" i="2"/>
  <c r="H241" i="2" s="1"/>
  <c r="E241" i="2"/>
  <c r="F240" i="2"/>
  <c r="H240" i="2" s="1"/>
  <c r="E240" i="2"/>
  <c r="G240" i="2" s="1"/>
  <c r="F239" i="2"/>
  <c r="H239" i="2" s="1"/>
  <c r="E239" i="2"/>
  <c r="G239" i="2" s="1"/>
  <c r="F238" i="2"/>
  <c r="H238" i="2" s="1"/>
  <c r="E238" i="2"/>
  <c r="G238" i="2" s="1"/>
  <c r="F237" i="2"/>
  <c r="H237" i="2" s="1"/>
  <c r="E237" i="2"/>
  <c r="F236" i="2"/>
  <c r="H236" i="2" s="1"/>
  <c r="E236" i="2"/>
  <c r="G236" i="2" s="1"/>
  <c r="F230" i="2"/>
  <c r="H230" i="2" s="1"/>
  <c r="E230" i="2"/>
  <c r="G230" i="2" s="1"/>
  <c r="F229" i="2"/>
  <c r="H229" i="2" s="1"/>
  <c r="E229" i="2"/>
  <c r="G229" i="2" s="1"/>
  <c r="F228" i="2"/>
  <c r="H228" i="2" s="1"/>
  <c r="E228" i="2"/>
  <c r="F227" i="2"/>
  <c r="H227" i="2" s="1"/>
  <c r="E227" i="2"/>
  <c r="G227" i="2" s="1"/>
  <c r="F226" i="2"/>
  <c r="H226" i="2" s="1"/>
  <c r="E226" i="2"/>
  <c r="G226" i="2" s="1"/>
  <c r="F225" i="2"/>
  <c r="H225" i="2" s="1"/>
  <c r="E225" i="2"/>
  <c r="F224" i="2"/>
  <c r="H224" i="2" s="1"/>
  <c r="E224" i="2"/>
  <c r="G224" i="2" s="1"/>
  <c r="F223" i="2"/>
  <c r="H223" i="2" s="1"/>
  <c r="E223" i="2"/>
  <c r="G223" i="2" s="1"/>
  <c r="F222" i="2"/>
  <c r="H222" i="2" s="1"/>
  <c r="E222" i="2"/>
  <c r="G222" i="2" s="1"/>
  <c r="F221" i="2"/>
  <c r="H221" i="2" s="1"/>
  <c r="E221" i="2"/>
  <c r="G221" i="2" s="1"/>
  <c r="F215" i="2"/>
  <c r="H215" i="2" s="1"/>
  <c r="E215" i="2"/>
  <c r="G215" i="2" s="1"/>
  <c r="F214" i="2"/>
  <c r="H214" i="2" s="1"/>
  <c r="E214" i="2"/>
  <c r="G214" i="2" s="1"/>
  <c r="F213" i="2"/>
  <c r="H213" i="2" s="1"/>
  <c r="E213" i="2"/>
  <c r="G213" i="2" s="1"/>
  <c r="F212" i="2"/>
  <c r="H212" i="2" s="1"/>
  <c r="E212" i="2"/>
  <c r="F211" i="2"/>
  <c r="H211" i="2" s="1"/>
  <c r="E211" i="2"/>
  <c r="F210" i="2"/>
  <c r="H210" i="2" s="1"/>
  <c r="E210" i="2"/>
  <c r="G210" i="2" s="1"/>
  <c r="F209" i="2"/>
  <c r="H209" i="2" s="1"/>
  <c r="E209" i="2"/>
  <c r="G209" i="2" s="1"/>
  <c r="F208" i="2"/>
  <c r="H208" i="2" s="1"/>
  <c r="E208" i="2"/>
  <c r="F207" i="2"/>
  <c r="H207" i="2" s="1"/>
  <c r="E207" i="2"/>
  <c r="G207" i="2" s="1"/>
  <c r="F206" i="2"/>
  <c r="H206" i="2" s="1"/>
  <c r="E206" i="2"/>
  <c r="G206" i="2" s="1"/>
  <c r="F200" i="2"/>
  <c r="H200" i="2" s="1"/>
  <c r="E200" i="2"/>
  <c r="F199" i="2"/>
  <c r="H199" i="2" s="1"/>
  <c r="E199" i="2"/>
  <c r="G199" i="2" s="1"/>
  <c r="F198" i="2"/>
  <c r="H198" i="2" s="1"/>
  <c r="E198" i="2"/>
  <c r="G198" i="2" s="1"/>
  <c r="F197" i="2"/>
  <c r="H197" i="2" s="1"/>
  <c r="E197" i="2"/>
  <c r="G197" i="2" s="1"/>
  <c r="F196" i="2"/>
  <c r="H196" i="2" s="1"/>
  <c r="E196" i="2"/>
  <c r="F195" i="2"/>
  <c r="H195" i="2" s="1"/>
  <c r="E195" i="2"/>
  <c r="G195" i="2" s="1"/>
  <c r="F194" i="2"/>
  <c r="H194" i="2" s="1"/>
  <c r="E194" i="2"/>
  <c r="G194" i="2" s="1"/>
  <c r="F193" i="2"/>
  <c r="H193" i="2" s="1"/>
  <c r="E193" i="2"/>
  <c r="G193" i="2" s="1"/>
  <c r="F192" i="2"/>
  <c r="H192" i="2" s="1"/>
  <c r="E192" i="2"/>
  <c r="F191" i="2"/>
  <c r="H191" i="2" s="1"/>
  <c r="E191" i="2"/>
  <c r="G191" i="2" s="1"/>
  <c r="F183" i="2"/>
  <c r="H183" i="2" s="1"/>
  <c r="F179" i="2"/>
  <c r="H179" i="2" s="1"/>
  <c r="E185" i="2"/>
  <c r="G185" i="2" s="1"/>
  <c r="E184" i="2"/>
  <c r="G184" i="2" s="1"/>
  <c r="E183" i="2"/>
  <c r="G183" i="2" s="1"/>
  <c r="E182" i="2"/>
  <c r="G182" i="2" s="1"/>
  <c r="E181" i="2"/>
  <c r="G181" i="2" s="1"/>
  <c r="E180" i="2"/>
  <c r="G180" i="2" s="1"/>
  <c r="E179" i="2"/>
  <c r="G179" i="2" s="1"/>
  <c r="E178" i="2"/>
  <c r="G178" i="2" s="1"/>
  <c r="E177" i="2"/>
  <c r="G177" i="2" s="1"/>
  <c r="E176" i="2"/>
  <c r="G176" i="2" s="1"/>
  <c r="F170" i="2"/>
  <c r="H170" i="2" s="1"/>
  <c r="E170" i="2"/>
  <c r="F169" i="2"/>
  <c r="H169" i="2" s="1"/>
  <c r="E169" i="2"/>
  <c r="G169" i="2" s="1"/>
  <c r="F168" i="2"/>
  <c r="H168" i="2" s="1"/>
  <c r="E168" i="2"/>
  <c r="G168" i="2" s="1"/>
  <c r="F167" i="2"/>
  <c r="H167" i="2" s="1"/>
  <c r="E167" i="2"/>
  <c r="G167" i="2" s="1"/>
  <c r="F166" i="2"/>
  <c r="H166" i="2" s="1"/>
  <c r="E166" i="2"/>
  <c r="G166" i="2" s="1"/>
  <c r="F165" i="2"/>
  <c r="H165" i="2" s="1"/>
  <c r="E165" i="2"/>
  <c r="G165" i="2" s="1"/>
  <c r="F164" i="2"/>
  <c r="H164" i="2" s="1"/>
  <c r="E164" i="2"/>
  <c r="G164" i="2" s="1"/>
  <c r="F163" i="2"/>
  <c r="H163" i="2" s="1"/>
  <c r="E163" i="2"/>
  <c r="G163" i="2" s="1"/>
  <c r="F162" i="2"/>
  <c r="H162" i="2" s="1"/>
  <c r="E162" i="2"/>
  <c r="G162" i="2" s="1"/>
  <c r="F161" i="2"/>
  <c r="H161" i="2" s="1"/>
  <c r="E161" i="2"/>
  <c r="F155" i="2"/>
  <c r="H155" i="2" s="1"/>
  <c r="E155" i="2"/>
  <c r="G155" i="2" s="1"/>
  <c r="F154" i="2"/>
  <c r="H154" i="2" s="1"/>
  <c r="E154" i="2"/>
  <c r="G154" i="2" s="1"/>
  <c r="F153" i="2"/>
  <c r="H153" i="2" s="1"/>
  <c r="E153" i="2"/>
  <c r="G153" i="2" s="1"/>
  <c r="G152" i="2"/>
  <c r="F152" i="2"/>
  <c r="H152" i="2" s="1"/>
  <c r="E152" i="2"/>
  <c r="F151" i="2"/>
  <c r="H151" i="2" s="1"/>
  <c r="E151" i="2"/>
  <c r="G151" i="2" s="1"/>
  <c r="F150" i="2"/>
  <c r="H150" i="2" s="1"/>
  <c r="E150" i="2"/>
  <c r="F149" i="2"/>
  <c r="H149" i="2" s="1"/>
  <c r="E149" i="2"/>
  <c r="G149" i="2" s="1"/>
  <c r="F148" i="2"/>
  <c r="H148" i="2" s="1"/>
  <c r="E148" i="2"/>
  <c r="G148" i="2" s="1"/>
  <c r="F147" i="2"/>
  <c r="H147" i="2" s="1"/>
  <c r="E147" i="2"/>
  <c r="G147" i="2" s="1"/>
  <c r="F146" i="2"/>
  <c r="H146" i="2" s="1"/>
  <c r="E146" i="2"/>
  <c r="G146" i="2" s="1"/>
  <c r="F139" i="2"/>
  <c r="H139" i="2" s="1"/>
  <c r="E139" i="2"/>
  <c r="F138" i="2"/>
  <c r="H138" i="2" s="1"/>
  <c r="E138" i="2"/>
  <c r="F137" i="2"/>
  <c r="H137" i="2" s="1"/>
  <c r="E137" i="2"/>
  <c r="H136" i="2"/>
  <c r="F136" i="2"/>
  <c r="E136" i="2"/>
  <c r="G136" i="2" s="1"/>
  <c r="F135" i="2"/>
  <c r="H135" i="2" s="1"/>
  <c r="E135" i="2"/>
  <c r="F134" i="2"/>
  <c r="H134" i="2" s="1"/>
  <c r="E134" i="2"/>
  <c r="G128" i="2"/>
  <c r="F128" i="2"/>
  <c r="H128" i="2" s="1"/>
  <c r="E128" i="2"/>
  <c r="F127" i="2"/>
  <c r="H127" i="2" s="1"/>
  <c r="E127" i="2"/>
  <c r="G127" i="2" s="1"/>
  <c r="F126" i="2"/>
  <c r="H126" i="2" s="1"/>
  <c r="E126" i="2"/>
  <c r="G126" i="2" s="1"/>
  <c r="F125" i="2"/>
  <c r="H125" i="2" s="1"/>
  <c r="E125" i="2"/>
  <c r="G125" i="2" s="1"/>
  <c r="F124" i="2"/>
  <c r="H124" i="2" s="1"/>
  <c r="E124" i="2"/>
  <c r="G124" i="2" s="1"/>
  <c r="F123" i="2"/>
  <c r="H123" i="2" s="1"/>
  <c r="E123" i="2"/>
  <c r="G123" i="2" s="1"/>
  <c r="F122" i="2"/>
  <c r="H122" i="2" s="1"/>
  <c r="E122" i="2"/>
  <c r="G122" i="2" s="1"/>
  <c r="F121" i="2"/>
  <c r="H121" i="2" s="1"/>
  <c r="E121" i="2"/>
  <c r="H120" i="2"/>
  <c r="F120" i="2"/>
  <c r="E120" i="2"/>
  <c r="I120" i="2" s="1"/>
  <c r="F119" i="2"/>
  <c r="H119" i="2" s="1"/>
  <c r="E119" i="2"/>
  <c r="G119" i="2" s="1"/>
  <c r="F113" i="2"/>
  <c r="H113" i="2" s="1"/>
  <c r="E113" i="2"/>
  <c r="G113" i="2" s="1"/>
  <c r="G112" i="2"/>
  <c r="F112" i="2"/>
  <c r="H112" i="2" s="1"/>
  <c r="E112" i="2"/>
  <c r="G111" i="2"/>
  <c r="F111" i="2"/>
  <c r="H111" i="2" s="1"/>
  <c r="E111" i="2"/>
  <c r="F110" i="2"/>
  <c r="H110" i="2" s="1"/>
  <c r="E110" i="2"/>
  <c r="G110" i="2" s="1"/>
  <c r="F109" i="2"/>
  <c r="H109" i="2" s="1"/>
  <c r="E109" i="2"/>
  <c r="G109" i="2" s="1"/>
  <c r="F108" i="2"/>
  <c r="H108" i="2" s="1"/>
  <c r="E108" i="2"/>
  <c r="G108" i="2" s="1"/>
  <c r="F107" i="2"/>
  <c r="H107" i="2" s="1"/>
  <c r="E107" i="2"/>
  <c r="G107" i="2" s="1"/>
  <c r="F106" i="2"/>
  <c r="H106" i="2" s="1"/>
  <c r="E106" i="2"/>
  <c r="G106" i="2" s="1"/>
  <c r="F105" i="2"/>
  <c r="H105" i="2" s="1"/>
  <c r="E105" i="2"/>
  <c r="G105" i="2" s="1"/>
  <c r="F104" i="2"/>
  <c r="H104" i="2" s="1"/>
  <c r="E104" i="2"/>
  <c r="F98" i="2"/>
  <c r="H98" i="2" s="1"/>
  <c r="E98" i="2"/>
  <c r="G98" i="2" s="1"/>
  <c r="F97" i="2"/>
  <c r="H97" i="2" s="1"/>
  <c r="E97" i="2"/>
  <c r="G97" i="2" s="1"/>
  <c r="F96" i="2"/>
  <c r="H96" i="2" s="1"/>
  <c r="E96" i="2"/>
  <c r="F95" i="2"/>
  <c r="H95" i="2" s="1"/>
  <c r="E95" i="2"/>
  <c r="G95" i="2" s="1"/>
  <c r="F94" i="2"/>
  <c r="H94" i="2" s="1"/>
  <c r="E94" i="2"/>
  <c r="G94" i="2" s="1"/>
  <c r="F93" i="2"/>
  <c r="H93" i="2" s="1"/>
  <c r="E93" i="2"/>
  <c r="G93" i="2" s="1"/>
  <c r="F92" i="2"/>
  <c r="H92" i="2" s="1"/>
  <c r="E92" i="2"/>
  <c r="G92" i="2" s="1"/>
  <c r="F91" i="2"/>
  <c r="H91" i="2" s="1"/>
  <c r="E91" i="2"/>
  <c r="F90" i="2"/>
  <c r="H90" i="2" s="1"/>
  <c r="E90" i="2"/>
  <c r="G90" i="2" s="1"/>
  <c r="F89" i="2"/>
  <c r="H89" i="2" s="1"/>
  <c r="E89" i="2"/>
  <c r="G89" i="2" s="1"/>
  <c r="I170" i="2" l="1"/>
  <c r="I257" i="2"/>
  <c r="I268" i="2"/>
  <c r="I272" i="2"/>
  <c r="I297" i="2"/>
  <c r="I328" i="2"/>
  <c r="I496" i="2"/>
  <c r="I500" i="2"/>
  <c r="I514" i="2"/>
  <c r="I513" i="2"/>
  <c r="I96" i="2"/>
  <c r="I254" i="2"/>
  <c r="I271" i="2"/>
  <c r="I275" i="2"/>
  <c r="I284" i="2"/>
  <c r="I495" i="2"/>
  <c r="I499" i="2"/>
  <c r="I555" i="2"/>
  <c r="I557" i="2"/>
  <c r="I617" i="2"/>
  <c r="I657" i="2"/>
  <c r="I208" i="2"/>
  <c r="I241" i="2"/>
  <c r="I301" i="2"/>
  <c r="I419" i="2"/>
  <c r="I432" i="2"/>
  <c r="I437" i="2"/>
  <c r="I467" i="2"/>
  <c r="I538" i="2"/>
  <c r="I571" i="2"/>
  <c r="I581" i="2"/>
  <c r="I583" i="2"/>
  <c r="I642" i="2"/>
  <c r="I192" i="2"/>
  <c r="I196" i="2"/>
  <c r="I258" i="2"/>
  <c r="G433" i="2"/>
  <c r="I137" i="2"/>
  <c r="I211" i="2"/>
  <c r="I395" i="2"/>
  <c r="I431" i="2"/>
  <c r="I438" i="2"/>
  <c r="I440" i="2"/>
  <c r="I466" i="2"/>
  <c r="I470" i="2"/>
  <c r="I510" i="2"/>
  <c r="I509" i="2"/>
  <c r="I537" i="2"/>
  <c r="I568" i="2"/>
  <c r="I572" i="2"/>
  <c r="I582" i="2"/>
  <c r="I588" i="2"/>
  <c r="I590" i="2"/>
  <c r="I611" i="2"/>
  <c r="I614" i="2"/>
  <c r="I616" i="2"/>
  <c r="I91" i="2"/>
  <c r="I134" i="2"/>
  <c r="I161" i="2"/>
  <c r="I166" i="2"/>
  <c r="I167" i="2"/>
  <c r="I228" i="2"/>
  <c r="I238" i="2"/>
  <c r="I302" i="2"/>
  <c r="I315" i="2"/>
  <c r="I363" i="2"/>
  <c r="I362" i="2"/>
  <c r="I359" i="2"/>
  <c r="I391" i="2"/>
  <c r="I392" i="2"/>
  <c r="I407" i="2"/>
  <c r="I423" i="2"/>
  <c r="I434" i="2"/>
  <c r="I436" i="2"/>
  <c r="I461" i="2"/>
  <c r="I483" i="2"/>
  <c r="I491" i="2"/>
  <c r="H510" i="2"/>
  <c r="I524" i="2"/>
  <c r="I541" i="2"/>
  <c r="I551" i="2"/>
  <c r="I559" i="2"/>
  <c r="I566" i="2"/>
  <c r="I575" i="2"/>
  <c r="I643" i="2"/>
  <c r="I647" i="2"/>
  <c r="I659" i="2"/>
  <c r="I663" i="2"/>
  <c r="G96" i="2"/>
  <c r="I150" i="2"/>
  <c r="G192" i="2"/>
  <c r="I212" i="2"/>
  <c r="I237" i="2"/>
  <c r="I267" i="2"/>
  <c r="G616" i="2"/>
  <c r="G617" i="2"/>
  <c r="I104" i="2"/>
  <c r="I121" i="2"/>
  <c r="I138" i="2"/>
  <c r="I146" i="2"/>
  <c r="I193" i="2"/>
  <c r="I207" i="2"/>
  <c r="I225" i="2"/>
  <c r="I229" i="2"/>
  <c r="I242" i="2"/>
  <c r="I253" i="2"/>
  <c r="H306" i="2"/>
  <c r="I298" i="2"/>
  <c r="I327" i="2"/>
  <c r="I364" i="2"/>
  <c r="I356" i="2"/>
  <c r="I376" i="2"/>
  <c r="I377" i="2"/>
  <c r="I406" i="2"/>
  <c r="I462" i="2"/>
  <c r="I492" i="2"/>
  <c r="I542" i="2"/>
  <c r="I558" i="2"/>
  <c r="I618" i="2"/>
  <c r="I620" i="2"/>
  <c r="I644" i="2"/>
  <c r="I646" i="2"/>
  <c r="H665" i="2"/>
  <c r="I658" i="2"/>
  <c r="I662" i="2"/>
  <c r="I152" i="2"/>
  <c r="I153" i="2"/>
  <c r="G91" i="2"/>
  <c r="G99" i="2" s="1"/>
  <c r="G104" i="2"/>
  <c r="G114" i="2" s="1"/>
  <c r="G120" i="2"/>
  <c r="G121" i="2"/>
  <c r="I128" i="2"/>
  <c r="G134" i="2"/>
  <c r="G137" i="2"/>
  <c r="G138" i="2"/>
  <c r="I148" i="2"/>
  <c r="I149" i="2"/>
  <c r="I162" i="2"/>
  <c r="I163" i="2"/>
  <c r="I92" i="2"/>
  <c r="I124" i="2"/>
  <c r="I125" i="2"/>
  <c r="I135" i="2"/>
  <c r="I139" i="2"/>
  <c r="I200" i="2"/>
  <c r="G200" i="2"/>
  <c r="G275" i="2"/>
  <c r="I285" i="2"/>
  <c r="I331" i="2"/>
  <c r="I332" i="2"/>
  <c r="G466" i="2"/>
  <c r="H486" i="2"/>
  <c r="G485" i="2"/>
  <c r="G496" i="2"/>
  <c r="H524" i="2"/>
  <c r="G531" i="2"/>
  <c r="G537" i="2"/>
  <c r="G538" i="2"/>
  <c r="G541" i="2"/>
  <c r="G542" i="2"/>
  <c r="G545" i="2"/>
  <c r="G551" i="2"/>
  <c r="G557" i="2"/>
  <c r="G558" i="2"/>
  <c r="G568" i="2"/>
  <c r="G582" i="2"/>
  <c r="G583" i="2"/>
  <c r="G646" i="2"/>
  <c r="G647" i="2"/>
  <c r="G186" i="2"/>
  <c r="G196" i="2"/>
  <c r="G211" i="2"/>
  <c r="G212" i="2"/>
  <c r="I224" i="2"/>
  <c r="G228" i="2"/>
  <c r="G257" i="2"/>
  <c r="G258" i="2"/>
  <c r="G271" i="2"/>
  <c r="G272" i="2"/>
  <c r="I477" i="2"/>
  <c r="I478" i="2"/>
  <c r="I481" i="2"/>
  <c r="I482" i="2"/>
  <c r="I484" i="2"/>
  <c r="I497" i="2"/>
  <c r="H546" i="2"/>
  <c r="I539" i="2"/>
  <c r="I543" i="2"/>
  <c r="I584" i="2"/>
  <c r="I586" i="2"/>
  <c r="I587" i="2"/>
  <c r="I612" i="2"/>
  <c r="I613" i="2"/>
  <c r="G620" i="2"/>
  <c r="I641" i="2"/>
  <c r="G642" i="2"/>
  <c r="G643" i="2"/>
  <c r="I648" i="2"/>
  <c r="I650" i="2"/>
  <c r="I656" i="2"/>
  <c r="G657" i="2"/>
  <c r="G658" i="2"/>
  <c r="G208" i="2"/>
  <c r="I215" i="2"/>
  <c r="G225" i="2"/>
  <c r="G241" i="2"/>
  <c r="G242" i="2"/>
  <c r="G253" i="2"/>
  <c r="G254" i="2"/>
  <c r="G267" i="2"/>
  <c r="G268" i="2"/>
  <c r="G285" i="2"/>
  <c r="I289" i="2"/>
  <c r="G331" i="2"/>
  <c r="G332" i="2"/>
  <c r="G406" i="2"/>
  <c r="G407" i="2"/>
  <c r="G440" i="2"/>
  <c r="I450" i="2"/>
  <c r="G462" i="2"/>
  <c r="G470" i="2"/>
  <c r="G492" i="2"/>
  <c r="G500" i="2"/>
  <c r="H514" i="2"/>
  <c r="H516" i="2" s="1"/>
  <c r="G606" i="2"/>
  <c r="G170" i="2"/>
  <c r="I197" i="2"/>
  <c r="G237" i="2"/>
  <c r="I245" i="2"/>
  <c r="I251" i="2"/>
  <c r="G284" i="2"/>
  <c r="I288" i="2"/>
  <c r="G297" i="2"/>
  <c r="G298" i="2"/>
  <c r="G301" i="2"/>
  <c r="G302" i="2"/>
  <c r="G305" i="2"/>
  <c r="I313" i="2"/>
  <c r="I314" i="2"/>
  <c r="I319" i="2"/>
  <c r="G327" i="2"/>
  <c r="G328" i="2"/>
  <c r="I335" i="2"/>
  <c r="I341" i="2"/>
  <c r="I342" i="2"/>
  <c r="I350" i="2"/>
  <c r="I360" i="2"/>
  <c r="I372" i="2"/>
  <c r="I373" i="2"/>
  <c r="G380" i="2"/>
  <c r="G381" i="2" s="1"/>
  <c r="I387" i="2"/>
  <c r="I388" i="2"/>
  <c r="G395" i="2"/>
  <c r="G396" i="2" s="1"/>
  <c r="I402" i="2"/>
  <c r="I403" i="2"/>
  <c r="I405" i="2"/>
  <c r="I408" i="2"/>
  <c r="I410" i="2"/>
  <c r="I416" i="2"/>
  <c r="G436" i="2"/>
  <c r="G437" i="2"/>
  <c r="I453" i="2"/>
  <c r="I449" i="2"/>
  <c r="I463" i="2"/>
  <c r="G467" i="2"/>
  <c r="G477" i="2"/>
  <c r="G478" i="2"/>
  <c r="G481" i="2"/>
  <c r="G482" i="2"/>
  <c r="I493" i="2"/>
  <c r="G497" i="2"/>
  <c r="I553" i="2"/>
  <c r="I554" i="2"/>
  <c r="I567" i="2"/>
  <c r="I570" i="2"/>
  <c r="G571" i="2"/>
  <c r="I574" i="2"/>
  <c r="G586" i="2"/>
  <c r="G587" i="2"/>
  <c r="I660" i="2"/>
  <c r="I661" i="2"/>
  <c r="I664" i="2"/>
  <c r="G656" i="2"/>
  <c r="G659" i="2"/>
  <c r="G662" i="2"/>
  <c r="G663" i="2"/>
  <c r="I645" i="2"/>
  <c r="I649" i="2"/>
  <c r="H651" i="2"/>
  <c r="G641" i="2"/>
  <c r="G644" i="2"/>
  <c r="G648" i="2"/>
  <c r="G645" i="2"/>
  <c r="G649" i="2"/>
  <c r="I627" i="2"/>
  <c r="I628" i="2"/>
  <c r="F629" i="2"/>
  <c r="I633" i="2"/>
  <c r="I631" i="2"/>
  <c r="I632" i="2"/>
  <c r="I635" i="2"/>
  <c r="I634" i="2"/>
  <c r="F626" i="2"/>
  <c r="H626" i="2" s="1"/>
  <c r="F630" i="2"/>
  <c r="H630" i="2" s="1"/>
  <c r="G626" i="2"/>
  <c r="G633" i="2"/>
  <c r="G630" i="2"/>
  <c r="G634" i="2"/>
  <c r="H621" i="2"/>
  <c r="I615" i="2"/>
  <c r="I619" i="2"/>
  <c r="G611" i="2"/>
  <c r="G614" i="2"/>
  <c r="G618" i="2"/>
  <c r="G615" i="2"/>
  <c r="G619" i="2"/>
  <c r="I596" i="2"/>
  <c r="I599" i="2"/>
  <c r="I600" i="2"/>
  <c r="I603" i="2"/>
  <c r="I604" i="2"/>
  <c r="H606" i="2"/>
  <c r="I597" i="2"/>
  <c r="I601" i="2"/>
  <c r="I605" i="2"/>
  <c r="I598" i="2"/>
  <c r="I602" i="2"/>
  <c r="I585" i="2"/>
  <c r="I589" i="2"/>
  <c r="H591" i="2"/>
  <c r="G581" i="2"/>
  <c r="G584" i="2"/>
  <c r="G588" i="2"/>
  <c r="G585" i="2"/>
  <c r="G589" i="2"/>
  <c r="H576" i="2"/>
  <c r="I569" i="2"/>
  <c r="I573" i="2"/>
  <c r="G566" i="2"/>
  <c r="G569" i="2"/>
  <c r="G573" i="2"/>
  <c r="G570" i="2"/>
  <c r="H561" i="2"/>
  <c r="G555" i="2"/>
  <c r="G559" i="2"/>
  <c r="I552" i="2"/>
  <c r="I556" i="2"/>
  <c r="I560" i="2"/>
  <c r="I540" i="2"/>
  <c r="I544" i="2"/>
  <c r="I536" i="2"/>
  <c r="G536" i="2"/>
  <c r="G539" i="2"/>
  <c r="G543" i="2"/>
  <c r="G540" i="2"/>
  <c r="G544" i="2"/>
  <c r="I521" i="2"/>
  <c r="I528" i="2"/>
  <c r="H531" i="2"/>
  <c r="I530" i="2"/>
  <c r="I526" i="2"/>
  <c r="I522" i="2"/>
  <c r="I527" i="2"/>
  <c r="I523" i="2"/>
  <c r="I529" i="2"/>
  <c r="I525" i="2"/>
  <c r="I506" i="2"/>
  <c r="I508" i="2"/>
  <c r="I515" i="2"/>
  <c r="G513" i="2"/>
  <c r="I511" i="2"/>
  <c r="G509" i="2"/>
  <c r="I507" i="2"/>
  <c r="I512" i="2"/>
  <c r="H501" i="2"/>
  <c r="I494" i="2"/>
  <c r="I498" i="2"/>
  <c r="G491" i="2"/>
  <c r="G494" i="2"/>
  <c r="G498" i="2"/>
  <c r="G495" i="2"/>
  <c r="G499" i="2"/>
  <c r="I476" i="2"/>
  <c r="I479" i="2"/>
  <c r="I480" i="2"/>
  <c r="G476" i="2"/>
  <c r="G483" i="2"/>
  <c r="H471" i="2"/>
  <c r="I464" i="2"/>
  <c r="I468" i="2"/>
  <c r="G461" i="2"/>
  <c r="G464" i="2"/>
  <c r="G468" i="2"/>
  <c r="I465" i="2"/>
  <c r="I469" i="2"/>
  <c r="H456" i="2"/>
  <c r="I454" i="2"/>
  <c r="I446" i="2"/>
  <c r="G456" i="2"/>
  <c r="I452" i="2"/>
  <c r="I448" i="2"/>
  <c r="I455" i="2"/>
  <c r="I451" i="2"/>
  <c r="I447" i="2"/>
  <c r="H441" i="2"/>
  <c r="I435" i="2"/>
  <c r="I439" i="2"/>
  <c r="G431" i="2"/>
  <c r="G434" i="2"/>
  <c r="G438" i="2"/>
  <c r="G435" i="2"/>
  <c r="G439" i="2"/>
  <c r="I417" i="2"/>
  <c r="I420" i="2"/>
  <c r="I421" i="2"/>
  <c r="I424" i="2"/>
  <c r="I425" i="2"/>
  <c r="H426" i="2"/>
  <c r="G416" i="2"/>
  <c r="G419" i="2"/>
  <c r="G423" i="2"/>
  <c r="I418" i="2"/>
  <c r="I422" i="2"/>
  <c r="H411" i="2"/>
  <c r="I409" i="2"/>
  <c r="I401" i="2"/>
  <c r="I404" i="2"/>
  <c r="G408" i="2"/>
  <c r="G409" i="2"/>
  <c r="H396" i="2"/>
  <c r="I386" i="2"/>
  <c r="I389" i="2"/>
  <c r="I393" i="2"/>
  <c r="I390" i="2"/>
  <c r="I394" i="2"/>
  <c r="H381" i="2"/>
  <c r="I371" i="2"/>
  <c r="I374" i="2"/>
  <c r="I378" i="2"/>
  <c r="I375" i="2"/>
  <c r="I379" i="2"/>
  <c r="H360" i="2"/>
  <c r="H366" i="2" s="1"/>
  <c r="I358" i="2"/>
  <c r="G366" i="2"/>
  <c r="I365" i="2"/>
  <c r="I361" i="2"/>
  <c r="I357" i="2"/>
  <c r="I344" i="2"/>
  <c r="I345" i="2"/>
  <c r="I348" i="2"/>
  <c r="I349" i="2"/>
  <c r="H351" i="2"/>
  <c r="I346" i="2"/>
  <c r="I343" i="2"/>
  <c r="I347" i="2"/>
  <c r="G342" i="2"/>
  <c r="G350" i="2"/>
  <c r="H336" i="2"/>
  <c r="I326" i="2"/>
  <c r="I329" i="2"/>
  <c r="I333" i="2"/>
  <c r="I330" i="2"/>
  <c r="I334" i="2"/>
  <c r="I311" i="2"/>
  <c r="I318" i="2"/>
  <c r="H321" i="2"/>
  <c r="I312" i="2"/>
  <c r="I316" i="2"/>
  <c r="I320" i="2"/>
  <c r="G315" i="2"/>
  <c r="I317" i="2"/>
  <c r="G319" i="2"/>
  <c r="I296" i="2"/>
  <c r="I299" i="2"/>
  <c r="I303" i="2"/>
  <c r="I300" i="2"/>
  <c r="I304" i="2"/>
  <c r="I281" i="2"/>
  <c r="I282" i="2"/>
  <c r="H291" i="2"/>
  <c r="I286" i="2"/>
  <c r="I290" i="2"/>
  <c r="I283" i="2"/>
  <c r="I287" i="2"/>
  <c r="G282" i="2"/>
  <c r="H276" i="2"/>
  <c r="I274" i="2"/>
  <c r="I266" i="2"/>
  <c r="I269" i="2"/>
  <c r="I273" i="2"/>
  <c r="I270" i="2"/>
  <c r="G274" i="2"/>
  <c r="H261" i="2"/>
  <c r="I255" i="2"/>
  <c r="I259" i="2"/>
  <c r="I252" i="2"/>
  <c r="I256" i="2"/>
  <c r="I260" i="2"/>
  <c r="H246" i="2"/>
  <c r="I236" i="2"/>
  <c r="I239" i="2"/>
  <c r="I243" i="2"/>
  <c r="I240" i="2"/>
  <c r="I244" i="2"/>
  <c r="I221" i="2"/>
  <c r="H231" i="2"/>
  <c r="I222" i="2"/>
  <c r="I226" i="2"/>
  <c r="I230" i="2"/>
  <c r="I223" i="2"/>
  <c r="I227" i="2"/>
  <c r="H216" i="2"/>
  <c r="I206" i="2"/>
  <c r="I209" i="2"/>
  <c r="I213" i="2"/>
  <c r="I210" i="2"/>
  <c r="I214" i="2"/>
  <c r="H201" i="2"/>
  <c r="I191" i="2"/>
  <c r="I194" i="2"/>
  <c r="I198" i="2"/>
  <c r="I195" i="2"/>
  <c r="I199" i="2"/>
  <c r="F176" i="2"/>
  <c r="H176" i="2" s="1"/>
  <c r="F184" i="2"/>
  <c r="H184" i="2" s="1"/>
  <c r="F180" i="2"/>
  <c r="H180" i="2" s="1"/>
  <c r="F185" i="2"/>
  <c r="H185" i="2" s="1"/>
  <c r="F182" i="2"/>
  <c r="H182" i="2" s="1"/>
  <c r="F181" i="2"/>
  <c r="H181" i="2" s="1"/>
  <c r="F178" i="2"/>
  <c r="H178" i="2" s="1"/>
  <c r="F177" i="2"/>
  <c r="H177" i="2" s="1"/>
  <c r="I179" i="2"/>
  <c r="I183" i="2"/>
  <c r="H171" i="2"/>
  <c r="I164" i="2"/>
  <c r="I168" i="2"/>
  <c r="I169" i="2"/>
  <c r="G161" i="2"/>
  <c r="G171" i="2" s="1"/>
  <c r="I165" i="2"/>
  <c r="H156" i="2"/>
  <c r="I154" i="2"/>
  <c r="I147" i="2"/>
  <c r="I155" i="2"/>
  <c r="G150" i="2"/>
  <c r="G156" i="2" s="1"/>
  <c r="I151" i="2"/>
  <c r="H141" i="2"/>
  <c r="G135" i="2"/>
  <c r="G139" i="2"/>
  <c r="I136" i="2"/>
  <c r="H129" i="2"/>
  <c r="I119" i="2"/>
  <c r="I122" i="2"/>
  <c r="I126" i="2"/>
  <c r="I123" i="2"/>
  <c r="I127" i="2"/>
  <c r="I107" i="2"/>
  <c r="I108" i="2"/>
  <c r="I111" i="2"/>
  <c r="I112" i="2"/>
  <c r="H114" i="2"/>
  <c r="I105" i="2"/>
  <c r="I109" i="2"/>
  <c r="I106" i="2"/>
  <c r="I110" i="2"/>
  <c r="I113" i="2"/>
  <c r="I95" i="2"/>
  <c r="I89" i="2"/>
  <c r="H99" i="2"/>
  <c r="I93" i="2"/>
  <c r="I97" i="2"/>
  <c r="I90" i="2"/>
  <c r="I94" i="2"/>
  <c r="I98" i="2"/>
  <c r="F74" i="2"/>
  <c r="H74" i="2" s="1"/>
  <c r="F80" i="2"/>
  <c r="H80" i="2" s="1"/>
  <c r="F79" i="2"/>
  <c r="F76" i="2"/>
  <c r="H76" i="2" s="1"/>
  <c r="E78" i="2"/>
  <c r="G78" i="2" s="1"/>
  <c r="F75" i="2"/>
  <c r="H75" i="2" s="1"/>
  <c r="E75" i="2"/>
  <c r="E77" i="2"/>
  <c r="G77" i="2" s="1"/>
  <c r="E79" i="2"/>
  <c r="G79" i="2" s="1"/>
  <c r="E80" i="2"/>
  <c r="G80" i="2" s="1"/>
  <c r="E81" i="2"/>
  <c r="G81" i="2" s="1"/>
  <c r="E82" i="2"/>
  <c r="F82" i="2"/>
  <c r="H82" i="2" s="1"/>
  <c r="F83" i="2"/>
  <c r="H83" i="2" s="1"/>
  <c r="E83" i="2"/>
  <c r="G83" i="2" s="1"/>
  <c r="E74" i="2"/>
  <c r="G201" i="2" l="1"/>
  <c r="G231" i="2"/>
  <c r="G246" i="2"/>
  <c r="G321" i="2"/>
  <c r="G129" i="2"/>
  <c r="G261" i="2"/>
  <c r="I621" i="2"/>
  <c r="G411" i="2"/>
  <c r="I576" i="2"/>
  <c r="G216" i="2"/>
  <c r="G351" i="2"/>
  <c r="G516" i="2"/>
  <c r="G561" i="2"/>
  <c r="I591" i="2"/>
  <c r="I651" i="2"/>
  <c r="G336" i="2"/>
  <c r="G306" i="2"/>
  <c r="I156" i="2"/>
  <c r="N144" i="2" s="1"/>
  <c r="N146" i="2" s="1"/>
  <c r="I181" i="2"/>
  <c r="I501" i="2"/>
  <c r="G291" i="2"/>
  <c r="I456" i="2"/>
  <c r="N444" i="2" s="1"/>
  <c r="N446" i="2" s="1"/>
  <c r="G471" i="2"/>
  <c r="I141" i="2"/>
  <c r="G276" i="2"/>
  <c r="I351" i="2"/>
  <c r="I441" i="2"/>
  <c r="I665" i="2"/>
  <c r="G141" i="2"/>
  <c r="G665" i="2"/>
  <c r="G651" i="2"/>
  <c r="N639" i="2" s="1"/>
  <c r="N641" i="2" s="1"/>
  <c r="I630" i="2"/>
  <c r="H629" i="2"/>
  <c r="H636" i="2" s="1"/>
  <c r="I629" i="2"/>
  <c r="I626" i="2"/>
  <c r="G636" i="2"/>
  <c r="G621" i="2"/>
  <c r="N609" i="2" s="1"/>
  <c r="N611" i="2" s="1"/>
  <c r="I606" i="2"/>
  <c r="N594" i="2" s="1"/>
  <c r="N596" i="2" s="1"/>
  <c r="G591" i="2"/>
  <c r="G576" i="2"/>
  <c r="I561" i="2"/>
  <c r="N549" i="2" s="1"/>
  <c r="N551" i="2" s="1"/>
  <c r="I546" i="2"/>
  <c r="G546" i="2"/>
  <c r="I531" i="2"/>
  <c r="N519" i="2"/>
  <c r="N521" i="2" s="1"/>
  <c r="I516" i="2"/>
  <c r="G501" i="2"/>
  <c r="I486" i="2"/>
  <c r="G486" i="2"/>
  <c r="I471" i="2"/>
  <c r="G441" i="2"/>
  <c r="N429" i="2" s="1"/>
  <c r="N431" i="2" s="1"/>
  <c r="I426" i="2"/>
  <c r="G426" i="2"/>
  <c r="I411" i="2"/>
  <c r="I396" i="2"/>
  <c r="N384" i="2" s="1"/>
  <c r="N386" i="2" s="1"/>
  <c r="I381" i="2"/>
  <c r="N369" i="2" s="1"/>
  <c r="N371" i="2" s="1"/>
  <c r="I366" i="2"/>
  <c r="N354" i="2" s="1"/>
  <c r="N356" i="2" s="1"/>
  <c r="I336" i="2"/>
  <c r="I321" i="2"/>
  <c r="I306" i="2"/>
  <c r="I291" i="2"/>
  <c r="N279" i="2" s="1"/>
  <c r="N281" i="2" s="1"/>
  <c r="I276" i="2"/>
  <c r="I261" i="2"/>
  <c r="I246" i="2"/>
  <c r="N234" i="2" s="1"/>
  <c r="N236" i="2" s="1"/>
  <c r="I231" i="2"/>
  <c r="I216" i="2"/>
  <c r="N204" i="2" s="1"/>
  <c r="N206" i="2" s="1"/>
  <c r="I201" i="2"/>
  <c r="I176" i="2"/>
  <c r="I182" i="2"/>
  <c r="I184" i="2"/>
  <c r="I178" i="2"/>
  <c r="I180" i="2"/>
  <c r="I185" i="2"/>
  <c r="I177" i="2"/>
  <c r="H186" i="2"/>
  <c r="I171" i="2"/>
  <c r="N159" i="2" s="1"/>
  <c r="N161" i="2" s="1"/>
  <c r="I129" i="2"/>
  <c r="N117" i="2" s="1"/>
  <c r="N119" i="2" s="1"/>
  <c r="I114" i="2"/>
  <c r="N102" i="2" s="1"/>
  <c r="N104" i="2" s="1"/>
  <c r="I99" i="2"/>
  <c r="N87" i="2" s="1"/>
  <c r="N89" i="2" s="1"/>
  <c r="F78" i="2"/>
  <c r="H78" i="2" s="1"/>
  <c r="F77" i="2"/>
  <c r="H77" i="2" s="1"/>
  <c r="F81" i="2"/>
  <c r="I81" i="2" s="1"/>
  <c r="I82" i="2"/>
  <c r="I75" i="2"/>
  <c r="G82" i="2"/>
  <c r="G74" i="2"/>
  <c r="I74" i="2"/>
  <c r="H79" i="2"/>
  <c r="I79" i="2"/>
  <c r="I83" i="2"/>
  <c r="I80" i="2"/>
  <c r="E76" i="2"/>
  <c r="G75" i="2"/>
  <c r="N219" i="2" l="1"/>
  <c r="N221" i="2" s="1"/>
  <c r="H81" i="2"/>
  <c r="N189" i="2"/>
  <c r="N191" i="2" s="1"/>
  <c r="N249" i="2"/>
  <c r="N251" i="2" s="1"/>
  <c r="N579" i="2"/>
  <c r="N581" i="2" s="1"/>
  <c r="N309" i="2"/>
  <c r="N311" i="2" s="1"/>
  <c r="N489" i="2"/>
  <c r="N491" i="2" s="1"/>
  <c r="N264" i="2"/>
  <c r="N266" i="2" s="1"/>
  <c r="N324" i="2"/>
  <c r="N326" i="2" s="1"/>
  <c r="N399" i="2"/>
  <c r="N401" i="2" s="1"/>
  <c r="N459" i="2"/>
  <c r="N461" i="2" s="1"/>
  <c r="N504" i="2"/>
  <c r="N506" i="2" s="1"/>
  <c r="N654" i="2"/>
  <c r="N656" i="2" s="1"/>
  <c r="N339" i="2"/>
  <c r="N341" i="2" s="1"/>
  <c r="N294" i="2"/>
  <c r="N296" i="2" s="1"/>
  <c r="N564" i="2"/>
  <c r="N566" i="2" s="1"/>
  <c r="I78" i="2"/>
  <c r="I77" i="2"/>
  <c r="N132" i="2"/>
  <c r="N134" i="2" s="1"/>
  <c r="N534" i="2"/>
  <c r="N536" i="2" s="1"/>
  <c r="I636" i="2"/>
  <c r="N624" i="2" s="1"/>
  <c r="N626" i="2" s="1"/>
  <c r="N474" i="2"/>
  <c r="N476" i="2" s="1"/>
  <c r="N414" i="2"/>
  <c r="N416" i="2" s="1"/>
  <c r="I186" i="2"/>
  <c r="N174" i="2" s="1"/>
  <c r="N176" i="2" s="1"/>
  <c r="H84" i="2"/>
  <c r="G76" i="2"/>
  <c r="G84" i="2" s="1"/>
  <c r="I76" i="2"/>
  <c r="I84" i="2" l="1"/>
  <c r="N72" i="2"/>
  <c r="N74" i="2" s="1"/>
  <c r="N53" i="2" l="1"/>
  <c r="C69" i="2" s="1"/>
  <c r="M6" i="2"/>
  <c r="M7" i="2"/>
  <c r="M8" i="2"/>
  <c r="M9" i="2"/>
  <c r="M10" i="2"/>
  <c r="M12" i="2"/>
  <c r="M13" i="2"/>
  <c r="M14" i="2"/>
  <c r="M15" i="2"/>
  <c r="M16" i="2"/>
  <c r="M18" i="2"/>
  <c r="M19" i="2"/>
  <c r="M20" i="2"/>
  <c r="M21" i="2"/>
  <c r="M22" i="2"/>
  <c r="M23" i="2"/>
  <c r="M25" i="2"/>
  <c r="M26" i="2"/>
  <c r="M27" i="2"/>
  <c r="M28" i="2"/>
  <c r="M29" i="2"/>
  <c r="M30" i="2"/>
  <c r="M33" i="2"/>
  <c r="M34" i="2"/>
  <c r="M35" i="2"/>
  <c r="M36" i="2"/>
  <c r="M37" i="2"/>
  <c r="M39" i="2"/>
  <c r="M40" i="2"/>
  <c r="M41" i="2"/>
  <c r="M42" i="2"/>
  <c r="M43" i="2"/>
  <c r="M44" i="2"/>
  <c r="M46" i="2"/>
  <c r="M47" i="2"/>
  <c r="M48" i="2"/>
  <c r="M49" i="2"/>
  <c r="M50" i="2"/>
  <c r="M51" i="2"/>
  <c r="M52" i="2"/>
  <c r="M5" i="2"/>
  <c r="D68" i="2" s="1"/>
  <c r="L6" i="2"/>
  <c r="L7" i="2"/>
  <c r="L8" i="2"/>
  <c r="L9" i="2"/>
  <c r="L10" i="2"/>
  <c r="L12" i="2"/>
  <c r="L13" i="2"/>
  <c r="L14" i="2"/>
  <c r="L15" i="2"/>
  <c r="L16" i="2"/>
  <c r="L18" i="2"/>
  <c r="L19" i="2"/>
  <c r="L20" i="2"/>
  <c r="L21" i="2"/>
  <c r="L22" i="2"/>
  <c r="L23" i="2"/>
  <c r="L25" i="2"/>
  <c r="L26" i="2"/>
  <c r="L27" i="2"/>
  <c r="L28" i="2"/>
  <c r="L29" i="2"/>
  <c r="L30" i="2"/>
  <c r="L33" i="2"/>
  <c r="L34" i="2"/>
  <c r="L35" i="2"/>
  <c r="L36" i="2"/>
  <c r="L37" i="2"/>
  <c r="L39" i="2"/>
  <c r="L40" i="2"/>
  <c r="L41" i="2"/>
  <c r="L42" i="2"/>
  <c r="L43" i="2"/>
  <c r="L44" i="2"/>
  <c r="L46" i="2"/>
  <c r="L47" i="2"/>
  <c r="L48" i="2"/>
  <c r="L49" i="2"/>
  <c r="L50" i="2"/>
  <c r="L51" i="2"/>
  <c r="L52" i="2"/>
  <c r="L5" i="2"/>
  <c r="D67" i="2" s="1"/>
  <c r="K6" i="2"/>
  <c r="K7" i="2"/>
  <c r="K8" i="2"/>
  <c r="K9" i="2"/>
  <c r="K10" i="2"/>
  <c r="K12" i="2"/>
  <c r="K13" i="2"/>
  <c r="K14" i="2"/>
  <c r="K15" i="2"/>
  <c r="K16" i="2"/>
  <c r="K18" i="2"/>
  <c r="K19" i="2"/>
  <c r="K20" i="2"/>
  <c r="K21" i="2"/>
  <c r="K22" i="2"/>
  <c r="K23" i="2"/>
  <c r="K25" i="2"/>
  <c r="K26" i="2"/>
  <c r="K27" i="2"/>
  <c r="K28" i="2"/>
  <c r="K29" i="2"/>
  <c r="K30" i="2"/>
  <c r="K33" i="2"/>
  <c r="K34" i="2"/>
  <c r="K35" i="2"/>
  <c r="K36" i="2"/>
  <c r="K37" i="2"/>
  <c r="K39" i="2"/>
  <c r="K40" i="2"/>
  <c r="K41" i="2"/>
  <c r="K42" i="2"/>
  <c r="K43" i="2"/>
  <c r="K44" i="2"/>
  <c r="K46" i="2"/>
  <c r="K47" i="2"/>
  <c r="K48" i="2"/>
  <c r="K49" i="2"/>
  <c r="K50" i="2"/>
  <c r="K51" i="2"/>
  <c r="K52" i="2"/>
  <c r="K5" i="2"/>
  <c r="D66" i="2" s="1"/>
  <c r="J6" i="2"/>
  <c r="J7" i="2"/>
  <c r="J8" i="2"/>
  <c r="J9" i="2"/>
  <c r="J10" i="2"/>
  <c r="J12" i="2"/>
  <c r="J13" i="2"/>
  <c r="J14" i="2"/>
  <c r="J15" i="2"/>
  <c r="J16" i="2"/>
  <c r="J18" i="2"/>
  <c r="J19" i="2"/>
  <c r="J20" i="2"/>
  <c r="J21" i="2"/>
  <c r="J22" i="2"/>
  <c r="J23" i="2"/>
  <c r="J25" i="2"/>
  <c r="J26" i="2"/>
  <c r="J27" i="2"/>
  <c r="J28" i="2"/>
  <c r="J29" i="2"/>
  <c r="J30" i="2"/>
  <c r="J33" i="2"/>
  <c r="J34" i="2"/>
  <c r="J35" i="2"/>
  <c r="J36" i="2"/>
  <c r="J37" i="2"/>
  <c r="J39" i="2"/>
  <c r="J40" i="2"/>
  <c r="J41" i="2"/>
  <c r="J42" i="2"/>
  <c r="J43" i="2"/>
  <c r="J44" i="2"/>
  <c r="J46" i="2"/>
  <c r="J47" i="2"/>
  <c r="J48" i="2"/>
  <c r="J49" i="2"/>
  <c r="J50" i="2"/>
  <c r="J51" i="2"/>
  <c r="J52" i="2"/>
  <c r="J5" i="2"/>
  <c r="D65" i="2" s="1"/>
  <c r="I6" i="2"/>
  <c r="I7" i="2"/>
  <c r="I8" i="2"/>
  <c r="I9" i="2"/>
  <c r="I10" i="2"/>
  <c r="I12" i="2"/>
  <c r="I13" i="2"/>
  <c r="I14" i="2"/>
  <c r="I15" i="2"/>
  <c r="I16" i="2"/>
  <c r="I18" i="2"/>
  <c r="I19" i="2"/>
  <c r="I20" i="2"/>
  <c r="I21" i="2"/>
  <c r="I22" i="2"/>
  <c r="I23" i="2"/>
  <c r="I25" i="2"/>
  <c r="I26" i="2"/>
  <c r="I27" i="2"/>
  <c r="I28" i="2"/>
  <c r="I29" i="2"/>
  <c r="I30" i="2"/>
  <c r="I33" i="2"/>
  <c r="I34" i="2"/>
  <c r="I35" i="2"/>
  <c r="I36" i="2"/>
  <c r="I37" i="2"/>
  <c r="I39" i="2"/>
  <c r="I40" i="2"/>
  <c r="I41" i="2"/>
  <c r="I42" i="2"/>
  <c r="I43" i="2"/>
  <c r="I44" i="2"/>
  <c r="I46" i="2"/>
  <c r="I47" i="2"/>
  <c r="I48" i="2"/>
  <c r="I49" i="2"/>
  <c r="I50" i="2"/>
  <c r="I51" i="2"/>
  <c r="I52" i="2"/>
  <c r="I5" i="2"/>
  <c r="D64" i="2" s="1"/>
  <c r="H6" i="2"/>
  <c r="H7" i="2"/>
  <c r="H8" i="2"/>
  <c r="H9" i="2"/>
  <c r="H10" i="2"/>
  <c r="H12" i="2"/>
  <c r="H13" i="2"/>
  <c r="H14" i="2"/>
  <c r="H15" i="2"/>
  <c r="H16" i="2"/>
  <c r="H18" i="2"/>
  <c r="H19" i="2"/>
  <c r="H20" i="2"/>
  <c r="H21" i="2"/>
  <c r="H22" i="2"/>
  <c r="H23" i="2"/>
  <c r="H25" i="2"/>
  <c r="H26" i="2"/>
  <c r="H27" i="2"/>
  <c r="H28" i="2"/>
  <c r="H29" i="2"/>
  <c r="H30" i="2"/>
  <c r="H33" i="2"/>
  <c r="H34" i="2"/>
  <c r="H35" i="2"/>
  <c r="H36" i="2"/>
  <c r="H37" i="2"/>
  <c r="H39" i="2"/>
  <c r="H40" i="2"/>
  <c r="H41" i="2"/>
  <c r="H42" i="2"/>
  <c r="H43" i="2"/>
  <c r="H44" i="2"/>
  <c r="H46" i="2"/>
  <c r="H47" i="2"/>
  <c r="H48" i="2"/>
  <c r="H49" i="2"/>
  <c r="H50" i="2"/>
  <c r="H51" i="2"/>
  <c r="H5" i="2"/>
  <c r="D63" i="2" s="1"/>
  <c r="G6" i="2"/>
  <c r="G7" i="2"/>
  <c r="G8" i="2"/>
  <c r="G9" i="2"/>
  <c r="G10" i="2"/>
  <c r="G12" i="2"/>
  <c r="G13" i="2"/>
  <c r="G14" i="2"/>
  <c r="G15" i="2"/>
  <c r="G16" i="2"/>
  <c r="G18" i="2"/>
  <c r="G19" i="2"/>
  <c r="G20" i="2"/>
  <c r="G21" i="2"/>
  <c r="G22" i="2"/>
  <c r="G23" i="2"/>
  <c r="G25" i="2"/>
  <c r="G26" i="2"/>
  <c r="G27" i="2"/>
  <c r="G28" i="2"/>
  <c r="G29" i="2"/>
  <c r="G30" i="2"/>
  <c r="G33" i="2"/>
  <c r="G34" i="2"/>
  <c r="G35" i="2"/>
  <c r="G36" i="2"/>
  <c r="G37" i="2"/>
  <c r="G39" i="2"/>
  <c r="G40" i="2"/>
  <c r="G41" i="2"/>
  <c r="G42" i="2"/>
  <c r="G43" i="2"/>
  <c r="G44" i="2"/>
  <c r="G46" i="2"/>
  <c r="G47" i="2"/>
  <c r="G48" i="2"/>
  <c r="G49" i="2"/>
  <c r="G50" i="2"/>
  <c r="G51" i="2"/>
  <c r="G52" i="2"/>
  <c r="G5" i="2"/>
  <c r="D62" i="2" s="1"/>
  <c r="F7" i="2"/>
  <c r="F8" i="2"/>
  <c r="F9" i="2"/>
  <c r="F12" i="2"/>
  <c r="F13" i="2"/>
  <c r="F14" i="2"/>
  <c r="F15" i="2"/>
  <c r="F16" i="2"/>
  <c r="F18" i="2"/>
  <c r="F19" i="2"/>
  <c r="F20" i="2"/>
  <c r="F21" i="2"/>
  <c r="F22" i="2"/>
  <c r="F23" i="2"/>
  <c r="F25" i="2"/>
  <c r="F26" i="2"/>
  <c r="F27" i="2"/>
  <c r="F28" i="2"/>
  <c r="F29" i="2"/>
  <c r="F30" i="2"/>
  <c r="F33" i="2"/>
  <c r="F34" i="2"/>
  <c r="F35" i="2"/>
  <c r="F36" i="2"/>
  <c r="F37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6" i="2"/>
  <c r="F5" i="2"/>
  <c r="D61" i="2" s="1"/>
  <c r="E6" i="2"/>
  <c r="E7" i="2"/>
  <c r="E8" i="2"/>
  <c r="E9" i="2"/>
  <c r="E12" i="2"/>
  <c r="E13" i="2"/>
  <c r="E14" i="2"/>
  <c r="E15" i="2"/>
  <c r="E16" i="2"/>
  <c r="E18" i="2"/>
  <c r="E19" i="2"/>
  <c r="E20" i="2"/>
  <c r="E21" i="2"/>
  <c r="E22" i="2"/>
  <c r="E23" i="2"/>
  <c r="E25" i="2"/>
  <c r="E26" i="2"/>
  <c r="E27" i="2"/>
  <c r="E28" i="2"/>
  <c r="E29" i="2"/>
  <c r="E30" i="2"/>
  <c r="E33" i="2"/>
  <c r="E34" i="2"/>
  <c r="E35" i="2"/>
  <c r="E36" i="2"/>
  <c r="E37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5" i="2"/>
  <c r="D60" i="2" s="1"/>
  <c r="E68" i="2" l="1"/>
  <c r="E64" i="2"/>
  <c r="E60" i="2"/>
  <c r="E62" i="2"/>
  <c r="E59" i="2"/>
  <c r="E65" i="2"/>
  <c r="E61" i="2"/>
  <c r="E67" i="2"/>
  <c r="E63" i="2"/>
  <c r="E66" i="2"/>
  <c r="N10" i="2"/>
  <c r="D6" i="2"/>
  <c r="N6" i="2" s="1"/>
  <c r="D7" i="2"/>
  <c r="N7" i="2" s="1"/>
  <c r="D8" i="2"/>
  <c r="N8" i="2" s="1"/>
  <c r="D9" i="2"/>
  <c r="N9" i="2" s="1"/>
  <c r="D12" i="2"/>
  <c r="N12" i="2" s="1"/>
  <c r="D13" i="2"/>
  <c r="N13" i="2" s="1"/>
  <c r="D14" i="2"/>
  <c r="N14" i="2" s="1"/>
  <c r="D15" i="2"/>
  <c r="N15" i="2" s="1"/>
  <c r="D16" i="2"/>
  <c r="N16" i="2" s="1"/>
  <c r="D17" i="2"/>
  <c r="D18" i="2"/>
  <c r="N18" i="2" s="1"/>
  <c r="D19" i="2"/>
  <c r="N19" i="2" s="1"/>
  <c r="D20" i="2"/>
  <c r="N20" i="2" s="1"/>
  <c r="D21" i="2"/>
  <c r="N21" i="2" s="1"/>
  <c r="D22" i="2"/>
  <c r="N22" i="2" s="1"/>
  <c r="D23" i="2"/>
  <c r="N23" i="2" s="1"/>
  <c r="D25" i="2"/>
  <c r="N25" i="2" s="1"/>
  <c r="D26" i="2"/>
  <c r="N26" i="2" s="1"/>
  <c r="D27" i="2"/>
  <c r="N27" i="2" s="1"/>
  <c r="D28" i="2"/>
  <c r="N28" i="2" s="1"/>
  <c r="D29" i="2"/>
  <c r="N29" i="2" s="1"/>
  <c r="D30" i="2"/>
  <c r="N30" i="2" s="1"/>
  <c r="D33" i="2"/>
  <c r="N33" i="2" s="1"/>
  <c r="D34" i="2"/>
  <c r="N34" i="2" s="1"/>
  <c r="D35" i="2"/>
  <c r="N35" i="2" s="1"/>
  <c r="D36" i="2"/>
  <c r="N36" i="2" s="1"/>
  <c r="D37" i="2"/>
  <c r="N37" i="2" s="1"/>
  <c r="D39" i="2"/>
  <c r="N39" i="2" s="1"/>
  <c r="D40" i="2"/>
  <c r="N40" i="2" s="1"/>
  <c r="D41" i="2"/>
  <c r="N41" i="2" s="1"/>
  <c r="D42" i="2"/>
  <c r="N42" i="2" s="1"/>
  <c r="D43" i="2"/>
  <c r="N43" i="2" s="1"/>
  <c r="D44" i="2"/>
  <c r="N44" i="2" s="1"/>
  <c r="D46" i="2"/>
  <c r="D47" i="2"/>
  <c r="D48" i="2"/>
  <c r="D49" i="2"/>
  <c r="D50" i="2"/>
  <c r="D51" i="2"/>
  <c r="D52" i="2"/>
  <c r="D5" i="2"/>
  <c r="N5" i="2" l="1"/>
  <c r="D69" i="2" s="1"/>
  <c r="D59" i="2"/>
  <c r="G65" i="2"/>
  <c r="G63" i="2"/>
  <c r="G59" i="2"/>
  <c r="G68" i="2"/>
  <c r="G67" i="2"/>
  <c r="G62" i="2"/>
  <c r="G66" i="2"/>
  <c r="G64" i="2"/>
  <c r="G61" i="2"/>
  <c r="G60" i="2"/>
  <c r="N48" i="2"/>
  <c r="N46" i="2"/>
  <c r="N52" i="2"/>
  <c r="N51" i="2"/>
  <c r="N47" i="2"/>
  <c r="N50" i="2"/>
  <c r="N49" i="2"/>
  <c r="GT40" i="1"/>
  <c r="GS40" i="1"/>
  <c r="GR40" i="1"/>
  <c r="GT17" i="1"/>
  <c r="GS17" i="1"/>
  <c r="GR17" i="1"/>
  <c r="GR5" i="1"/>
  <c r="GT52" i="1"/>
  <c r="GS52" i="1"/>
  <c r="GR52" i="1"/>
  <c r="GT51" i="1"/>
  <c r="GS51" i="1"/>
  <c r="GR51" i="1"/>
  <c r="GT50" i="1"/>
  <c r="GS50" i="1"/>
  <c r="GR50" i="1"/>
  <c r="GT49" i="1"/>
  <c r="GS49" i="1"/>
  <c r="GR49" i="1"/>
  <c r="GT48" i="1"/>
  <c r="GS48" i="1"/>
  <c r="GR48" i="1"/>
  <c r="GT47" i="1"/>
  <c r="GS47" i="1"/>
  <c r="GR47" i="1"/>
  <c r="GT44" i="1"/>
  <c r="GS44" i="1"/>
  <c r="GR44" i="1"/>
  <c r="GT43" i="1"/>
  <c r="GS43" i="1"/>
  <c r="GR43" i="1"/>
  <c r="GT42" i="1"/>
  <c r="GS42" i="1"/>
  <c r="GR42" i="1"/>
  <c r="GT41" i="1"/>
  <c r="GS41" i="1"/>
  <c r="GR41" i="1"/>
  <c r="GT39" i="1"/>
  <c r="GS39" i="1"/>
  <c r="GR39" i="1"/>
  <c r="GT37" i="1"/>
  <c r="GS37" i="1"/>
  <c r="GR37" i="1"/>
  <c r="GT36" i="1"/>
  <c r="GS36" i="1"/>
  <c r="GR36" i="1"/>
  <c r="GT35" i="1"/>
  <c r="GS35" i="1"/>
  <c r="GR35" i="1"/>
  <c r="GT34" i="1"/>
  <c r="GS34" i="1"/>
  <c r="GR34" i="1"/>
  <c r="GT33" i="1"/>
  <c r="GS33" i="1"/>
  <c r="GR33" i="1"/>
  <c r="GT30" i="1"/>
  <c r="GS30" i="1"/>
  <c r="GR30" i="1"/>
  <c r="GT29" i="1"/>
  <c r="GS29" i="1"/>
  <c r="GR29" i="1"/>
  <c r="GT28" i="1"/>
  <c r="GS28" i="1"/>
  <c r="GR28" i="1"/>
  <c r="GT27" i="1"/>
  <c r="GS27" i="1"/>
  <c r="GR27" i="1"/>
  <c r="GT26" i="1"/>
  <c r="GS26" i="1"/>
  <c r="GR26" i="1"/>
  <c r="GT25" i="1"/>
  <c r="GS25" i="1"/>
  <c r="GR25" i="1"/>
  <c r="GT23" i="1"/>
  <c r="GS23" i="1"/>
  <c r="GR23" i="1"/>
  <c r="GT22" i="1"/>
  <c r="GS22" i="1"/>
  <c r="GR22" i="1"/>
  <c r="GT21" i="1"/>
  <c r="GS21" i="1"/>
  <c r="GR21" i="1"/>
  <c r="GT20" i="1"/>
  <c r="GS20" i="1"/>
  <c r="GR20" i="1"/>
  <c r="GT19" i="1"/>
  <c r="GS19" i="1"/>
  <c r="GR19" i="1"/>
  <c r="GT18" i="1"/>
  <c r="GS18" i="1"/>
  <c r="GR18" i="1"/>
  <c r="GT16" i="1"/>
  <c r="GS16" i="1"/>
  <c r="GR16" i="1"/>
  <c r="GT15" i="1"/>
  <c r="GS15" i="1"/>
  <c r="GR15" i="1"/>
  <c r="GT14" i="1"/>
  <c r="GS14" i="1"/>
  <c r="GR14" i="1"/>
  <c r="GT13" i="1"/>
  <c r="GS13" i="1"/>
  <c r="GR13" i="1"/>
  <c r="GT12" i="1"/>
  <c r="GS12" i="1"/>
  <c r="GR12" i="1"/>
  <c r="GT11" i="1"/>
  <c r="GS11" i="1"/>
  <c r="GR11" i="1"/>
  <c r="GT10" i="1"/>
  <c r="GS10" i="1"/>
  <c r="GR10" i="1"/>
  <c r="GT9" i="1"/>
  <c r="GS9" i="1"/>
  <c r="GR9" i="1"/>
  <c r="GT8" i="1"/>
  <c r="GS8" i="1"/>
  <c r="GR8" i="1"/>
  <c r="GT7" i="1"/>
  <c r="GS7" i="1"/>
  <c r="GR7" i="1"/>
  <c r="GT6" i="1"/>
  <c r="GS6" i="1"/>
  <c r="GR6" i="1"/>
  <c r="GT5" i="1"/>
  <c r="GS5" i="1"/>
  <c r="F59" i="2" l="1"/>
  <c r="G69" i="2"/>
  <c r="F62" i="2"/>
  <c r="F60" i="2"/>
  <c r="F67" i="2"/>
  <c r="F64" i="2"/>
  <c r="F68" i="2"/>
  <c r="F63" i="2"/>
  <c r="F65" i="2"/>
  <c r="F66" i="2"/>
  <c r="F61" i="2"/>
  <c r="GK41" i="1"/>
  <c r="GK42" i="1"/>
  <c r="GK43" i="1"/>
  <c r="GK44" i="1"/>
  <c r="GM39" i="1"/>
  <c r="GL39" i="1"/>
  <c r="GK39" i="1"/>
  <c r="GM41" i="1"/>
  <c r="GM42" i="1"/>
  <c r="GM43" i="1"/>
  <c r="GM44" i="1"/>
  <c r="GL41" i="1"/>
  <c r="GL42" i="1"/>
  <c r="GL43" i="1"/>
  <c r="GL44" i="1"/>
  <c r="GK33" i="1"/>
  <c r="GM52" i="1"/>
  <c r="GL52" i="1"/>
  <c r="GK52" i="1"/>
  <c r="GM51" i="1"/>
  <c r="GL51" i="1"/>
  <c r="GK51" i="1"/>
  <c r="GM50" i="1"/>
  <c r="GL50" i="1"/>
  <c r="GK50" i="1"/>
  <c r="GM49" i="1"/>
  <c r="GL49" i="1"/>
  <c r="GK49" i="1"/>
  <c r="GM48" i="1"/>
  <c r="GL48" i="1"/>
  <c r="GK48" i="1"/>
  <c r="GM47" i="1"/>
  <c r="GL47" i="1"/>
  <c r="GK47" i="1"/>
  <c r="GM37" i="1"/>
  <c r="GL37" i="1"/>
  <c r="GK37" i="1"/>
  <c r="GM36" i="1"/>
  <c r="GL36" i="1"/>
  <c r="GK36" i="1"/>
  <c r="GM35" i="1"/>
  <c r="GL35" i="1"/>
  <c r="GK35" i="1"/>
  <c r="GM34" i="1"/>
  <c r="GL34" i="1"/>
  <c r="GK34" i="1"/>
  <c r="GM33" i="1"/>
  <c r="GL33" i="1"/>
  <c r="GM30" i="1"/>
  <c r="GL30" i="1"/>
  <c r="GK30" i="1"/>
  <c r="GM29" i="1"/>
  <c r="GL29" i="1"/>
  <c r="GK29" i="1"/>
  <c r="GM28" i="1"/>
  <c r="GL28" i="1"/>
  <c r="GK28" i="1"/>
  <c r="GM27" i="1"/>
  <c r="GL27" i="1"/>
  <c r="GK27" i="1"/>
  <c r="GM26" i="1"/>
  <c r="GL26" i="1"/>
  <c r="GK26" i="1"/>
  <c r="GM25" i="1"/>
  <c r="GL25" i="1"/>
  <c r="GK25" i="1"/>
  <c r="GM23" i="1"/>
  <c r="GL23" i="1"/>
  <c r="GK23" i="1"/>
  <c r="GM22" i="1"/>
  <c r="GL22" i="1"/>
  <c r="GK22" i="1"/>
  <c r="GM21" i="1"/>
  <c r="GL21" i="1"/>
  <c r="GK21" i="1"/>
  <c r="GM20" i="1"/>
  <c r="GL20" i="1"/>
  <c r="GK20" i="1"/>
  <c r="GM19" i="1"/>
  <c r="GL19" i="1"/>
  <c r="GK19" i="1"/>
  <c r="GM18" i="1"/>
  <c r="GL18" i="1"/>
  <c r="GK18" i="1"/>
  <c r="GM16" i="1"/>
  <c r="GL16" i="1"/>
  <c r="GK16" i="1"/>
  <c r="GM15" i="1"/>
  <c r="GL15" i="1"/>
  <c r="GK15" i="1"/>
  <c r="GM14" i="1"/>
  <c r="GL14" i="1"/>
  <c r="GK14" i="1"/>
  <c r="GM13" i="1"/>
  <c r="GL13" i="1"/>
  <c r="GK13" i="1"/>
  <c r="GM12" i="1"/>
  <c r="GL12" i="1"/>
  <c r="GK12" i="1"/>
  <c r="GM11" i="1"/>
  <c r="GL11" i="1"/>
  <c r="GK11" i="1"/>
  <c r="GM10" i="1"/>
  <c r="GL10" i="1"/>
  <c r="GK10" i="1"/>
  <c r="GM9" i="1"/>
  <c r="GL9" i="1"/>
  <c r="GK9" i="1"/>
  <c r="GM8" i="1"/>
  <c r="GL8" i="1"/>
  <c r="GK8" i="1"/>
  <c r="GM7" i="1"/>
  <c r="GL7" i="1"/>
  <c r="GK7" i="1"/>
  <c r="GM6" i="1"/>
  <c r="GL6" i="1"/>
  <c r="GK6" i="1"/>
  <c r="GM5" i="1"/>
  <c r="GL5" i="1"/>
  <c r="GK5" i="1"/>
  <c r="H59" i="2" l="1"/>
  <c r="I59" i="2"/>
  <c r="H63" i="2"/>
  <c r="I63" i="2"/>
  <c r="H60" i="2"/>
  <c r="I60" i="2"/>
  <c r="H61" i="2"/>
  <c r="I61" i="2"/>
  <c r="H68" i="2"/>
  <c r="I68" i="2"/>
  <c r="H62" i="2"/>
  <c r="I62" i="2"/>
  <c r="H66" i="2"/>
  <c r="I66" i="2"/>
  <c r="H64" i="2"/>
  <c r="I64" i="2"/>
  <c r="H65" i="2"/>
  <c r="I65" i="2"/>
  <c r="H67" i="2"/>
  <c r="I67" i="2"/>
  <c r="GF52" i="1"/>
  <c r="GE52" i="1"/>
  <c r="GD52" i="1"/>
  <c r="GF51" i="1"/>
  <c r="GE51" i="1"/>
  <c r="GD51" i="1"/>
  <c r="GF50" i="1"/>
  <c r="GE50" i="1"/>
  <c r="GD50" i="1"/>
  <c r="GF49" i="1"/>
  <c r="GE49" i="1"/>
  <c r="GD49" i="1"/>
  <c r="GF48" i="1"/>
  <c r="GE48" i="1"/>
  <c r="GD48" i="1"/>
  <c r="GF47" i="1"/>
  <c r="GE47" i="1"/>
  <c r="GD47" i="1"/>
  <c r="GF44" i="1"/>
  <c r="GE44" i="1"/>
  <c r="GD44" i="1"/>
  <c r="GF43" i="1"/>
  <c r="GE43" i="1"/>
  <c r="GD43" i="1"/>
  <c r="GF42" i="1"/>
  <c r="GE42" i="1"/>
  <c r="GD42" i="1"/>
  <c r="GF41" i="1"/>
  <c r="GE41" i="1"/>
  <c r="GD41" i="1"/>
  <c r="GF40" i="1"/>
  <c r="GE40" i="1"/>
  <c r="GD40" i="1"/>
  <c r="GF39" i="1"/>
  <c r="GE39" i="1"/>
  <c r="GD39" i="1"/>
  <c r="GF37" i="1"/>
  <c r="GE37" i="1"/>
  <c r="GD37" i="1"/>
  <c r="GF36" i="1"/>
  <c r="GE36" i="1"/>
  <c r="GD36" i="1"/>
  <c r="GF35" i="1"/>
  <c r="GE35" i="1"/>
  <c r="GD35" i="1"/>
  <c r="GF34" i="1"/>
  <c r="GE34" i="1"/>
  <c r="GD34" i="1"/>
  <c r="GF33" i="1"/>
  <c r="GE33" i="1"/>
  <c r="GD33" i="1"/>
  <c r="GF30" i="1"/>
  <c r="GE30" i="1"/>
  <c r="GD30" i="1"/>
  <c r="GF29" i="1"/>
  <c r="GE29" i="1"/>
  <c r="GD29" i="1"/>
  <c r="GF28" i="1"/>
  <c r="GE28" i="1"/>
  <c r="GD28" i="1"/>
  <c r="GF27" i="1"/>
  <c r="GE27" i="1"/>
  <c r="GD27" i="1"/>
  <c r="GF26" i="1"/>
  <c r="GE26" i="1"/>
  <c r="GD26" i="1"/>
  <c r="GF25" i="1"/>
  <c r="GE25" i="1"/>
  <c r="GD25" i="1"/>
  <c r="GF23" i="1"/>
  <c r="GE23" i="1"/>
  <c r="GD23" i="1"/>
  <c r="GF22" i="1"/>
  <c r="GE22" i="1"/>
  <c r="GD22" i="1"/>
  <c r="GF21" i="1"/>
  <c r="GE21" i="1"/>
  <c r="GD21" i="1"/>
  <c r="GF20" i="1"/>
  <c r="GE20" i="1"/>
  <c r="GD20" i="1"/>
  <c r="GF19" i="1"/>
  <c r="GE19" i="1"/>
  <c r="GD19" i="1"/>
  <c r="GF18" i="1"/>
  <c r="GE18" i="1"/>
  <c r="GD18" i="1"/>
  <c r="GF16" i="1"/>
  <c r="GE16" i="1"/>
  <c r="GD16" i="1"/>
  <c r="GF15" i="1"/>
  <c r="GE15" i="1"/>
  <c r="GD15" i="1"/>
  <c r="GF14" i="1"/>
  <c r="GE14" i="1"/>
  <c r="GD14" i="1"/>
  <c r="GF13" i="1"/>
  <c r="GE13" i="1"/>
  <c r="GD13" i="1"/>
  <c r="GF12" i="1"/>
  <c r="GE12" i="1"/>
  <c r="GD12" i="1"/>
  <c r="GF11" i="1"/>
  <c r="GE11" i="1"/>
  <c r="GD11" i="1"/>
  <c r="GF10" i="1"/>
  <c r="GE10" i="1"/>
  <c r="GD10" i="1"/>
  <c r="GF9" i="1"/>
  <c r="GE9" i="1"/>
  <c r="GD9" i="1"/>
  <c r="GF8" i="1"/>
  <c r="GE8" i="1"/>
  <c r="GD8" i="1"/>
  <c r="GF7" i="1"/>
  <c r="GE7" i="1"/>
  <c r="GD7" i="1"/>
  <c r="GF6" i="1"/>
  <c r="GE6" i="1"/>
  <c r="GD6" i="1"/>
  <c r="GF5" i="1"/>
  <c r="GE5" i="1"/>
  <c r="GD5" i="1"/>
  <c r="I69" i="2" l="1"/>
  <c r="H69" i="2"/>
  <c r="FW5" i="1"/>
  <c r="FY52" i="1"/>
  <c r="FX52" i="1"/>
  <c r="FW52" i="1"/>
  <c r="FY51" i="1"/>
  <c r="FX51" i="1"/>
  <c r="FW51" i="1"/>
  <c r="FY50" i="1"/>
  <c r="FX50" i="1"/>
  <c r="FW50" i="1"/>
  <c r="FY49" i="1"/>
  <c r="FX49" i="1"/>
  <c r="FW49" i="1"/>
  <c r="FY48" i="1"/>
  <c r="FX48" i="1"/>
  <c r="FW48" i="1"/>
  <c r="FY47" i="1"/>
  <c r="FX47" i="1"/>
  <c r="FW47" i="1"/>
  <c r="FY44" i="1"/>
  <c r="FX44" i="1"/>
  <c r="FW44" i="1"/>
  <c r="FY43" i="1"/>
  <c r="FX43" i="1"/>
  <c r="FW43" i="1"/>
  <c r="FY42" i="1"/>
  <c r="FX42" i="1"/>
  <c r="FW42" i="1"/>
  <c r="FY41" i="1"/>
  <c r="FX41" i="1"/>
  <c r="FW41" i="1"/>
  <c r="FY40" i="1"/>
  <c r="FX40" i="1"/>
  <c r="FW40" i="1"/>
  <c r="FY39" i="1"/>
  <c r="FX39" i="1"/>
  <c r="FW39" i="1"/>
  <c r="FY37" i="1"/>
  <c r="FX37" i="1"/>
  <c r="FW37" i="1"/>
  <c r="FY36" i="1"/>
  <c r="FX36" i="1"/>
  <c r="FW36" i="1"/>
  <c r="FY35" i="1"/>
  <c r="FX35" i="1"/>
  <c r="FW35" i="1"/>
  <c r="FY34" i="1"/>
  <c r="FX34" i="1"/>
  <c r="FW34" i="1"/>
  <c r="FY33" i="1"/>
  <c r="FX33" i="1"/>
  <c r="FW33" i="1"/>
  <c r="FY30" i="1"/>
  <c r="FX30" i="1"/>
  <c r="FW30" i="1"/>
  <c r="FY29" i="1"/>
  <c r="FX29" i="1"/>
  <c r="FW29" i="1"/>
  <c r="FY28" i="1"/>
  <c r="FX28" i="1"/>
  <c r="FW28" i="1"/>
  <c r="FY27" i="1"/>
  <c r="FX27" i="1"/>
  <c r="FW27" i="1"/>
  <c r="FY26" i="1"/>
  <c r="FX26" i="1"/>
  <c r="FW26" i="1"/>
  <c r="FY25" i="1"/>
  <c r="FX25" i="1"/>
  <c r="FW25" i="1"/>
  <c r="FY23" i="1"/>
  <c r="FX23" i="1"/>
  <c r="FW23" i="1"/>
  <c r="FY22" i="1"/>
  <c r="FX22" i="1"/>
  <c r="FW22" i="1"/>
  <c r="FY21" i="1"/>
  <c r="FX21" i="1"/>
  <c r="FW21" i="1"/>
  <c r="FY20" i="1"/>
  <c r="FX20" i="1"/>
  <c r="FW20" i="1"/>
  <c r="FY19" i="1"/>
  <c r="FX19" i="1"/>
  <c r="FW19" i="1"/>
  <c r="FY18" i="1"/>
  <c r="FX18" i="1"/>
  <c r="FW18" i="1"/>
  <c r="FY16" i="1"/>
  <c r="FX16" i="1"/>
  <c r="FW16" i="1"/>
  <c r="FY15" i="1"/>
  <c r="FX15" i="1"/>
  <c r="FW15" i="1"/>
  <c r="FY14" i="1"/>
  <c r="FX14" i="1"/>
  <c r="FW14" i="1"/>
  <c r="FY13" i="1"/>
  <c r="FX13" i="1"/>
  <c r="FW13" i="1"/>
  <c r="FY12" i="1"/>
  <c r="FX12" i="1"/>
  <c r="FW12" i="1"/>
  <c r="FY11" i="1"/>
  <c r="FX11" i="1"/>
  <c r="FW11" i="1"/>
  <c r="FY10" i="1"/>
  <c r="FX10" i="1"/>
  <c r="FW10" i="1"/>
  <c r="FY9" i="1"/>
  <c r="FX9" i="1"/>
  <c r="FW9" i="1"/>
  <c r="FY8" i="1"/>
  <c r="FX8" i="1"/>
  <c r="FW8" i="1"/>
  <c r="FY7" i="1"/>
  <c r="FX7" i="1"/>
  <c r="FW7" i="1"/>
  <c r="FY6" i="1"/>
  <c r="FX6" i="1"/>
  <c r="FW6" i="1"/>
  <c r="FY5" i="1"/>
  <c r="FX5" i="1"/>
  <c r="N57" i="2" l="1"/>
  <c r="N59" i="2" s="1"/>
  <c r="FP8" i="1"/>
  <c r="FQ8" i="1"/>
  <c r="FR8" i="1"/>
  <c r="FQ5" i="1"/>
  <c r="FP5" i="1"/>
  <c r="FP9" i="1"/>
  <c r="FP10" i="1"/>
  <c r="FR52" i="1"/>
  <c r="FR51" i="1"/>
  <c r="FR50" i="1"/>
  <c r="FR49" i="1"/>
  <c r="FR48" i="1"/>
  <c r="FR47" i="1"/>
  <c r="FQ52" i="1"/>
  <c r="FQ51" i="1"/>
  <c r="FQ50" i="1"/>
  <c r="FQ49" i="1"/>
  <c r="FQ48" i="1"/>
  <c r="FQ47" i="1"/>
  <c r="FP52" i="1"/>
  <c r="FP51" i="1"/>
  <c r="FP50" i="1"/>
  <c r="FP49" i="1"/>
  <c r="FP48" i="1"/>
  <c r="FP47" i="1"/>
  <c r="FP44" i="1"/>
  <c r="FR44" i="1"/>
  <c r="FR43" i="1"/>
  <c r="FR42" i="1"/>
  <c r="FR41" i="1"/>
  <c r="FR40" i="1"/>
  <c r="FR39" i="1"/>
  <c r="FQ44" i="1"/>
  <c r="FQ43" i="1"/>
  <c r="FQ42" i="1"/>
  <c r="FQ41" i="1"/>
  <c r="FQ40" i="1"/>
  <c r="FQ39" i="1"/>
  <c r="FP43" i="1"/>
  <c r="FP42" i="1"/>
  <c r="FP41" i="1"/>
  <c r="FP40" i="1"/>
  <c r="FP39" i="1"/>
  <c r="FP30" i="1"/>
  <c r="FQ30" i="1"/>
  <c r="FQ25" i="1"/>
  <c r="FP25" i="1"/>
  <c r="FR33" i="1"/>
  <c r="FR37" i="1"/>
  <c r="FR36" i="1"/>
  <c r="FR35" i="1"/>
  <c r="FR34" i="1"/>
  <c r="FQ33" i="1"/>
  <c r="FQ34" i="1"/>
  <c r="FQ35" i="1"/>
  <c r="FQ36" i="1"/>
  <c r="FQ37" i="1"/>
  <c r="FP37" i="1"/>
  <c r="FP33" i="1"/>
  <c r="FP34" i="1"/>
  <c r="FP35" i="1"/>
  <c r="FP36" i="1"/>
  <c r="FR30" i="1"/>
  <c r="FR29" i="1"/>
  <c r="FQ29" i="1"/>
  <c r="FP29" i="1"/>
  <c r="FJ29" i="1"/>
  <c r="FJ28" i="1"/>
  <c r="FJ27" i="1"/>
  <c r="FP28" i="1"/>
  <c r="FQ28" i="1"/>
  <c r="FR28" i="1"/>
  <c r="FR27" i="1"/>
  <c r="FQ27" i="1"/>
  <c r="FP27" i="1"/>
  <c r="FP26" i="1"/>
  <c r="FQ26" i="1"/>
  <c r="FR26" i="1"/>
  <c r="FR25" i="1"/>
  <c r="FQ15" i="1"/>
  <c r="FQ16" i="1"/>
  <c r="FP16" i="1"/>
  <c r="FR23" i="1"/>
  <c r="FR22" i="1"/>
  <c r="FR21" i="1"/>
  <c r="FR20" i="1"/>
  <c r="FR19" i="1"/>
  <c r="FR18" i="1"/>
  <c r="FQ23" i="1"/>
  <c r="FQ22" i="1"/>
  <c r="FQ21" i="1"/>
  <c r="FQ20" i="1"/>
  <c r="FQ19" i="1"/>
  <c r="FQ18" i="1"/>
  <c r="FP23" i="1"/>
  <c r="FP22" i="1"/>
  <c r="FP21" i="1"/>
  <c r="FP20" i="1"/>
  <c r="FP19" i="1"/>
  <c r="FP18" i="1"/>
  <c r="FR16" i="1"/>
  <c r="FP6" i="1"/>
  <c r="FP15" i="1"/>
  <c r="FP14" i="1"/>
  <c r="FP13" i="1"/>
  <c r="FP12" i="1"/>
  <c r="FP11" i="1"/>
  <c r="FQ14" i="1"/>
  <c r="FQ13" i="1"/>
  <c r="FQ12" i="1"/>
  <c r="FQ11" i="1"/>
  <c r="FQ10" i="1"/>
  <c r="FR15" i="1"/>
  <c r="FR14" i="1"/>
  <c r="FR13" i="1"/>
  <c r="FR12" i="1"/>
  <c r="FR11" i="1"/>
  <c r="FR10" i="1"/>
  <c r="FR9" i="1"/>
  <c r="FR7" i="1"/>
  <c r="FR6" i="1"/>
  <c r="FR5" i="1"/>
  <c r="FQ9" i="1"/>
  <c r="FQ7" i="1"/>
  <c r="FQ6" i="1"/>
  <c r="FP7" i="1"/>
  <c r="FH5" i="1"/>
  <c r="FJ47" i="1" l="1"/>
  <c r="FJ48" i="1"/>
  <c r="FJ49" i="1"/>
  <c r="FJ50" i="1"/>
  <c r="FJ51" i="1"/>
  <c r="FJ52" i="1"/>
  <c r="FI47" i="1"/>
  <c r="FI48" i="1"/>
  <c r="FI49" i="1"/>
  <c r="FI50" i="1"/>
  <c r="FI51" i="1"/>
  <c r="FI52" i="1"/>
  <c r="FH47" i="1"/>
  <c r="FH48" i="1"/>
  <c r="FH49" i="1"/>
  <c r="FH50" i="1"/>
  <c r="FH51" i="1"/>
  <c r="FH52" i="1"/>
  <c r="FJ40" i="1"/>
  <c r="FJ41" i="1"/>
  <c r="FJ42" i="1"/>
  <c r="FJ43" i="1"/>
  <c r="FJ44" i="1"/>
  <c r="FJ39" i="1"/>
  <c r="FI40" i="1"/>
  <c r="FI41" i="1"/>
  <c r="FI42" i="1"/>
  <c r="FI43" i="1"/>
  <c r="FI44" i="1"/>
  <c r="FI39" i="1"/>
  <c r="FH40" i="1"/>
  <c r="FH41" i="1"/>
  <c r="FH42" i="1"/>
  <c r="FH43" i="1"/>
  <c r="FH44" i="1"/>
  <c r="FH39" i="1"/>
  <c r="FJ34" i="1"/>
  <c r="FJ35" i="1"/>
  <c r="FJ36" i="1"/>
  <c r="FJ37" i="1"/>
  <c r="FJ33" i="1"/>
  <c r="FH34" i="1"/>
  <c r="FH35" i="1"/>
  <c r="FH36" i="1"/>
  <c r="FH37" i="1"/>
  <c r="FH33" i="1"/>
  <c r="FJ26" i="1"/>
  <c r="FJ30" i="1"/>
  <c r="FJ25" i="1"/>
  <c r="FI34" i="1"/>
  <c r="FI35" i="1"/>
  <c r="FI36" i="1"/>
  <c r="FI37" i="1"/>
  <c r="FI33" i="1"/>
  <c r="FI26" i="1"/>
  <c r="FI27" i="1"/>
  <c r="FI28" i="1"/>
  <c r="FI29" i="1"/>
  <c r="FI30" i="1"/>
  <c r="FI25" i="1"/>
  <c r="FH26" i="1"/>
  <c r="FH27" i="1"/>
  <c r="FH28" i="1"/>
  <c r="FH29" i="1"/>
  <c r="FH30" i="1"/>
  <c r="FH25" i="1"/>
  <c r="FJ19" i="1"/>
  <c r="FJ20" i="1"/>
  <c r="FJ21" i="1"/>
  <c r="FJ22" i="1"/>
  <c r="FJ23" i="1"/>
  <c r="FJ18" i="1"/>
  <c r="FI19" i="1"/>
  <c r="FI20" i="1"/>
  <c r="FI21" i="1"/>
  <c r="FI22" i="1"/>
  <c r="FI23" i="1"/>
  <c r="FI18" i="1"/>
  <c r="FH19" i="1"/>
  <c r="FH20" i="1"/>
  <c r="FH21" i="1"/>
  <c r="FH22" i="1"/>
  <c r="FH23" i="1"/>
  <c r="FH18" i="1"/>
  <c r="FJ6" i="1"/>
  <c r="FJ7" i="1"/>
  <c r="FJ8" i="1"/>
  <c r="FJ9" i="1"/>
  <c r="FJ10" i="1"/>
  <c r="FJ12" i="1"/>
  <c r="FJ13" i="1"/>
  <c r="FJ14" i="1"/>
  <c r="FJ15" i="1"/>
  <c r="FJ16" i="1"/>
  <c r="FJ5" i="1"/>
  <c r="FI6" i="1"/>
  <c r="FI7" i="1"/>
  <c r="FI8" i="1"/>
  <c r="FI9" i="1"/>
  <c r="FI10" i="1"/>
  <c r="FI12" i="1"/>
  <c r="FI13" i="1"/>
  <c r="FI14" i="1"/>
  <c r="FI15" i="1"/>
  <c r="FI16" i="1"/>
  <c r="FI5" i="1"/>
  <c r="FH6" i="1"/>
  <c r="FH7" i="1"/>
  <c r="FH8" i="1"/>
  <c r="FH9" i="1"/>
  <c r="FH10" i="1"/>
  <c r="FH12" i="1"/>
  <c r="FH13" i="1"/>
  <c r="FH14" i="1"/>
  <c r="FH15" i="1"/>
  <c r="FH16" i="1"/>
  <c r="FB11" i="1"/>
  <c r="FA11" i="1"/>
  <c r="EZ11" i="1"/>
  <c r="ET47" i="1" l="1"/>
  <c r="ET48" i="1"/>
  <c r="ET49" i="1"/>
  <c r="ET50" i="1"/>
  <c r="ET51" i="1"/>
  <c r="ET52" i="1"/>
  <c r="ET46" i="1"/>
  <c r="ES47" i="1"/>
  <c r="ES48" i="1"/>
  <c r="ES49" i="1"/>
  <c r="ES50" i="1"/>
  <c r="ES51" i="1"/>
  <c r="ES52" i="1"/>
  <c r="ES46" i="1"/>
  <c r="ER47" i="1"/>
  <c r="ER48" i="1"/>
  <c r="ER49" i="1"/>
  <c r="ER50" i="1"/>
  <c r="ER51" i="1"/>
  <c r="ER52" i="1"/>
  <c r="ER46" i="1"/>
  <c r="ET30" i="1" l="1"/>
  <c r="ET29" i="1"/>
  <c r="ET28" i="1"/>
  <c r="ET27" i="1"/>
  <c r="ET26" i="1"/>
  <c r="ET25" i="1"/>
  <c r="ES30" i="1"/>
  <c r="ES29" i="1"/>
  <c r="ES28" i="1"/>
  <c r="ES27" i="1"/>
  <c r="ES26" i="1"/>
  <c r="ES25" i="1"/>
  <c r="ER30" i="1"/>
  <c r="ER29" i="1"/>
  <c r="ER28" i="1"/>
  <c r="ER27" i="1"/>
  <c r="ER26" i="1"/>
  <c r="ER25" i="1"/>
  <c r="ET23" i="1"/>
  <c r="ET22" i="1"/>
  <c r="ET21" i="1"/>
  <c r="ET20" i="1"/>
  <c r="ET19" i="1"/>
  <c r="ET18" i="1"/>
  <c r="ES23" i="1"/>
  <c r="ES22" i="1"/>
  <c r="ES21" i="1"/>
  <c r="ES20" i="1"/>
  <c r="ES19" i="1"/>
  <c r="ES18" i="1"/>
  <c r="ER23" i="1"/>
  <c r="ER22" i="1"/>
  <c r="ER21" i="1"/>
  <c r="ER20" i="1"/>
  <c r="ER19" i="1"/>
  <c r="ER18" i="1"/>
  <c r="ER5" i="1" l="1"/>
  <c r="ET44" i="1"/>
  <c r="ET42" i="1"/>
  <c r="ET40" i="1"/>
  <c r="ET39" i="1"/>
  <c r="ES43" i="1"/>
  <c r="ES41" i="1"/>
  <c r="ES39" i="1"/>
  <c r="ER44" i="1"/>
  <c r="ER43" i="1"/>
  <c r="ER42" i="1"/>
  <c r="ER40" i="1"/>
  <c r="ER39" i="1"/>
  <c r="ES40" i="1"/>
  <c r="ET41" i="1"/>
  <c r="ES42" i="1"/>
  <c r="ET43" i="1"/>
  <c r="ES44" i="1"/>
  <c r="ER41" i="1"/>
  <c r="ET36" i="1"/>
  <c r="ET35" i="1"/>
  <c r="ET33" i="1"/>
  <c r="ES37" i="1"/>
  <c r="ES36" i="1"/>
  <c r="ES35" i="1"/>
  <c r="ES34" i="1"/>
  <c r="ES33" i="1"/>
  <c r="ER37" i="1"/>
  <c r="ER36" i="1"/>
  <c r="ER34" i="1"/>
  <c r="ER33" i="1"/>
  <c r="ET34" i="1"/>
  <c r="ET37" i="1"/>
  <c r="ER35" i="1"/>
  <c r="ET16" i="1"/>
  <c r="ET15" i="1"/>
  <c r="ET14" i="1"/>
  <c r="ET13" i="1"/>
  <c r="ET12" i="1"/>
  <c r="ET11" i="1"/>
  <c r="ET10" i="1"/>
  <c r="ET9" i="1"/>
  <c r="ET8" i="1"/>
  <c r="ET7" i="1"/>
  <c r="ET6" i="1"/>
  <c r="ET5" i="1"/>
  <c r="ES16" i="1"/>
  <c r="ES15" i="1"/>
  <c r="ES14" i="1"/>
  <c r="ES13" i="1"/>
  <c r="ES12" i="1"/>
  <c r="ES11" i="1"/>
  <c r="ES10" i="1"/>
  <c r="ES9" i="1"/>
  <c r="ES8" i="1"/>
  <c r="ES7" i="1"/>
  <c r="ES6" i="1"/>
  <c r="EK10" i="1"/>
  <c r="ES5" i="1"/>
  <c r="ER6" i="1"/>
  <c r="ER15" i="1"/>
  <c r="ER14" i="1"/>
  <c r="ER16" i="1"/>
  <c r="ER13" i="1"/>
  <c r="ER12" i="1"/>
  <c r="ER11" i="1"/>
  <c r="ER10" i="1"/>
  <c r="ER9" i="1"/>
  <c r="ER8" i="1"/>
  <c r="ER7" i="1"/>
  <c r="EJ5" i="1"/>
  <c r="EL39" i="1" l="1"/>
  <c r="EL40" i="1"/>
  <c r="EL41" i="1"/>
  <c r="EL42" i="1"/>
  <c r="EL43" i="1"/>
  <c r="EL44" i="1"/>
  <c r="EL46" i="1"/>
  <c r="EL47" i="1"/>
  <c r="EL48" i="1"/>
  <c r="EL49" i="1"/>
  <c r="EL50" i="1"/>
  <c r="EL51" i="1"/>
  <c r="EL52" i="1"/>
  <c r="EK39" i="1"/>
  <c r="EK40" i="1"/>
  <c r="EK41" i="1"/>
  <c r="EK42" i="1"/>
  <c r="EK43" i="1"/>
  <c r="EK44" i="1"/>
  <c r="EK46" i="1"/>
  <c r="EK47" i="1"/>
  <c r="EK48" i="1"/>
  <c r="EK49" i="1"/>
  <c r="EK50" i="1"/>
  <c r="EK51" i="1"/>
  <c r="EK52" i="1"/>
  <c r="EJ39" i="1"/>
  <c r="EJ40" i="1"/>
  <c r="EJ41" i="1"/>
  <c r="EJ42" i="1"/>
  <c r="EJ43" i="1"/>
  <c r="EJ44" i="1"/>
  <c r="EJ46" i="1"/>
  <c r="EJ47" i="1"/>
  <c r="EJ48" i="1"/>
  <c r="EJ49" i="1"/>
  <c r="EJ50" i="1"/>
  <c r="EJ51" i="1"/>
  <c r="EJ52" i="1"/>
  <c r="EL33" i="1"/>
  <c r="EL34" i="1"/>
  <c r="EL35" i="1"/>
  <c r="EL36" i="1"/>
  <c r="EL37" i="1"/>
  <c r="EK33" i="1"/>
  <c r="EK34" i="1"/>
  <c r="EK35" i="1"/>
  <c r="EK36" i="1"/>
  <c r="EK37" i="1"/>
  <c r="EJ33" i="1"/>
  <c r="EJ34" i="1"/>
  <c r="EJ35" i="1"/>
  <c r="EJ36" i="1"/>
  <c r="EJ37" i="1"/>
  <c r="EL25" i="1"/>
  <c r="EL26" i="1"/>
  <c r="EL27" i="1"/>
  <c r="EL28" i="1"/>
  <c r="EL29" i="1"/>
  <c r="EL30" i="1"/>
  <c r="EK25" i="1"/>
  <c r="EK26" i="1"/>
  <c r="EK27" i="1"/>
  <c r="EK28" i="1"/>
  <c r="EK29" i="1"/>
  <c r="EK30" i="1"/>
  <c r="EJ25" i="1"/>
  <c r="EJ26" i="1"/>
  <c r="EJ27" i="1"/>
  <c r="EJ28" i="1"/>
  <c r="EJ29" i="1"/>
  <c r="EJ30" i="1"/>
  <c r="EL18" i="1"/>
  <c r="EL19" i="1"/>
  <c r="EL20" i="1"/>
  <c r="EL21" i="1"/>
  <c r="EL22" i="1"/>
  <c r="EL23" i="1"/>
  <c r="EK18" i="1"/>
  <c r="EK19" i="1"/>
  <c r="EK20" i="1"/>
  <c r="EK21" i="1"/>
  <c r="EK22" i="1"/>
  <c r="EK23" i="1"/>
  <c r="EJ18" i="1"/>
  <c r="EJ19" i="1"/>
  <c r="EJ20" i="1"/>
  <c r="EJ21" i="1"/>
  <c r="EJ22" i="1"/>
  <c r="EJ23" i="1"/>
  <c r="EJ11" i="1"/>
  <c r="EL11" i="1"/>
  <c r="EL12" i="1"/>
  <c r="EL13" i="1"/>
  <c r="EL14" i="1"/>
  <c r="EL15" i="1"/>
  <c r="EL16" i="1"/>
  <c r="EK11" i="1"/>
  <c r="EK12" i="1"/>
  <c r="EK13" i="1"/>
  <c r="EK14" i="1"/>
  <c r="EK15" i="1"/>
  <c r="EK16" i="1"/>
  <c r="EJ12" i="1"/>
  <c r="EJ13" i="1"/>
  <c r="EJ14" i="1"/>
  <c r="EJ15" i="1"/>
  <c r="EJ16" i="1"/>
  <c r="EL8" i="1"/>
  <c r="EL6" i="1"/>
  <c r="EL7" i="1"/>
  <c r="EL9" i="1"/>
  <c r="EL10" i="1"/>
  <c r="EL5" i="1"/>
  <c r="EK6" i="1"/>
  <c r="EK7" i="1"/>
  <c r="EK8" i="1"/>
  <c r="EK9" i="1"/>
  <c r="EK5" i="1"/>
  <c r="EJ7" i="1"/>
  <c r="EJ6" i="1"/>
  <c r="EJ8" i="1"/>
  <c r="EJ9" i="1"/>
  <c r="EJ10" i="1"/>
  <c r="ED46" i="1" l="1"/>
  <c r="ED47" i="1"/>
  <c r="ED48" i="1"/>
  <c r="ED49" i="1"/>
  <c r="ED50" i="1"/>
  <c r="ED51" i="1"/>
  <c r="ED52" i="1"/>
  <c r="EC46" i="1"/>
  <c r="EC47" i="1"/>
  <c r="EC48" i="1"/>
  <c r="EC49" i="1"/>
  <c r="EC50" i="1"/>
  <c r="EC51" i="1"/>
  <c r="EC52" i="1"/>
  <c r="EB46" i="1"/>
  <c r="EB47" i="1"/>
  <c r="EB48" i="1"/>
  <c r="EB49" i="1"/>
  <c r="EB50" i="1"/>
  <c r="EB51" i="1"/>
  <c r="EB52" i="1"/>
  <c r="EB10" i="1"/>
  <c r="EB8" i="1"/>
  <c r="EB7" i="1"/>
  <c r="EB6" i="1"/>
  <c r="EB5" i="1"/>
  <c r="ED39" i="1"/>
  <c r="ED40" i="1"/>
  <c r="ED41" i="1"/>
  <c r="ED42" i="1"/>
  <c r="ED43" i="1"/>
  <c r="ED44" i="1"/>
  <c r="EC39" i="1"/>
  <c r="EC40" i="1"/>
  <c r="EC41" i="1"/>
  <c r="EC42" i="1"/>
  <c r="EC43" i="1"/>
  <c r="EC44" i="1"/>
  <c r="EB39" i="1"/>
  <c r="EB40" i="1"/>
  <c r="EB41" i="1"/>
  <c r="EB42" i="1"/>
  <c r="EB43" i="1"/>
  <c r="EB44" i="1"/>
  <c r="ED33" i="1"/>
  <c r="ED34" i="1"/>
  <c r="ED35" i="1"/>
  <c r="ED36" i="1"/>
  <c r="ED37" i="1"/>
  <c r="EC33" i="1"/>
  <c r="EC34" i="1"/>
  <c r="EC35" i="1"/>
  <c r="EC36" i="1"/>
  <c r="EC37" i="1"/>
  <c r="EB33" i="1"/>
  <c r="EB34" i="1"/>
  <c r="EB35" i="1"/>
  <c r="EB36" i="1"/>
  <c r="EB37" i="1"/>
  <c r="ED25" i="1"/>
  <c r="ED26" i="1"/>
  <c r="ED27" i="1"/>
  <c r="ED28" i="1"/>
  <c r="ED29" i="1"/>
  <c r="ED30" i="1"/>
  <c r="EC25" i="1"/>
  <c r="EC26" i="1"/>
  <c r="EC27" i="1"/>
  <c r="EC28" i="1"/>
  <c r="EC29" i="1"/>
  <c r="EC30" i="1"/>
  <c r="EB25" i="1"/>
  <c r="EB26" i="1"/>
  <c r="EB27" i="1"/>
  <c r="EB28" i="1"/>
  <c r="EB29" i="1"/>
  <c r="EB30" i="1"/>
  <c r="ED18" i="1"/>
  <c r="ED19" i="1"/>
  <c r="ED20" i="1"/>
  <c r="ED21" i="1"/>
  <c r="ED22" i="1"/>
  <c r="ED23" i="1"/>
  <c r="EC18" i="1"/>
  <c r="EC19" i="1"/>
  <c r="EC20" i="1"/>
  <c r="EC21" i="1"/>
  <c r="EC22" i="1"/>
  <c r="EC23" i="1"/>
  <c r="EB18" i="1"/>
  <c r="EB19" i="1"/>
  <c r="EB20" i="1"/>
  <c r="EB21" i="1"/>
  <c r="EB22" i="1"/>
  <c r="EB23" i="1"/>
  <c r="ED12" i="1"/>
  <c r="ED13" i="1"/>
  <c r="ED14" i="1"/>
  <c r="ED15" i="1"/>
  <c r="ED16" i="1"/>
  <c r="EC12" i="1"/>
  <c r="EC13" i="1"/>
  <c r="EC14" i="1"/>
  <c r="EC15" i="1"/>
  <c r="EC16" i="1"/>
  <c r="EB12" i="1"/>
  <c r="EB13" i="1"/>
  <c r="EB14" i="1"/>
  <c r="EB15" i="1"/>
  <c r="EB16" i="1"/>
  <c r="ED6" i="1"/>
  <c r="ED7" i="1"/>
  <c r="ED8" i="1"/>
  <c r="ED9" i="1"/>
  <c r="ED10" i="1"/>
  <c r="EC6" i="1"/>
  <c r="EC7" i="1"/>
  <c r="EC8" i="1"/>
  <c r="EC9" i="1"/>
  <c r="EC10" i="1"/>
  <c r="EB9" i="1"/>
  <c r="ED5" i="1"/>
  <c r="EC5" i="1"/>
  <c r="DV52" i="1" l="1"/>
  <c r="DV51" i="1"/>
  <c r="DV50" i="1"/>
  <c r="DV49" i="1"/>
  <c r="DV48" i="1"/>
  <c r="DV47" i="1"/>
  <c r="DV46" i="1"/>
  <c r="DU52" i="1"/>
  <c r="DU51" i="1"/>
  <c r="DU50" i="1"/>
  <c r="DU49" i="1"/>
  <c r="DU48" i="1"/>
  <c r="DU47" i="1"/>
  <c r="DU46" i="1"/>
  <c r="DT52" i="1"/>
  <c r="DT51" i="1"/>
  <c r="DT50" i="1"/>
  <c r="DT49" i="1"/>
  <c r="DT48" i="1"/>
  <c r="DT47" i="1"/>
  <c r="DT46" i="1"/>
  <c r="DV44" i="1"/>
  <c r="DV43" i="1"/>
  <c r="DV42" i="1"/>
  <c r="DV41" i="1"/>
  <c r="DV40" i="1"/>
  <c r="DV39" i="1"/>
  <c r="DU44" i="1"/>
  <c r="DU43" i="1"/>
  <c r="DU42" i="1"/>
  <c r="DU41" i="1"/>
  <c r="DU40" i="1"/>
  <c r="DU39" i="1"/>
  <c r="DT43" i="1"/>
  <c r="DT44" i="1"/>
  <c r="DT42" i="1"/>
  <c r="DT41" i="1"/>
  <c r="DT40" i="1"/>
  <c r="DT39" i="1"/>
  <c r="DV37" i="1"/>
  <c r="DV36" i="1"/>
  <c r="DV35" i="1"/>
  <c r="DV34" i="1"/>
  <c r="DV33" i="1"/>
  <c r="DU37" i="1"/>
  <c r="DU36" i="1"/>
  <c r="DU35" i="1"/>
  <c r="DU34" i="1"/>
  <c r="DU33" i="1"/>
  <c r="DT37" i="1"/>
  <c r="DT36" i="1"/>
  <c r="DT35" i="1"/>
  <c r="DT34" i="1"/>
  <c r="DT33" i="1"/>
  <c r="DV25" i="1"/>
  <c r="DV30" i="1"/>
  <c r="DV29" i="1"/>
  <c r="DV28" i="1"/>
  <c r="DV27" i="1"/>
  <c r="DV26" i="1"/>
  <c r="DU30" i="1"/>
  <c r="DU29" i="1"/>
  <c r="DU28" i="1"/>
  <c r="DU27" i="1"/>
  <c r="DU26" i="1"/>
  <c r="DU25" i="1"/>
  <c r="DT30" i="1"/>
  <c r="DT29" i="1"/>
  <c r="DT28" i="1"/>
  <c r="DT27" i="1"/>
  <c r="DT26" i="1"/>
  <c r="DT25" i="1"/>
  <c r="DT21" i="1"/>
  <c r="DV20" i="1"/>
  <c r="DV23" i="1"/>
  <c r="DV22" i="1"/>
  <c r="DV21" i="1"/>
  <c r="DV19" i="1"/>
  <c r="DV18" i="1"/>
  <c r="DU23" i="1"/>
  <c r="DU22" i="1"/>
  <c r="DU21" i="1"/>
  <c r="DU20" i="1"/>
  <c r="DU19" i="1"/>
  <c r="DU18" i="1"/>
  <c r="DT23" i="1"/>
  <c r="DT22" i="1"/>
  <c r="DT20" i="1"/>
  <c r="DT19" i="1"/>
  <c r="DT18" i="1"/>
  <c r="DV16" i="1"/>
  <c r="DV15" i="1"/>
  <c r="DV14" i="1"/>
  <c r="DV13" i="1"/>
  <c r="DV12" i="1"/>
  <c r="DU16" i="1"/>
  <c r="DU15" i="1"/>
  <c r="DU14" i="1"/>
  <c r="DU13" i="1"/>
  <c r="DU12" i="1"/>
  <c r="DT16" i="1"/>
  <c r="DT15" i="1"/>
  <c r="DT14" i="1"/>
  <c r="DT13" i="1"/>
  <c r="DT12" i="1"/>
  <c r="DV10" i="1"/>
  <c r="DV9" i="1"/>
  <c r="DV8" i="1"/>
  <c r="DV7" i="1"/>
  <c r="DV6" i="1"/>
  <c r="DV5" i="1"/>
  <c r="DU10" i="1"/>
  <c r="DU9" i="1"/>
  <c r="DU8" i="1"/>
  <c r="DU7" i="1"/>
  <c r="DU6" i="1"/>
  <c r="DT10" i="1"/>
  <c r="DT9" i="1"/>
  <c r="DT8" i="1"/>
  <c r="DT7" i="1"/>
  <c r="DT6" i="1"/>
  <c r="DU5" i="1"/>
  <c r="DT5" i="1"/>
  <c r="DD52" i="1" l="1"/>
  <c r="DN50" i="1"/>
  <c r="DN52" i="1"/>
  <c r="DN51" i="1"/>
  <c r="DN48" i="1"/>
  <c r="DN47" i="1"/>
  <c r="DN49" i="1"/>
  <c r="DN46" i="1"/>
  <c r="DM52" i="1"/>
  <c r="DM51" i="1"/>
  <c r="DM50" i="1"/>
  <c r="DM49" i="1"/>
  <c r="DM48" i="1"/>
  <c r="DM47" i="1"/>
  <c r="DM46" i="1"/>
  <c r="DL50" i="1"/>
  <c r="DL47" i="1"/>
  <c r="DL52" i="1"/>
  <c r="DL51" i="1"/>
  <c r="DL49" i="1"/>
  <c r="DL48" i="1"/>
  <c r="DL46" i="1"/>
  <c r="DN44" i="1"/>
  <c r="DN43" i="1"/>
  <c r="DN42" i="1"/>
  <c r="DN41" i="1"/>
  <c r="DN40" i="1"/>
  <c r="DN39" i="1"/>
  <c r="DM44" i="1"/>
  <c r="DM43" i="1"/>
  <c r="DM42" i="1"/>
  <c r="DM41" i="1"/>
  <c r="DM40" i="1"/>
  <c r="DM39" i="1"/>
  <c r="DL44" i="1"/>
  <c r="DL43" i="1"/>
  <c r="DL42" i="1"/>
  <c r="DL41" i="1"/>
  <c r="DL40" i="1"/>
  <c r="DL39" i="1"/>
  <c r="DN37" i="1"/>
  <c r="DN36" i="1"/>
  <c r="DN35" i="1"/>
  <c r="DN34" i="1"/>
  <c r="DN33" i="1"/>
  <c r="DM36" i="1"/>
  <c r="DM37" i="1"/>
  <c r="DM35" i="1"/>
  <c r="DM34" i="1"/>
  <c r="DM33" i="1"/>
  <c r="DL37" i="1"/>
  <c r="DL36" i="1"/>
  <c r="DL35" i="1"/>
  <c r="DL34" i="1"/>
  <c r="DL33" i="1"/>
  <c r="DN30" i="1"/>
  <c r="DN29" i="1"/>
  <c r="DN28" i="1"/>
  <c r="DN27" i="1"/>
  <c r="DN26" i="1"/>
  <c r="DN25" i="1"/>
  <c r="DM30" i="1"/>
  <c r="DM29" i="1"/>
  <c r="DM28" i="1"/>
  <c r="DM27" i="1"/>
  <c r="DM26" i="1"/>
  <c r="DM25" i="1"/>
  <c r="DL30" i="1"/>
  <c r="DL28" i="1"/>
  <c r="DL29" i="1"/>
  <c r="DL27" i="1"/>
  <c r="DL26" i="1"/>
  <c r="DL25" i="1"/>
  <c r="DN23" i="1"/>
  <c r="DN22" i="1"/>
  <c r="DN21" i="1"/>
  <c r="DN20" i="1"/>
  <c r="DN19" i="1"/>
  <c r="DN18" i="1"/>
  <c r="DM23" i="1"/>
  <c r="DM22" i="1"/>
  <c r="DM21" i="1"/>
  <c r="DM20" i="1"/>
  <c r="DM19" i="1"/>
  <c r="DM18" i="1"/>
  <c r="DL22" i="1"/>
  <c r="DL23" i="1"/>
  <c r="DL21" i="1"/>
  <c r="DL20" i="1"/>
  <c r="DL19" i="1"/>
  <c r="DL18" i="1"/>
  <c r="DM16" i="1"/>
  <c r="DN16" i="1"/>
  <c r="DN15" i="1"/>
  <c r="DN14" i="1"/>
  <c r="DN13" i="1"/>
  <c r="DN12" i="1"/>
  <c r="DM14" i="1"/>
  <c r="DM15" i="1"/>
  <c r="DM13" i="1"/>
  <c r="DM12" i="1"/>
  <c r="DL16" i="1"/>
  <c r="DL15" i="1"/>
  <c r="DL14" i="1"/>
  <c r="DL13" i="1"/>
  <c r="DL12" i="1"/>
  <c r="DL10" i="1"/>
  <c r="DL9" i="1"/>
  <c r="DL8" i="1"/>
  <c r="DL7" i="1"/>
  <c r="DL6" i="1"/>
  <c r="DL5" i="1"/>
  <c r="DM10" i="1"/>
  <c r="DM9" i="1"/>
  <c r="DM8" i="1"/>
  <c r="DM7" i="1"/>
  <c r="DM6" i="1"/>
  <c r="DM5" i="1"/>
  <c r="DN10" i="1"/>
  <c r="DN9" i="1"/>
  <c r="DN8" i="1"/>
  <c r="DN7" i="1"/>
  <c r="DN6" i="1"/>
  <c r="DN5" i="1"/>
  <c r="DD47" i="1" l="1"/>
  <c r="DD46" i="1"/>
  <c r="DF6" i="1"/>
  <c r="DF7" i="1"/>
  <c r="DF8" i="1"/>
  <c r="DF9" i="1"/>
  <c r="DF10" i="1"/>
  <c r="DF12" i="1"/>
  <c r="DF13" i="1"/>
  <c r="DF14" i="1"/>
  <c r="DF15" i="1"/>
  <c r="DF16" i="1"/>
  <c r="DF18" i="1"/>
  <c r="DF19" i="1"/>
  <c r="DF20" i="1"/>
  <c r="DF21" i="1"/>
  <c r="DF22" i="1"/>
  <c r="DF23" i="1"/>
  <c r="DF25" i="1"/>
  <c r="DF26" i="1"/>
  <c r="DF27" i="1"/>
  <c r="DF28" i="1"/>
  <c r="DF29" i="1"/>
  <c r="DF30" i="1"/>
  <c r="DF33" i="1"/>
  <c r="DF34" i="1"/>
  <c r="DF35" i="1"/>
  <c r="DF36" i="1"/>
  <c r="DF37" i="1"/>
  <c r="DF39" i="1"/>
  <c r="DF40" i="1"/>
  <c r="DF41" i="1"/>
  <c r="DF42" i="1"/>
  <c r="DF43" i="1"/>
  <c r="DF44" i="1"/>
  <c r="DF46" i="1"/>
  <c r="DF47" i="1"/>
  <c r="DF48" i="1"/>
  <c r="DF49" i="1"/>
  <c r="DF50" i="1"/>
  <c r="DF51" i="1"/>
  <c r="DF52" i="1"/>
  <c r="DE6" i="1"/>
  <c r="DE7" i="1"/>
  <c r="DE8" i="1"/>
  <c r="DE9" i="1"/>
  <c r="DE10" i="1"/>
  <c r="DE12" i="1"/>
  <c r="DE13" i="1"/>
  <c r="DE14" i="1"/>
  <c r="DE15" i="1"/>
  <c r="DE16" i="1"/>
  <c r="DE18" i="1"/>
  <c r="DE19" i="1"/>
  <c r="DE20" i="1"/>
  <c r="DE21" i="1"/>
  <c r="DE22" i="1"/>
  <c r="DE23" i="1"/>
  <c r="DE25" i="1"/>
  <c r="DE26" i="1"/>
  <c r="DE27" i="1"/>
  <c r="DE28" i="1"/>
  <c r="DE29" i="1"/>
  <c r="DE30" i="1"/>
  <c r="DE33" i="1"/>
  <c r="DE34" i="1"/>
  <c r="DE35" i="1"/>
  <c r="DE36" i="1"/>
  <c r="DE37" i="1"/>
  <c r="DE39" i="1"/>
  <c r="DE40" i="1"/>
  <c r="DE41" i="1"/>
  <c r="DE42" i="1"/>
  <c r="DE43" i="1"/>
  <c r="DE44" i="1"/>
  <c r="DE46" i="1"/>
  <c r="DE47" i="1"/>
  <c r="DE48" i="1"/>
  <c r="DE49" i="1"/>
  <c r="DE50" i="1"/>
  <c r="DE51" i="1"/>
  <c r="DE52" i="1"/>
  <c r="DD6" i="1"/>
  <c r="DD7" i="1"/>
  <c r="DD8" i="1"/>
  <c r="DD9" i="1"/>
  <c r="DD10" i="1"/>
  <c r="DD12" i="1"/>
  <c r="DD13" i="1"/>
  <c r="DD14" i="1"/>
  <c r="DD15" i="1"/>
  <c r="DD16" i="1"/>
  <c r="DD18" i="1"/>
  <c r="DD19" i="1"/>
  <c r="DD20" i="1"/>
  <c r="DD21" i="1"/>
  <c r="DD22" i="1"/>
  <c r="DD23" i="1"/>
  <c r="DD25" i="1"/>
  <c r="DD26" i="1"/>
  <c r="DD27" i="1"/>
  <c r="DD28" i="1"/>
  <c r="DD29" i="1"/>
  <c r="DD30" i="1"/>
  <c r="DD33" i="1"/>
  <c r="DD34" i="1"/>
  <c r="DD35" i="1"/>
  <c r="DD36" i="1"/>
  <c r="DD37" i="1"/>
  <c r="DD39" i="1"/>
  <c r="DD40" i="1"/>
  <c r="DD41" i="1"/>
  <c r="DD42" i="1"/>
  <c r="DD43" i="1"/>
  <c r="DD44" i="1"/>
  <c r="DD48" i="1"/>
  <c r="DD49" i="1"/>
  <c r="DD50" i="1"/>
  <c r="DD51" i="1"/>
  <c r="DF5" i="1"/>
  <c r="DE5" i="1"/>
  <c r="DD5" i="1"/>
  <c r="CX46" i="1" l="1"/>
  <c r="CX47" i="1"/>
  <c r="CX48" i="1"/>
  <c r="CX49" i="1"/>
  <c r="CX50" i="1"/>
  <c r="CX51" i="1"/>
  <c r="CX52" i="1"/>
  <c r="CW46" i="1"/>
  <c r="CW47" i="1"/>
  <c r="CW48" i="1"/>
  <c r="CW49" i="1"/>
  <c r="CW50" i="1"/>
  <c r="CW51" i="1"/>
  <c r="CW52" i="1"/>
  <c r="CV46" i="1"/>
  <c r="CV47" i="1"/>
  <c r="CV48" i="1"/>
  <c r="CV49" i="1"/>
  <c r="CV50" i="1"/>
  <c r="CV51" i="1"/>
  <c r="CV52" i="1"/>
  <c r="CX39" i="1"/>
  <c r="CX40" i="1"/>
  <c r="CX41" i="1"/>
  <c r="CX42" i="1"/>
  <c r="CX43" i="1"/>
  <c r="CX44" i="1"/>
  <c r="CW39" i="1"/>
  <c r="CW40" i="1"/>
  <c r="CW41" i="1"/>
  <c r="CW42" i="1"/>
  <c r="CW43" i="1"/>
  <c r="CW44" i="1"/>
  <c r="CV39" i="1"/>
  <c r="CV40" i="1"/>
  <c r="CV41" i="1"/>
  <c r="CV42" i="1"/>
  <c r="CV43" i="1"/>
  <c r="CV44" i="1"/>
  <c r="CX33" i="1"/>
  <c r="CX34" i="1"/>
  <c r="CX35" i="1"/>
  <c r="CX36" i="1"/>
  <c r="CX37" i="1"/>
  <c r="CW33" i="1"/>
  <c r="CW34" i="1"/>
  <c r="CW35" i="1"/>
  <c r="CW36" i="1"/>
  <c r="CW37" i="1"/>
  <c r="CV33" i="1"/>
  <c r="CV34" i="1"/>
  <c r="CV35" i="1"/>
  <c r="CV36" i="1"/>
  <c r="CV37" i="1"/>
  <c r="CX25" i="1"/>
  <c r="CX26" i="1"/>
  <c r="CX27" i="1"/>
  <c r="CX28" i="1"/>
  <c r="CX29" i="1"/>
  <c r="CX30" i="1"/>
  <c r="CW25" i="1"/>
  <c r="CW26" i="1"/>
  <c r="CW27" i="1"/>
  <c r="CW28" i="1"/>
  <c r="CW29" i="1"/>
  <c r="CW30" i="1"/>
  <c r="CV25" i="1"/>
  <c r="CV26" i="1"/>
  <c r="CV27" i="1"/>
  <c r="CV28" i="1"/>
  <c r="CV29" i="1"/>
  <c r="CV30" i="1"/>
  <c r="CX18" i="1"/>
  <c r="CX19" i="1"/>
  <c r="CX20" i="1"/>
  <c r="CX21" i="1"/>
  <c r="CX22" i="1"/>
  <c r="CX23" i="1"/>
  <c r="CW18" i="1"/>
  <c r="CW19" i="1"/>
  <c r="CW20" i="1"/>
  <c r="CW21" i="1"/>
  <c r="CW22" i="1"/>
  <c r="CW23" i="1"/>
  <c r="CV18" i="1"/>
  <c r="CV19" i="1"/>
  <c r="CV20" i="1"/>
  <c r="CV21" i="1"/>
  <c r="CV22" i="1"/>
  <c r="CV23" i="1"/>
  <c r="CX12" i="1"/>
  <c r="CX13" i="1"/>
  <c r="CX14" i="1"/>
  <c r="CX15" i="1"/>
  <c r="CX16" i="1"/>
  <c r="CW12" i="1"/>
  <c r="CW13" i="1"/>
  <c r="CW14" i="1"/>
  <c r="CW15" i="1"/>
  <c r="CW16" i="1"/>
  <c r="CV12" i="1"/>
  <c r="CV13" i="1"/>
  <c r="CV14" i="1"/>
  <c r="CV15" i="1"/>
  <c r="CV16" i="1"/>
  <c r="CX6" i="1"/>
  <c r="CX7" i="1"/>
  <c r="CX8" i="1"/>
  <c r="CX9" i="1"/>
  <c r="CX10" i="1"/>
  <c r="CW6" i="1"/>
  <c r="CW7" i="1"/>
  <c r="CW8" i="1"/>
  <c r="CW9" i="1"/>
  <c r="CW10" i="1"/>
  <c r="CV6" i="1"/>
  <c r="CV7" i="1"/>
  <c r="CV8" i="1"/>
  <c r="CV9" i="1"/>
  <c r="CV10" i="1"/>
  <c r="CX5" i="1"/>
  <c r="CW5" i="1"/>
  <c r="CV5" i="1"/>
  <c r="CP52" i="1" l="1"/>
  <c r="CP51" i="1"/>
  <c r="CP50" i="1"/>
  <c r="CP49" i="1"/>
  <c r="CP48" i="1"/>
  <c r="CP47" i="1"/>
  <c r="CP46" i="1"/>
  <c r="CP44" i="1"/>
  <c r="CP43" i="1"/>
  <c r="CP42" i="1"/>
  <c r="CP41" i="1"/>
  <c r="CP40" i="1"/>
  <c r="CP39" i="1"/>
  <c r="CP37" i="1"/>
  <c r="CP36" i="1"/>
  <c r="CP35" i="1"/>
  <c r="CP34" i="1"/>
  <c r="CP33" i="1"/>
  <c r="CP30" i="1"/>
  <c r="CP29" i="1"/>
  <c r="CP28" i="1"/>
  <c r="CP27" i="1"/>
  <c r="CP26" i="1"/>
  <c r="CP25" i="1"/>
  <c r="CP23" i="1"/>
  <c r="CP22" i="1"/>
  <c r="CP21" i="1"/>
  <c r="CP20" i="1"/>
  <c r="CP19" i="1"/>
  <c r="CP18" i="1"/>
  <c r="CP16" i="1"/>
  <c r="CP15" i="1"/>
  <c r="CP14" i="1"/>
  <c r="CP13" i="1"/>
  <c r="CP12" i="1"/>
  <c r="CO52" i="1"/>
  <c r="CO51" i="1"/>
  <c r="CO50" i="1"/>
  <c r="CO49" i="1"/>
  <c r="CO48" i="1"/>
  <c r="CO47" i="1"/>
  <c r="CO46" i="1"/>
  <c r="CO44" i="1"/>
  <c r="CO43" i="1"/>
  <c r="CO42" i="1"/>
  <c r="CO41" i="1"/>
  <c r="CO40" i="1"/>
  <c r="CO39" i="1"/>
  <c r="CO37" i="1"/>
  <c r="CO36" i="1"/>
  <c r="CO35" i="1"/>
  <c r="CO34" i="1"/>
  <c r="CO33" i="1"/>
  <c r="CO30" i="1"/>
  <c r="CO29" i="1"/>
  <c r="CO28" i="1"/>
  <c r="CO27" i="1"/>
  <c r="CO26" i="1"/>
  <c r="CO25" i="1"/>
  <c r="CO23" i="1"/>
  <c r="CO22" i="1"/>
  <c r="CO21" i="1"/>
  <c r="CO20" i="1"/>
  <c r="CO19" i="1"/>
  <c r="CO18" i="1"/>
  <c r="CO16" i="1"/>
  <c r="CO15" i="1"/>
  <c r="CO14" i="1"/>
  <c r="CO13" i="1"/>
  <c r="CO12" i="1"/>
  <c r="CN52" i="1"/>
  <c r="CN51" i="1"/>
  <c r="CN50" i="1"/>
  <c r="CN49" i="1"/>
  <c r="CN48" i="1"/>
  <c r="CN47" i="1"/>
  <c r="CN46" i="1"/>
  <c r="CN44" i="1"/>
  <c r="CN43" i="1"/>
  <c r="CN42" i="1"/>
  <c r="CN41" i="1"/>
  <c r="CN40" i="1"/>
  <c r="CN39" i="1"/>
  <c r="CN37" i="1"/>
  <c r="CN36" i="1"/>
  <c r="CN35" i="1"/>
  <c r="CN34" i="1"/>
  <c r="CN33" i="1"/>
  <c r="CN30" i="1"/>
  <c r="CN29" i="1"/>
  <c r="CN28" i="1"/>
  <c r="CN27" i="1"/>
  <c r="CN26" i="1"/>
  <c r="CN25" i="1"/>
  <c r="CN23" i="1"/>
  <c r="CN22" i="1"/>
  <c r="CN21" i="1"/>
  <c r="CN20" i="1"/>
  <c r="CN19" i="1"/>
  <c r="CN18" i="1"/>
  <c r="CN16" i="1"/>
  <c r="CN15" i="1"/>
  <c r="CN14" i="1"/>
  <c r="CN13" i="1"/>
  <c r="CN12" i="1"/>
  <c r="CP10" i="1"/>
  <c r="CP9" i="1"/>
  <c r="CP8" i="1"/>
  <c r="CP7" i="1"/>
  <c r="CP6" i="1"/>
  <c r="CO10" i="1"/>
  <c r="CO9" i="1"/>
  <c r="CO8" i="1"/>
  <c r="CO7" i="1"/>
  <c r="CO6" i="1"/>
  <c r="CN10" i="1"/>
  <c r="CN9" i="1"/>
  <c r="CN8" i="1"/>
  <c r="CN7" i="1"/>
  <c r="CN6" i="1"/>
  <c r="CP5" i="1"/>
  <c r="CO5" i="1"/>
  <c r="CN5" i="1"/>
  <c r="CF5" i="1"/>
  <c r="CH6" i="1" l="1"/>
  <c r="CH7" i="1"/>
  <c r="CH8" i="1"/>
  <c r="CH9" i="1"/>
  <c r="CH10" i="1"/>
  <c r="CH12" i="1"/>
  <c r="CH13" i="1"/>
  <c r="CH14" i="1"/>
  <c r="CH15" i="1"/>
  <c r="CH16" i="1"/>
  <c r="CH18" i="1"/>
  <c r="CH19" i="1"/>
  <c r="CH20" i="1"/>
  <c r="CH21" i="1"/>
  <c r="CH22" i="1"/>
  <c r="CH23" i="1"/>
  <c r="CH25" i="1"/>
  <c r="CH26" i="1"/>
  <c r="CH27" i="1"/>
  <c r="CH28" i="1"/>
  <c r="CH29" i="1"/>
  <c r="CH30" i="1"/>
  <c r="CH33" i="1"/>
  <c r="CH34" i="1"/>
  <c r="CH35" i="1"/>
  <c r="CH36" i="1"/>
  <c r="CH37" i="1"/>
  <c r="CH39" i="1"/>
  <c r="CH40" i="1"/>
  <c r="CH41" i="1"/>
  <c r="CH42" i="1"/>
  <c r="CH43" i="1"/>
  <c r="CH44" i="1"/>
  <c r="CH46" i="1"/>
  <c r="CH47" i="1"/>
  <c r="CH48" i="1"/>
  <c r="CH49" i="1"/>
  <c r="CH50" i="1"/>
  <c r="CH51" i="1"/>
  <c r="CH52" i="1"/>
  <c r="CH5" i="1"/>
  <c r="CG37" i="1"/>
  <c r="CG6" i="1"/>
  <c r="CG7" i="1"/>
  <c r="CG8" i="1"/>
  <c r="CG9" i="1"/>
  <c r="CG10" i="1"/>
  <c r="CG12" i="1"/>
  <c r="CG13" i="1"/>
  <c r="CG14" i="1"/>
  <c r="CG15" i="1"/>
  <c r="CG16" i="1"/>
  <c r="CG18" i="1"/>
  <c r="CG19" i="1"/>
  <c r="CG20" i="1"/>
  <c r="CG21" i="1"/>
  <c r="CG22" i="1"/>
  <c r="CG23" i="1"/>
  <c r="CG25" i="1"/>
  <c r="CG26" i="1"/>
  <c r="CG27" i="1"/>
  <c r="CG28" i="1"/>
  <c r="CG29" i="1"/>
  <c r="CG30" i="1"/>
  <c r="CG33" i="1"/>
  <c r="CG34" i="1"/>
  <c r="CG35" i="1"/>
  <c r="CG36" i="1"/>
  <c r="CG39" i="1"/>
  <c r="CG40" i="1"/>
  <c r="CG41" i="1"/>
  <c r="CG42" i="1"/>
  <c r="CG43" i="1"/>
  <c r="CG44" i="1"/>
  <c r="CG46" i="1"/>
  <c r="CG47" i="1"/>
  <c r="CG48" i="1"/>
  <c r="CG49" i="1"/>
  <c r="CG50" i="1"/>
  <c r="CG51" i="1"/>
  <c r="CG52" i="1"/>
  <c r="CG5" i="1"/>
  <c r="CF6" i="1"/>
  <c r="CF7" i="1"/>
  <c r="CF8" i="1"/>
  <c r="CF9" i="1"/>
  <c r="CF10" i="1"/>
  <c r="CF12" i="1"/>
  <c r="CF13" i="1"/>
  <c r="CF14" i="1"/>
  <c r="CF15" i="1"/>
  <c r="CF16" i="1"/>
  <c r="CF18" i="1"/>
  <c r="CF19" i="1"/>
  <c r="CF20" i="1"/>
  <c r="CF21" i="1"/>
  <c r="CF22" i="1"/>
  <c r="CF23" i="1"/>
  <c r="CF25" i="1"/>
  <c r="CF26" i="1"/>
  <c r="CF27" i="1"/>
  <c r="CF28" i="1"/>
  <c r="CF29" i="1"/>
  <c r="CF30" i="1"/>
  <c r="CF33" i="1"/>
  <c r="CF34" i="1"/>
  <c r="CF35" i="1"/>
  <c r="CF36" i="1"/>
  <c r="CF37" i="1"/>
  <c r="CF39" i="1"/>
  <c r="CF40" i="1"/>
  <c r="CF41" i="1"/>
  <c r="CF42" i="1"/>
  <c r="CF43" i="1"/>
  <c r="CF44" i="1"/>
  <c r="CF46" i="1"/>
  <c r="CF47" i="1"/>
  <c r="CF48" i="1"/>
  <c r="CF49" i="1"/>
  <c r="CF50" i="1"/>
  <c r="CF51" i="1"/>
  <c r="CF52" i="1"/>
  <c r="BZ6" i="1"/>
  <c r="BZ7" i="1"/>
  <c r="BZ8" i="1"/>
  <c r="BZ9" i="1"/>
  <c r="BZ10" i="1"/>
  <c r="BZ12" i="1"/>
  <c r="BZ13" i="1"/>
  <c r="BZ14" i="1"/>
  <c r="BZ15" i="1"/>
  <c r="BZ16" i="1"/>
  <c r="BZ18" i="1"/>
  <c r="BZ19" i="1"/>
  <c r="BZ20" i="1"/>
  <c r="BZ21" i="1"/>
  <c r="BZ22" i="1"/>
  <c r="BZ23" i="1"/>
  <c r="BZ25" i="1"/>
  <c r="BZ26" i="1"/>
  <c r="BZ27" i="1"/>
  <c r="BZ28" i="1"/>
  <c r="BZ29" i="1"/>
  <c r="BZ30" i="1"/>
  <c r="BZ33" i="1"/>
  <c r="BZ34" i="1"/>
  <c r="BZ35" i="1"/>
  <c r="BZ36" i="1"/>
  <c r="BZ37" i="1"/>
  <c r="BZ39" i="1"/>
  <c r="BZ40" i="1"/>
  <c r="BZ41" i="1"/>
  <c r="BZ42" i="1"/>
  <c r="BZ43" i="1"/>
  <c r="BZ44" i="1"/>
  <c r="BZ46" i="1"/>
  <c r="BZ47" i="1"/>
  <c r="BZ48" i="1"/>
  <c r="BZ49" i="1"/>
  <c r="BZ50" i="1"/>
  <c r="BZ51" i="1"/>
  <c r="BZ52" i="1"/>
  <c r="BZ5" i="1"/>
  <c r="BY6" i="1"/>
  <c r="BY7" i="1"/>
  <c r="BY8" i="1"/>
  <c r="BY9" i="1"/>
  <c r="BY10" i="1"/>
  <c r="BY12" i="1"/>
  <c r="BY13" i="1"/>
  <c r="BY14" i="1"/>
  <c r="BY15" i="1"/>
  <c r="BY16" i="1"/>
  <c r="BY18" i="1"/>
  <c r="BY19" i="1"/>
  <c r="BY20" i="1"/>
  <c r="BY21" i="1"/>
  <c r="BY22" i="1"/>
  <c r="BY23" i="1"/>
  <c r="BY25" i="1"/>
  <c r="BY26" i="1"/>
  <c r="BY27" i="1"/>
  <c r="BY28" i="1"/>
  <c r="BY29" i="1"/>
  <c r="BY30" i="1"/>
  <c r="BY33" i="1"/>
  <c r="BY34" i="1"/>
  <c r="BY35" i="1"/>
  <c r="BY36" i="1"/>
  <c r="BY37" i="1"/>
  <c r="BY39" i="1"/>
  <c r="BY40" i="1"/>
  <c r="BY41" i="1"/>
  <c r="BY42" i="1"/>
  <c r="BY43" i="1"/>
  <c r="BY44" i="1"/>
  <c r="BY46" i="1"/>
  <c r="BY47" i="1"/>
  <c r="BY48" i="1"/>
  <c r="BY49" i="1"/>
  <c r="BY50" i="1"/>
  <c r="BY51" i="1"/>
  <c r="BY52" i="1"/>
  <c r="BY5" i="1"/>
  <c r="BX6" i="1"/>
  <c r="BX7" i="1"/>
  <c r="BX8" i="1"/>
  <c r="BX9" i="1"/>
  <c r="BX10" i="1"/>
  <c r="BX12" i="1"/>
  <c r="BX13" i="1"/>
  <c r="BX14" i="1"/>
  <c r="BX15" i="1"/>
  <c r="BX16" i="1"/>
  <c r="BX18" i="1"/>
  <c r="BX19" i="1"/>
  <c r="BX20" i="1"/>
  <c r="BX21" i="1"/>
  <c r="BX22" i="1"/>
  <c r="BX23" i="1"/>
  <c r="BX25" i="1"/>
  <c r="BX26" i="1"/>
  <c r="BX27" i="1"/>
  <c r="BX28" i="1"/>
  <c r="BX29" i="1"/>
  <c r="BX30" i="1"/>
  <c r="BX33" i="1"/>
  <c r="BX34" i="1"/>
  <c r="BX35" i="1"/>
  <c r="BX36" i="1"/>
  <c r="BX37" i="1"/>
  <c r="BX39" i="1"/>
  <c r="BX40" i="1"/>
  <c r="BX41" i="1"/>
  <c r="BX42" i="1"/>
  <c r="BX43" i="1"/>
  <c r="BX44" i="1"/>
  <c r="BX46" i="1"/>
  <c r="BX47" i="1"/>
  <c r="BX48" i="1"/>
  <c r="BX49" i="1"/>
  <c r="BX50" i="1"/>
  <c r="BX51" i="1"/>
  <c r="BX52" i="1"/>
  <c r="BX5" i="1"/>
  <c r="BR46" i="1" l="1"/>
  <c r="BR47" i="1"/>
  <c r="BR48" i="1"/>
  <c r="BR49" i="1"/>
  <c r="BR50" i="1"/>
  <c r="BR51" i="1"/>
  <c r="BR52" i="1"/>
  <c r="BQ46" i="1"/>
  <c r="BQ47" i="1"/>
  <c r="BQ48" i="1"/>
  <c r="BQ49" i="1"/>
  <c r="BQ50" i="1"/>
  <c r="BQ51" i="1"/>
  <c r="BQ52" i="1"/>
  <c r="BP46" i="1"/>
  <c r="BP47" i="1"/>
  <c r="BP48" i="1"/>
  <c r="BP49" i="1"/>
  <c r="BP50" i="1"/>
  <c r="BP51" i="1"/>
  <c r="BP52" i="1"/>
  <c r="BR39" i="1"/>
  <c r="BR40" i="1"/>
  <c r="BR41" i="1"/>
  <c r="BR42" i="1"/>
  <c r="BR43" i="1"/>
  <c r="BR44" i="1"/>
  <c r="BQ39" i="1"/>
  <c r="BQ40" i="1"/>
  <c r="BQ41" i="1"/>
  <c r="BQ42" i="1"/>
  <c r="BQ43" i="1"/>
  <c r="BQ44" i="1"/>
  <c r="BP39" i="1"/>
  <c r="BP40" i="1"/>
  <c r="BP41" i="1"/>
  <c r="BP42" i="1"/>
  <c r="BP43" i="1"/>
  <c r="BP44" i="1"/>
  <c r="BR33" i="1"/>
  <c r="BR34" i="1"/>
  <c r="BR35" i="1"/>
  <c r="BR36" i="1"/>
  <c r="BR37" i="1"/>
  <c r="BQ33" i="1"/>
  <c r="BQ34" i="1"/>
  <c r="BQ35" i="1"/>
  <c r="BQ36" i="1"/>
  <c r="BQ37" i="1"/>
  <c r="BP33" i="1"/>
  <c r="BP34" i="1"/>
  <c r="BP35" i="1"/>
  <c r="BP36" i="1"/>
  <c r="BP37" i="1"/>
  <c r="BR25" i="1"/>
  <c r="BR26" i="1"/>
  <c r="BR27" i="1"/>
  <c r="BR28" i="1"/>
  <c r="BR29" i="1"/>
  <c r="BR30" i="1"/>
  <c r="BQ25" i="1"/>
  <c r="BQ26" i="1"/>
  <c r="BQ27" i="1"/>
  <c r="BQ28" i="1"/>
  <c r="BQ29" i="1"/>
  <c r="BQ30" i="1"/>
  <c r="BP25" i="1"/>
  <c r="BP26" i="1"/>
  <c r="BP27" i="1"/>
  <c r="BP28" i="1"/>
  <c r="BP29" i="1"/>
  <c r="BP30" i="1"/>
  <c r="BR18" i="1"/>
  <c r="BR19" i="1"/>
  <c r="BR20" i="1"/>
  <c r="BR21" i="1"/>
  <c r="BR22" i="1"/>
  <c r="BR23" i="1"/>
  <c r="BQ18" i="1"/>
  <c r="BQ19" i="1"/>
  <c r="BQ20" i="1"/>
  <c r="BQ21" i="1"/>
  <c r="BQ22" i="1"/>
  <c r="BQ23" i="1"/>
  <c r="BP18" i="1"/>
  <c r="BP19" i="1"/>
  <c r="BP20" i="1"/>
  <c r="BP21" i="1"/>
  <c r="BP22" i="1"/>
  <c r="BP23" i="1"/>
  <c r="BR12" i="1"/>
  <c r="BR13" i="1"/>
  <c r="BR14" i="1"/>
  <c r="BR15" i="1"/>
  <c r="BR16" i="1"/>
  <c r="BQ12" i="1"/>
  <c r="BQ13" i="1"/>
  <c r="BQ14" i="1"/>
  <c r="BQ15" i="1"/>
  <c r="BQ16" i="1"/>
  <c r="BP12" i="1"/>
  <c r="BP13" i="1"/>
  <c r="BP14" i="1"/>
  <c r="BP15" i="1"/>
  <c r="BP16" i="1"/>
  <c r="BR6" i="1"/>
  <c r="BR7" i="1"/>
  <c r="BR8" i="1"/>
  <c r="BR9" i="1"/>
  <c r="BR10" i="1"/>
  <c r="BR5" i="1"/>
  <c r="BQ6" i="1"/>
  <c r="BQ7" i="1"/>
  <c r="BQ8" i="1"/>
  <c r="BQ9" i="1"/>
  <c r="BQ10" i="1"/>
  <c r="BQ5" i="1"/>
  <c r="BP6" i="1"/>
  <c r="BP7" i="1"/>
  <c r="BP8" i="1"/>
  <c r="BP9" i="1"/>
  <c r="BP10" i="1"/>
  <c r="BP5" i="1"/>
  <c r="BJ22" i="1" l="1"/>
  <c r="BJ21" i="1"/>
  <c r="BJ23" i="1"/>
  <c r="BJ26" i="1"/>
  <c r="BJ27" i="1"/>
  <c r="BJ28" i="1"/>
  <c r="BJ29" i="1"/>
  <c r="BJ35" i="1"/>
  <c r="BJ36" i="1"/>
  <c r="BJ37" i="1"/>
  <c r="BI39" i="1"/>
  <c r="BI47" i="1"/>
  <c r="BJ40" i="1"/>
  <c r="BJ42" i="1"/>
  <c r="BJ51" i="1"/>
  <c r="BJ50" i="1"/>
  <c r="BJ49" i="1"/>
  <c r="BJ48" i="1"/>
  <c r="BJ47" i="1"/>
  <c r="BJ46" i="1"/>
  <c r="BJ44" i="1"/>
  <c r="BJ43" i="1"/>
  <c r="BJ41" i="1"/>
  <c r="BJ39" i="1"/>
  <c r="BJ34" i="1"/>
  <c r="BJ33" i="1"/>
  <c r="BJ30" i="1"/>
  <c r="BJ25" i="1"/>
  <c r="BI51" i="1"/>
  <c r="BI49" i="1"/>
  <c r="BI46" i="1"/>
  <c r="BI43" i="1"/>
  <c r="BI42" i="1"/>
  <c r="BI40" i="1"/>
  <c r="BI37" i="1"/>
  <c r="BI35" i="1"/>
  <c r="BI34" i="1"/>
  <c r="BI33" i="1"/>
  <c r="BI29" i="1"/>
  <c r="BI27" i="1"/>
  <c r="BI26" i="1"/>
  <c r="BI25" i="1"/>
  <c r="BI28" i="1"/>
  <c r="BI30" i="1"/>
  <c r="BI36" i="1"/>
  <c r="BI41" i="1"/>
  <c r="BI44" i="1"/>
  <c r="BI48" i="1"/>
  <c r="BI50" i="1"/>
  <c r="BH49" i="1"/>
  <c r="BH51" i="1"/>
  <c r="BH50" i="1"/>
  <c r="BH48" i="1"/>
  <c r="BH47" i="1"/>
  <c r="BH46" i="1"/>
  <c r="BH44" i="1"/>
  <c r="BH43" i="1"/>
  <c r="BH42" i="1"/>
  <c r="BH41" i="1"/>
  <c r="BH40" i="1"/>
  <c r="BH39" i="1"/>
  <c r="BH37" i="1"/>
  <c r="BH36" i="1"/>
  <c r="BH35" i="1"/>
  <c r="BH34" i="1"/>
  <c r="BH33" i="1"/>
  <c r="BH30" i="1"/>
  <c r="BH29" i="1"/>
  <c r="BH28" i="1"/>
  <c r="BH27" i="1"/>
  <c r="BH26" i="1"/>
  <c r="BH25" i="1"/>
  <c r="BJ20" i="1"/>
  <c r="BJ19" i="1"/>
  <c r="BJ18" i="1"/>
  <c r="BJ15" i="1"/>
  <c r="BJ16" i="1"/>
  <c r="BJ14" i="1"/>
  <c r="BJ13" i="1"/>
  <c r="BJ12" i="1"/>
  <c r="BI23" i="1"/>
  <c r="BI22" i="1"/>
  <c r="BI21" i="1"/>
  <c r="BI20" i="1"/>
  <c r="BI19" i="1"/>
  <c r="BI18" i="1"/>
  <c r="BI16" i="1"/>
  <c r="BI15" i="1"/>
  <c r="BI14" i="1"/>
  <c r="BI13" i="1"/>
  <c r="BI12" i="1"/>
  <c r="BH23" i="1"/>
  <c r="BH22" i="1"/>
  <c r="BH21" i="1"/>
  <c r="BH20" i="1"/>
  <c r="BH19" i="1"/>
  <c r="BH18" i="1"/>
  <c r="BH16" i="1"/>
  <c r="BH15" i="1"/>
  <c r="BH14" i="1"/>
  <c r="BH13" i="1"/>
  <c r="BH12" i="1"/>
  <c r="BH10" i="1"/>
  <c r="BH9" i="1"/>
  <c r="BI10" i="1"/>
  <c r="BI9" i="1"/>
  <c r="BJ10" i="1"/>
  <c r="BJ9" i="1"/>
  <c r="BJ8" i="1"/>
  <c r="BH8" i="1"/>
  <c r="BI8" i="1"/>
  <c r="BH6" i="1"/>
  <c r="BH7" i="1"/>
  <c r="BH5" i="1" l="1"/>
  <c r="BI5" i="1"/>
  <c r="BJ5" i="1"/>
  <c r="BI6" i="1"/>
  <c r="BJ6" i="1"/>
  <c r="BI7" i="1"/>
  <c r="BJ7" i="1"/>
  <c r="BB6" i="1" l="1"/>
  <c r="BB7" i="1"/>
  <c r="BB8" i="1"/>
  <c r="BB9" i="1"/>
  <c r="BB10" i="1"/>
  <c r="BB12" i="1"/>
  <c r="BB13" i="1"/>
  <c r="BB14" i="1"/>
  <c r="BB15" i="1"/>
  <c r="BB16" i="1"/>
  <c r="BB18" i="1"/>
  <c r="BB19" i="1"/>
  <c r="BB20" i="1"/>
  <c r="BB21" i="1"/>
  <c r="BB22" i="1"/>
  <c r="BB23" i="1"/>
  <c r="BB25" i="1"/>
  <c r="BB26" i="1"/>
  <c r="BB27" i="1"/>
  <c r="BB28" i="1"/>
  <c r="BB29" i="1"/>
  <c r="BB30" i="1"/>
  <c r="BB33" i="1"/>
  <c r="BB34" i="1"/>
  <c r="BB35" i="1"/>
  <c r="BB36" i="1"/>
  <c r="BB37" i="1"/>
  <c r="BB39" i="1"/>
  <c r="BB40" i="1"/>
  <c r="BB41" i="1"/>
  <c r="BB42" i="1"/>
  <c r="BB43" i="1"/>
  <c r="BB44" i="1"/>
  <c r="BB46" i="1"/>
  <c r="BB47" i="1"/>
  <c r="BB48" i="1"/>
  <c r="BB49" i="1"/>
  <c r="BB50" i="1"/>
  <c r="BB51" i="1"/>
  <c r="BB52" i="1"/>
  <c r="BB5" i="1"/>
  <c r="BA6" i="1"/>
  <c r="BA7" i="1"/>
  <c r="BA8" i="1"/>
  <c r="BA9" i="1"/>
  <c r="BA10" i="1"/>
  <c r="BA12" i="1"/>
  <c r="BA13" i="1"/>
  <c r="BA14" i="1"/>
  <c r="BA15" i="1"/>
  <c r="BA16" i="1"/>
  <c r="BA18" i="1"/>
  <c r="BA19" i="1"/>
  <c r="BA20" i="1"/>
  <c r="BA21" i="1"/>
  <c r="BA22" i="1"/>
  <c r="BA23" i="1"/>
  <c r="BA25" i="1"/>
  <c r="BA26" i="1"/>
  <c r="BA27" i="1"/>
  <c r="BA28" i="1"/>
  <c r="BA29" i="1"/>
  <c r="BA30" i="1"/>
  <c r="BA33" i="1"/>
  <c r="BA34" i="1"/>
  <c r="BA35" i="1"/>
  <c r="BA36" i="1"/>
  <c r="BA37" i="1"/>
  <c r="BA39" i="1"/>
  <c r="BA40" i="1"/>
  <c r="BA41" i="1"/>
  <c r="BA42" i="1"/>
  <c r="BA43" i="1"/>
  <c r="BA44" i="1"/>
  <c r="BA46" i="1"/>
  <c r="BA47" i="1"/>
  <c r="BA48" i="1"/>
  <c r="BA49" i="1"/>
  <c r="BA50" i="1"/>
  <c r="BA51" i="1"/>
  <c r="BA52" i="1"/>
  <c r="BA5" i="1"/>
  <c r="AZ6" i="1"/>
  <c r="AZ7" i="1"/>
  <c r="AZ8" i="1"/>
  <c r="AZ9" i="1"/>
  <c r="AZ10" i="1"/>
  <c r="AZ12" i="1"/>
  <c r="AZ13" i="1"/>
  <c r="AZ14" i="1"/>
  <c r="AZ15" i="1"/>
  <c r="AZ16" i="1"/>
  <c r="AZ18" i="1"/>
  <c r="AZ19" i="1"/>
  <c r="AZ20" i="1"/>
  <c r="AZ21" i="1"/>
  <c r="AZ22" i="1"/>
  <c r="AZ23" i="1"/>
  <c r="AZ25" i="1"/>
  <c r="AZ26" i="1"/>
  <c r="AZ27" i="1"/>
  <c r="AZ28" i="1"/>
  <c r="AZ29" i="1"/>
  <c r="AZ30" i="1"/>
  <c r="AZ33" i="1"/>
  <c r="AZ34" i="1"/>
  <c r="AZ35" i="1"/>
  <c r="AZ36" i="1"/>
  <c r="AZ37" i="1"/>
  <c r="AZ39" i="1"/>
  <c r="AZ40" i="1"/>
  <c r="AZ41" i="1"/>
  <c r="AZ42" i="1"/>
  <c r="AZ43" i="1"/>
  <c r="AZ44" i="1"/>
  <c r="AZ46" i="1"/>
  <c r="AZ47" i="1"/>
  <c r="AZ48" i="1"/>
  <c r="AZ49" i="1"/>
  <c r="AZ50" i="1"/>
  <c r="AZ51" i="1"/>
  <c r="AZ52" i="1"/>
  <c r="AZ5" i="1"/>
  <c r="AR25" i="1" l="1"/>
  <c r="AS25" i="1"/>
  <c r="AT25" i="1"/>
  <c r="AR26" i="1"/>
  <c r="AS26" i="1"/>
  <c r="AT26" i="1"/>
  <c r="AR27" i="1"/>
  <c r="AS27" i="1"/>
  <c r="AT27" i="1"/>
  <c r="AR28" i="1"/>
  <c r="AS28" i="1"/>
  <c r="AT28" i="1"/>
  <c r="AR29" i="1"/>
  <c r="AS29" i="1"/>
  <c r="AT29" i="1"/>
  <c r="AR30" i="1"/>
  <c r="AS30" i="1"/>
  <c r="AT30" i="1"/>
  <c r="AR33" i="1"/>
  <c r="AS33" i="1"/>
  <c r="AT33" i="1"/>
  <c r="AR34" i="1"/>
  <c r="AS34" i="1"/>
  <c r="AT34" i="1"/>
  <c r="AR35" i="1"/>
  <c r="AS35" i="1"/>
  <c r="AT35" i="1"/>
  <c r="AR36" i="1"/>
  <c r="AS36" i="1"/>
  <c r="AT36" i="1"/>
  <c r="AR37" i="1"/>
  <c r="AS37" i="1"/>
  <c r="AT37" i="1"/>
  <c r="AR39" i="1"/>
  <c r="AS39" i="1"/>
  <c r="AT39" i="1"/>
  <c r="AR40" i="1"/>
  <c r="AS40" i="1"/>
  <c r="AT40" i="1"/>
  <c r="AR41" i="1"/>
  <c r="AS41" i="1"/>
  <c r="AT41" i="1"/>
  <c r="AR42" i="1"/>
  <c r="AS42" i="1"/>
  <c r="AT42" i="1"/>
  <c r="AR43" i="1"/>
  <c r="AS43" i="1"/>
  <c r="AT43" i="1"/>
  <c r="AR44" i="1"/>
  <c r="AS44" i="1"/>
  <c r="AT44" i="1"/>
  <c r="AR46" i="1"/>
  <c r="AS46" i="1"/>
  <c r="AT46" i="1"/>
  <c r="AR47" i="1"/>
  <c r="AS47" i="1"/>
  <c r="AT47" i="1"/>
  <c r="AR48" i="1"/>
  <c r="AS48" i="1"/>
  <c r="AT48" i="1"/>
  <c r="AR49" i="1"/>
  <c r="AS49" i="1"/>
  <c r="AT49" i="1"/>
  <c r="AR50" i="1"/>
  <c r="AS50" i="1"/>
  <c r="AT50" i="1"/>
  <c r="AR51" i="1"/>
  <c r="AS51" i="1"/>
  <c r="AT51" i="1"/>
  <c r="AR52" i="1"/>
  <c r="AS52" i="1"/>
  <c r="AT52" i="1"/>
  <c r="AR12" i="1"/>
  <c r="AS12" i="1"/>
  <c r="AT12" i="1"/>
  <c r="AR13" i="1"/>
  <c r="AS13" i="1"/>
  <c r="AT13" i="1"/>
  <c r="AR14" i="1"/>
  <c r="AS14" i="1"/>
  <c r="AT14" i="1"/>
  <c r="AR15" i="1"/>
  <c r="AS15" i="1"/>
  <c r="AT15" i="1"/>
  <c r="AR16" i="1"/>
  <c r="AS16" i="1"/>
  <c r="AT16" i="1"/>
  <c r="AR18" i="1"/>
  <c r="AS18" i="1"/>
  <c r="AT18" i="1"/>
  <c r="AR19" i="1"/>
  <c r="AS19" i="1"/>
  <c r="AT19" i="1"/>
  <c r="AR20" i="1"/>
  <c r="AS20" i="1"/>
  <c r="AT20" i="1"/>
  <c r="AR21" i="1"/>
  <c r="AS21" i="1"/>
  <c r="AT21" i="1"/>
  <c r="AR22" i="1"/>
  <c r="AS22" i="1"/>
  <c r="AT22" i="1"/>
  <c r="AR23" i="1"/>
  <c r="AS23" i="1"/>
  <c r="AT23" i="1"/>
  <c r="AR6" i="1"/>
  <c r="AS6" i="1"/>
  <c r="AT6" i="1"/>
  <c r="AR7" i="1"/>
  <c r="AS7" i="1"/>
  <c r="AT7" i="1"/>
  <c r="AR8" i="1"/>
  <c r="AS8" i="1"/>
  <c r="AT8" i="1"/>
  <c r="AR9" i="1"/>
  <c r="AS9" i="1"/>
  <c r="AT9" i="1"/>
  <c r="AS5" i="1"/>
  <c r="AT5" i="1"/>
  <c r="AR5" i="1"/>
  <c r="AK28" i="1" l="1"/>
  <c r="AJ6" i="1"/>
  <c r="AK6" i="1"/>
  <c r="AL6" i="1"/>
  <c r="AJ7" i="1"/>
  <c r="AK7" i="1"/>
  <c r="AL7" i="1"/>
  <c r="AJ8" i="1"/>
  <c r="AK8" i="1"/>
  <c r="AL8" i="1"/>
  <c r="AJ9" i="1"/>
  <c r="AK9" i="1"/>
  <c r="AL9" i="1"/>
  <c r="AJ12" i="1"/>
  <c r="AK12" i="1"/>
  <c r="AL12" i="1"/>
  <c r="AJ13" i="1"/>
  <c r="AK13" i="1"/>
  <c r="AL13" i="1"/>
  <c r="AJ14" i="1"/>
  <c r="AK14" i="1"/>
  <c r="AL14" i="1"/>
  <c r="AJ15" i="1"/>
  <c r="AK15" i="1"/>
  <c r="AL15" i="1"/>
  <c r="AJ16" i="1"/>
  <c r="AK16" i="1"/>
  <c r="AL16" i="1"/>
  <c r="AJ18" i="1"/>
  <c r="AK18" i="1"/>
  <c r="AL18" i="1"/>
  <c r="AJ19" i="1"/>
  <c r="AK19" i="1"/>
  <c r="AL19" i="1"/>
  <c r="AJ20" i="1"/>
  <c r="AK20" i="1"/>
  <c r="AL20" i="1"/>
  <c r="AJ21" i="1"/>
  <c r="AK21" i="1"/>
  <c r="AL21" i="1"/>
  <c r="AJ22" i="1"/>
  <c r="AK22" i="1"/>
  <c r="AL22" i="1"/>
  <c r="AJ23" i="1"/>
  <c r="AK23" i="1"/>
  <c r="AL23" i="1"/>
  <c r="AJ25" i="1"/>
  <c r="AK25" i="1"/>
  <c r="AL25" i="1"/>
  <c r="AJ26" i="1"/>
  <c r="AK26" i="1"/>
  <c r="AL26" i="1"/>
  <c r="AJ27" i="1"/>
  <c r="AK27" i="1"/>
  <c r="AL27" i="1"/>
  <c r="AJ28" i="1"/>
  <c r="AL28" i="1"/>
  <c r="AJ29" i="1"/>
  <c r="AK29" i="1"/>
  <c r="AL29" i="1"/>
  <c r="AJ30" i="1"/>
  <c r="AK30" i="1"/>
  <c r="AL30" i="1"/>
  <c r="AJ33" i="1"/>
  <c r="AK33" i="1"/>
  <c r="AL33" i="1"/>
  <c r="AJ34" i="1"/>
  <c r="AK34" i="1"/>
  <c r="AL34" i="1"/>
  <c r="AJ35" i="1"/>
  <c r="AK35" i="1"/>
  <c r="AL35" i="1"/>
  <c r="AJ36" i="1"/>
  <c r="AK36" i="1"/>
  <c r="AL36" i="1"/>
  <c r="AJ37" i="1"/>
  <c r="AK37" i="1"/>
  <c r="AL37" i="1"/>
  <c r="AJ39" i="1"/>
  <c r="AK39" i="1"/>
  <c r="AL39" i="1"/>
  <c r="AJ40" i="1"/>
  <c r="AK40" i="1"/>
  <c r="AL40" i="1"/>
  <c r="AJ41" i="1"/>
  <c r="AK41" i="1"/>
  <c r="AL41" i="1"/>
  <c r="AJ42" i="1"/>
  <c r="AK42" i="1"/>
  <c r="AL42" i="1"/>
  <c r="AJ43" i="1"/>
  <c r="AK43" i="1"/>
  <c r="AL43" i="1"/>
  <c r="AJ44" i="1"/>
  <c r="AK44" i="1"/>
  <c r="AL44" i="1"/>
  <c r="AJ46" i="1"/>
  <c r="AK46" i="1"/>
  <c r="AL46" i="1"/>
  <c r="AJ47" i="1"/>
  <c r="AK47" i="1"/>
  <c r="AL47" i="1"/>
  <c r="AJ48" i="1"/>
  <c r="AK48" i="1"/>
  <c r="AL48" i="1"/>
  <c r="AJ49" i="1"/>
  <c r="AK49" i="1"/>
  <c r="AL49" i="1"/>
  <c r="AJ50" i="1"/>
  <c r="AK50" i="1"/>
  <c r="AL50" i="1"/>
  <c r="AJ51" i="1"/>
  <c r="AK51" i="1"/>
  <c r="AL51" i="1"/>
  <c r="AJ52" i="1"/>
  <c r="AK52" i="1"/>
  <c r="AL52" i="1"/>
  <c r="AK5" i="1"/>
  <c r="AL5" i="1"/>
  <c r="AJ5" i="1"/>
  <c r="AB6" i="1" l="1"/>
  <c r="AC6" i="1"/>
  <c r="AD6" i="1"/>
  <c r="AB7" i="1"/>
  <c r="AC7" i="1"/>
  <c r="AD7" i="1"/>
  <c r="AB8" i="1"/>
  <c r="AC8" i="1"/>
  <c r="AD8" i="1"/>
  <c r="AB9" i="1"/>
  <c r="AC9" i="1"/>
  <c r="AD9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C5" i="1"/>
  <c r="AD5" i="1"/>
  <c r="AB5" i="1"/>
  <c r="T12" i="1" l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6" i="1"/>
  <c r="U6" i="1"/>
  <c r="V6" i="1"/>
  <c r="T7" i="1"/>
  <c r="U7" i="1"/>
  <c r="V7" i="1"/>
  <c r="T8" i="1"/>
  <c r="U8" i="1"/>
  <c r="V8" i="1"/>
  <c r="T9" i="1"/>
  <c r="U9" i="1"/>
  <c r="V9" i="1"/>
  <c r="U5" i="1"/>
  <c r="V5" i="1"/>
  <c r="T5" i="1"/>
  <c r="L6" i="1" l="1"/>
  <c r="EZ6" i="1" s="1"/>
  <c r="M6" i="1"/>
  <c r="FA6" i="1" s="1"/>
  <c r="N6" i="1"/>
  <c r="FB6" i="1" s="1"/>
  <c r="L7" i="1"/>
  <c r="EZ7" i="1" s="1"/>
  <c r="M7" i="1"/>
  <c r="FA7" i="1" s="1"/>
  <c r="N7" i="1"/>
  <c r="FB7" i="1" s="1"/>
  <c r="L8" i="1"/>
  <c r="EZ8" i="1" s="1"/>
  <c r="M8" i="1"/>
  <c r="FA8" i="1" s="1"/>
  <c r="N8" i="1"/>
  <c r="FB8" i="1" s="1"/>
  <c r="L9" i="1"/>
  <c r="EZ9" i="1" s="1"/>
  <c r="M9" i="1"/>
  <c r="FA9" i="1" s="1"/>
  <c r="N9" i="1"/>
  <c r="FB9" i="1" s="1"/>
  <c r="L10" i="1"/>
  <c r="EZ10" i="1" s="1"/>
  <c r="M10" i="1"/>
  <c r="FA10" i="1" s="1"/>
  <c r="N10" i="1"/>
  <c r="FB10" i="1" s="1"/>
  <c r="L12" i="1"/>
  <c r="EZ12" i="1" s="1"/>
  <c r="M12" i="1"/>
  <c r="FA12" i="1" s="1"/>
  <c r="N12" i="1"/>
  <c r="FB12" i="1" s="1"/>
  <c r="L13" i="1"/>
  <c r="EZ13" i="1" s="1"/>
  <c r="M13" i="1"/>
  <c r="FA13" i="1" s="1"/>
  <c r="N13" i="1"/>
  <c r="FB13" i="1" s="1"/>
  <c r="L14" i="1"/>
  <c r="EZ14" i="1" s="1"/>
  <c r="M14" i="1"/>
  <c r="FA14" i="1" s="1"/>
  <c r="N14" i="1"/>
  <c r="FB14" i="1" s="1"/>
  <c r="L15" i="1"/>
  <c r="EZ15" i="1" s="1"/>
  <c r="M15" i="1"/>
  <c r="FA15" i="1" s="1"/>
  <c r="N15" i="1"/>
  <c r="FB15" i="1" s="1"/>
  <c r="L16" i="1"/>
  <c r="EZ16" i="1" s="1"/>
  <c r="M16" i="1"/>
  <c r="FA16" i="1" s="1"/>
  <c r="N16" i="1"/>
  <c r="FB16" i="1" s="1"/>
  <c r="L17" i="1"/>
  <c r="M17" i="1"/>
  <c r="N17" i="1"/>
  <c r="L18" i="1"/>
  <c r="EZ18" i="1" s="1"/>
  <c r="M18" i="1"/>
  <c r="FA18" i="1" s="1"/>
  <c r="N18" i="1"/>
  <c r="FB18" i="1" s="1"/>
  <c r="L19" i="1"/>
  <c r="EZ19" i="1" s="1"/>
  <c r="M19" i="1"/>
  <c r="FA19" i="1" s="1"/>
  <c r="N19" i="1"/>
  <c r="FB19" i="1" s="1"/>
  <c r="L20" i="1"/>
  <c r="EZ20" i="1" s="1"/>
  <c r="M20" i="1"/>
  <c r="FA20" i="1" s="1"/>
  <c r="N20" i="1"/>
  <c r="FB20" i="1" s="1"/>
  <c r="L21" i="1"/>
  <c r="EZ21" i="1" s="1"/>
  <c r="M21" i="1"/>
  <c r="FA21" i="1" s="1"/>
  <c r="N21" i="1"/>
  <c r="FB21" i="1" s="1"/>
  <c r="L22" i="1"/>
  <c r="EZ22" i="1" s="1"/>
  <c r="M22" i="1"/>
  <c r="FA22" i="1" s="1"/>
  <c r="N22" i="1"/>
  <c r="FB22" i="1" s="1"/>
  <c r="L23" i="1"/>
  <c r="EZ23" i="1" s="1"/>
  <c r="M23" i="1"/>
  <c r="FA23" i="1" s="1"/>
  <c r="N23" i="1"/>
  <c r="FB23" i="1" s="1"/>
  <c r="L25" i="1"/>
  <c r="EZ25" i="1" s="1"/>
  <c r="M25" i="1"/>
  <c r="FA25" i="1" s="1"/>
  <c r="N25" i="1"/>
  <c r="FB25" i="1" s="1"/>
  <c r="L26" i="1"/>
  <c r="EZ26" i="1" s="1"/>
  <c r="M26" i="1"/>
  <c r="FA26" i="1" s="1"/>
  <c r="N26" i="1"/>
  <c r="FB26" i="1" s="1"/>
  <c r="L27" i="1"/>
  <c r="EZ27" i="1" s="1"/>
  <c r="M27" i="1"/>
  <c r="FA27" i="1" s="1"/>
  <c r="N27" i="1"/>
  <c r="FB27" i="1" s="1"/>
  <c r="L28" i="1"/>
  <c r="EZ28" i="1" s="1"/>
  <c r="M28" i="1"/>
  <c r="FA28" i="1" s="1"/>
  <c r="N28" i="1"/>
  <c r="FB28" i="1" s="1"/>
  <c r="L29" i="1"/>
  <c r="EZ29" i="1" s="1"/>
  <c r="M29" i="1"/>
  <c r="FA29" i="1" s="1"/>
  <c r="N29" i="1"/>
  <c r="FB29" i="1" s="1"/>
  <c r="L30" i="1"/>
  <c r="EZ30" i="1" s="1"/>
  <c r="M30" i="1"/>
  <c r="FA30" i="1" s="1"/>
  <c r="N30" i="1"/>
  <c r="FB30" i="1" s="1"/>
  <c r="L33" i="1"/>
  <c r="EZ33" i="1" s="1"/>
  <c r="M33" i="1"/>
  <c r="FA33" i="1" s="1"/>
  <c r="N33" i="1"/>
  <c r="FB33" i="1" s="1"/>
  <c r="L34" i="1"/>
  <c r="EZ34" i="1" s="1"/>
  <c r="M34" i="1"/>
  <c r="FA34" i="1" s="1"/>
  <c r="N34" i="1"/>
  <c r="FB34" i="1" s="1"/>
  <c r="L35" i="1"/>
  <c r="EZ35" i="1" s="1"/>
  <c r="M35" i="1"/>
  <c r="FA35" i="1" s="1"/>
  <c r="N35" i="1"/>
  <c r="FB35" i="1" s="1"/>
  <c r="L36" i="1"/>
  <c r="EZ36" i="1" s="1"/>
  <c r="M36" i="1"/>
  <c r="FA36" i="1" s="1"/>
  <c r="N36" i="1"/>
  <c r="FB36" i="1" s="1"/>
  <c r="L37" i="1"/>
  <c r="EZ37" i="1" s="1"/>
  <c r="M37" i="1"/>
  <c r="FA37" i="1" s="1"/>
  <c r="N37" i="1"/>
  <c r="FB37" i="1" s="1"/>
  <c r="L39" i="1"/>
  <c r="EZ39" i="1" s="1"/>
  <c r="M39" i="1"/>
  <c r="FA39" i="1" s="1"/>
  <c r="N39" i="1"/>
  <c r="FB39" i="1" s="1"/>
  <c r="L40" i="1"/>
  <c r="EZ40" i="1" s="1"/>
  <c r="M40" i="1"/>
  <c r="FA40" i="1" s="1"/>
  <c r="N40" i="1"/>
  <c r="FB40" i="1" s="1"/>
  <c r="L41" i="1"/>
  <c r="EZ41" i="1" s="1"/>
  <c r="M41" i="1"/>
  <c r="FA41" i="1" s="1"/>
  <c r="N41" i="1"/>
  <c r="FB41" i="1" s="1"/>
  <c r="L42" i="1"/>
  <c r="EZ42" i="1" s="1"/>
  <c r="M42" i="1"/>
  <c r="FA42" i="1" s="1"/>
  <c r="N42" i="1"/>
  <c r="FB42" i="1" s="1"/>
  <c r="L43" i="1"/>
  <c r="EZ43" i="1" s="1"/>
  <c r="M43" i="1"/>
  <c r="FA43" i="1" s="1"/>
  <c r="N43" i="1"/>
  <c r="FB43" i="1" s="1"/>
  <c r="L44" i="1"/>
  <c r="EZ44" i="1" s="1"/>
  <c r="M44" i="1"/>
  <c r="FA44" i="1" s="1"/>
  <c r="N44" i="1"/>
  <c r="FB44" i="1" s="1"/>
  <c r="L46" i="1"/>
  <c r="EZ46" i="1" s="1"/>
  <c r="M46" i="1"/>
  <c r="FA46" i="1" s="1"/>
  <c r="N46" i="1"/>
  <c r="FB46" i="1" s="1"/>
  <c r="L47" i="1"/>
  <c r="EZ47" i="1" s="1"/>
  <c r="M47" i="1"/>
  <c r="FA47" i="1" s="1"/>
  <c r="N47" i="1"/>
  <c r="FB47" i="1" s="1"/>
  <c r="L48" i="1"/>
  <c r="EZ48" i="1" s="1"/>
  <c r="M48" i="1"/>
  <c r="FA48" i="1" s="1"/>
  <c r="N48" i="1"/>
  <c r="FB48" i="1" s="1"/>
  <c r="L49" i="1"/>
  <c r="EZ49" i="1" s="1"/>
  <c r="M49" i="1"/>
  <c r="FA49" i="1" s="1"/>
  <c r="N49" i="1"/>
  <c r="FB49" i="1" s="1"/>
  <c r="L50" i="1"/>
  <c r="EZ50" i="1" s="1"/>
  <c r="M50" i="1"/>
  <c r="FA50" i="1" s="1"/>
  <c r="N50" i="1"/>
  <c r="FB50" i="1" s="1"/>
  <c r="L51" i="1"/>
  <c r="EZ51" i="1" s="1"/>
  <c r="M51" i="1"/>
  <c r="FA51" i="1" s="1"/>
  <c r="N51" i="1"/>
  <c r="FB51" i="1" s="1"/>
  <c r="L52" i="1"/>
  <c r="EZ52" i="1" s="1"/>
  <c r="M52" i="1"/>
  <c r="FA52" i="1" s="1"/>
  <c r="N52" i="1"/>
  <c r="FB52" i="1" s="1"/>
  <c r="M5" i="1"/>
  <c r="FA5" i="1" s="1"/>
  <c r="N5" i="1"/>
  <c r="FB5" i="1" s="1"/>
  <c r="L5" i="1"/>
  <c r="EZ5" i="1" s="1"/>
</calcChain>
</file>

<file path=xl/sharedStrings.xml><?xml version="1.0" encoding="utf-8"?>
<sst xmlns="http://schemas.openxmlformats.org/spreadsheetml/2006/main" count="2324" uniqueCount="135">
  <si>
    <t>№ точки</t>
  </si>
  <si>
    <t>Х</t>
  </si>
  <si>
    <t>У</t>
  </si>
  <si>
    <t>Н</t>
  </si>
  <si>
    <t>№ кольца</t>
  </si>
  <si>
    <t xml:space="preserve"> 1-1</t>
  </si>
  <si>
    <t xml:space="preserve"> 1-2</t>
  </si>
  <si>
    <t xml:space="preserve"> 1-3</t>
  </si>
  <si>
    <t xml:space="preserve"> 1-4</t>
  </si>
  <si>
    <t xml:space="preserve"> 1-5</t>
  </si>
  <si>
    <t xml:space="preserve"> 1-6</t>
  </si>
  <si>
    <t xml:space="preserve"> 2-1</t>
  </si>
  <si>
    <t xml:space="preserve"> 2-2</t>
  </si>
  <si>
    <t xml:space="preserve"> 2-3</t>
  </si>
  <si>
    <t xml:space="preserve"> 2-4</t>
  </si>
  <si>
    <t xml:space="preserve"> 2-5</t>
  </si>
  <si>
    <t xml:space="preserve"> 2-6</t>
  </si>
  <si>
    <t xml:space="preserve"> 2-7</t>
  </si>
  <si>
    <t>3-1</t>
  </si>
  <si>
    <t>3-2</t>
  </si>
  <si>
    <t>3-3</t>
  </si>
  <si>
    <t>3-4</t>
  </si>
  <si>
    <t>3-5</t>
  </si>
  <si>
    <t>3-6</t>
  </si>
  <si>
    <t>3-7</t>
  </si>
  <si>
    <t>4-1</t>
  </si>
  <si>
    <t>4-2</t>
  </si>
  <si>
    <t>4-3</t>
  </si>
  <si>
    <t>4-4</t>
  </si>
  <si>
    <t>4-5</t>
  </si>
  <si>
    <t>4-6</t>
  </si>
  <si>
    <t>4-7</t>
  </si>
  <si>
    <t>5-1</t>
  </si>
  <si>
    <t>5-2</t>
  </si>
  <si>
    <t>5-3</t>
  </si>
  <si>
    <t>5-4</t>
  </si>
  <si>
    <t>5-5</t>
  </si>
  <si>
    <t>5-6</t>
  </si>
  <si>
    <t>5-7</t>
  </si>
  <si>
    <t>6-1</t>
  </si>
  <si>
    <t>6-2</t>
  </si>
  <si>
    <t>6-3</t>
  </si>
  <si>
    <t>6-4</t>
  </si>
  <si>
    <t>6-5</t>
  </si>
  <si>
    <t>6-6</t>
  </si>
  <si>
    <t>6-7</t>
  </si>
  <si>
    <t>7-1</t>
  </si>
  <si>
    <t>7-2</t>
  </si>
  <si>
    <t>7-3</t>
  </si>
  <si>
    <t>7-4</t>
  </si>
  <si>
    <t>7-5</t>
  </si>
  <si>
    <t>7-6</t>
  </si>
  <si>
    <t>7-7</t>
  </si>
  <si>
    <t>Ведомость координат точек на кольцах 3ий тупик ст."Юбилейная Площадь"</t>
  </si>
  <si>
    <t>точки</t>
  </si>
  <si>
    <t>№</t>
  </si>
  <si>
    <t>СКП в плане</t>
  </si>
  <si>
    <t>Пройденные дни</t>
  </si>
  <si>
    <t>Среднее</t>
  </si>
  <si>
    <t>?</t>
  </si>
  <si>
    <t>y1</t>
  </si>
  <si>
    <t>Σ</t>
  </si>
  <si>
    <t xml:space="preserve">         y1  -   число пройденных дней , y2 - СКП в плане точки 1-1</t>
  </si>
  <si>
    <t>средние</t>
  </si>
  <si>
    <t>коэффициент парной корреляции</t>
  </si>
  <si>
    <t>табл значение (n=10 p=0,95)</t>
  </si>
  <si>
    <t>есть линейная зависимость?</t>
  </si>
  <si>
    <t xml:space="preserve">         y1  -   число пройденных дней , y2 - СКП в плане точки 1-2</t>
  </si>
  <si>
    <t xml:space="preserve">         y1  -   число пройденных дней , y2 - СКП в плане точки 1-3</t>
  </si>
  <si>
    <t xml:space="preserve">         y1  -   число пройденных дней , y2 - СКП в плане точки 1-4</t>
  </si>
  <si>
    <t xml:space="preserve">         y1  -   число пройденных дней , y2 - СКП в плане точки 1-5</t>
  </si>
  <si>
    <t xml:space="preserve">         y1  -   число пройденных дней , y2 - СКП в плане точки 2-2</t>
  </si>
  <si>
    <t xml:space="preserve">         y1  -   число пройденных дней , y2 - СКП в плане точки 2-3</t>
  </si>
  <si>
    <t xml:space="preserve">         y1  -   число пройденных дней , y2 - СКП в плане точки 2-4</t>
  </si>
  <si>
    <t xml:space="preserve">         y1  -   число пройденных дней , y2 - СКП в плане точки 2-5</t>
  </si>
  <si>
    <t xml:space="preserve">         y1  -   число пройденных дней , y2 - СКП в плане точки 2-6</t>
  </si>
  <si>
    <t xml:space="preserve">         y1  -   число пройденных дней , y2 - СКП в плане точки 3-2</t>
  </si>
  <si>
    <t xml:space="preserve">         y1  -   число пройденных дней , y2 - СКП в плане точки 3-1</t>
  </si>
  <si>
    <t xml:space="preserve">         y1  -   число пройденных дней , y2 - СКП в плане точки 3-3</t>
  </si>
  <si>
    <t xml:space="preserve">         y1  -   число пройденных дней , y2 - СКП в плане точки 3-4</t>
  </si>
  <si>
    <t xml:space="preserve">         y1  -   число пройденных дней , y2 - СКП в плане точки 3-5</t>
  </si>
  <si>
    <t xml:space="preserve">         y1  -   число пройденных дней , y2 - СКП в плане точки 3-6</t>
  </si>
  <si>
    <t xml:space="preserve">         y1  -   число пройденных дней , y2 - СКП в плане точки 4-1</t>
  </si>
  <si>
    <t xml:space="preserve">         y1  -   число пройденных дней , y2 - СКП в плане точки 4-2</t>
  </si>
  <si>
    <t xml:space="preserve">         y1  -   число пройденных дней , y2 - СКП в плане точки 4-3</t>
  </si>
  <si>
    <t xml:space="preserve">         y1  -   число пройденных дней , y2 - СКП в плане точки 4-4</t>
  </si>
  <si>
    <t xml:space="preserve">         y1  -   число пройденных дней , y2 - СКП в плане точки 4-5</t>
  </si>
  <si>
    <t xml:space="preserve">         y1  -   число пройденных дней , y2 - СКП в плане точки 4-6</t>
  </si>
  <si>
    <t xml:space="preserve">         y1  -   число пройденных дней , y2 - СКП в плане точки 5-2</t>
  </si>
  <si>
    <t xml:space="preserve">         y1  -   число пройденных дней , y2 - СКП в плане точки 5-3</t>
  </si>
  <si>
    <t xml:space="preserve">         y1  -   число пройденных дней , y2 - СКП в плане точки 5-4</t>
  </si>
  <si>
    <t xml:space="preserve">         y1  -   число пройденных дней , y2 - СКП в плане точки 5-5</t>
  </si>
  <si>
    <t xml:space="preserve">         y1  -   число пройденных дней , y2 - СКП в плане точки 5-6</t>
  </si>
  <si>
    <t xml:space="preserve">         y1  -   число пройденных дней , y2 - СКП в плане точки 6-1</t>
  </si>
  <si>
    <t xml:space="preserve">         y1  -   число пройденных дней , y2 - СКП в плане точки 6-2</t>
  </si>
  <si>
    <t xml:space="preserve">         y1  -   число пройденных дней , y2 - СКП в плане точки 6-3</t>
  </si>
  <si>
    <t xml:space="preserve">         y1  -   число пройденных дней , y2 - СКП в плане точки 6-4</t>
  </si>
  <si>
    <t xml:space="preserve">         y1  -   число пройденных дней , y2 - СКП в плане точки 6-5</t>
  </si>
  <si>
    <t xml:space="preserve">         y1  -   число пройденных дней , y2 - СКП в плане точки 6-6</t>
  </si>
  <si>
    <t xml:space="preserve">         y1  -   число пройденных дней , y2 - СКП в плане точки 7-1</t>
  </si>
  <si>
    <t xml:space="preserve">         y1  -   число пройденных дней , y2 - СКП в плане точки 7-2</t>
  </si>
  <si>
    <t xml:space="preserve">         y1  -   число пройденных дней , y2 - СКП в плане точки 7-3</t>
  </si>
  <si>
    <t xml:space="preserve">         y1  -   число пройденных дней , y2 - СКП в плане точки 7-4</t>
  </si>
  <si>
    <t xml:space="preserve">         y1  -   число пройденных дней , y2 - СКП в плане точки 7-5</t>
  </si>
  <si>
    <t xml:space="preserve">         y1  -   число пройденных дней , y2 - СКП в плане точки 7-6</t>
  </si>
  <si>
    <t>СКП по высоте</t>
  </si>
  <si>
    <t xml:space="preserve">         y1  -   число пройденных дней , y2 - СКП в плане точки 1-6</t>
  </si>
  <si>
    <t>уравнение</t>
  </si>
  <si>
    <t>b1 =</t>
  </si>
  <si>
    <t>a0 =</t>
  </si>
  <si>
    <t xml:space="preserve">         y1  -   число пройденных дней , y2 - СКП в плане точки 7-7</t>
  </si>
  <si>
    <t>Линейная</t>
  </si>
  <si>
    <t xml:space="preserve"> связь</t>
  </si>
  <si>
    <t xml:space="preserve"> 3-6</t>
  </si>
  <si>
    <t xml:space="preserve"> 4-2</t>
  </si>
  <si>
    <t xml:space="preserve"> 4-4</t>
  </si>
  <si>
    <t xml:space="preserve"> 6-5</t>
  </si>
  <si>
    <t xml:space="preserve"> 7-6</t>
  </si>
  <si>
    <t xml:space="preserve"> 7-7</t>
  </si>
  <si>
    <t>дни</t>
  </si>
  <si>
    <t>значения</t>
  </si>
  <si>
    <t>1-я функция</t>
  </si>
  <si>
    <t>2-я функция</t>
  </si>
  <si>
    <t>первая</t>
  </si>
  <si>
    <t>функция</t>
  </si>
  <si>
    <t>вторая</t>
  </si>
  <si>
    <t>СКП по плану, точка 1-5</t>
  </si>
  <si>
    <t>СКП по плану, точка 2-6</t>
  </si>
  <si>
    <t>нет зависимости</t>
  </si>
  <si>
    <t>СКП по плану, точка 3-6</t>
  </si>
  <si>
    <t>СКП по плану, точка 4-2</t>
  </si>
  <si>
    <t>СКП по плану, точка 4-4</t>
  </si>
  <si>
    <t>СКП по плану, точка 6-5</t>
  </si>
  <si>
    <t>СКП по плану, точка 7-6</t>
  </si>
  <si>
    <t>СКП по плану, точка 7-7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</si>
</sst>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5" borderId="0" applyNumberFormat="0" applyBorder="0" applyAlignment="0" applyProtection="0"/>
  </cellStyleXfs>
  <cellXfs count="30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49" fontId="3" fillId="4" borderId="1" xfId="0" applyNumberFormat="1" applyFont="1" applyFill="1" applyBorder="1" applyAlignment="1">
      <alignment horizontal="center" vertical="center" wrapText="1"/>
    </xf>
    <xf numFmtId="0" fontId="2" fillId="3" borderId="0" xfId="2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4" borderId="6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1" xfId="3" applyFont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2" borderId="1" xfId="1" applyBorder="1"/>
    <xf numFmtId="49" fontId="0" fillId="0" borderId="6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5" borderId="1" xfId="3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5" borderId="5" xfId="3" applyFont="1" applyBorder="1" applyAlignment="1">
      <alignment horizontal="center"/>
    </xf>
    <xf numFmtId="0" fontId="1" fillId="2" borderId="5" xfId="1" applyBorder="1" applyAlignment="1">
      <alignment horizontal="center"/>
    </xf>
    <xf numFmtId="0" fontId="7" fillId="4" borderId="0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horizontal="right" wrapText="1"/>
    </xf>
    <xf numFmtId="0" fontId="7" fillId="0" borderId="1" xfId="0" applyFont="1" applyBorder="1"/>
    <xf numFmtId="0" fontId="7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/>
    <xf numFmtId="164" fontId="0" fillId="0" borderId="5" xfId="0" applyNumberFormat="1" applyBorder="1" applyAlignment="1">
      <alignment horizontal="center" vertical="center"/>
    </xf>
    <xf numFmtId="49" fontId="7" fillId="4" borderId="9" xfId="0" applyNumberFormat="1" applyFont="1" applyFill="1" applyBorder="1" applyAlignment="1">
      <alignment horizontal="center" vertical="center" wrapText="1"/>
    </xf>
    <xf numFmtId="49" fontId="7" fillId="4" borderId="10" xfId="0" applyNumberFormat="1" applyFont="1" applyFill="1" applyBorder="1" applyAlignment="1">
      <alignment horizontal="center" vertical="center" wrapText="1"/>
    </xf>
    <xf numFmtId="49" fontId="7" fillId="4" borderId="11" xfId="0" applyNumberFormat="1" applyFont="1" applyFill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49" fontId="7" fillId="4" borderId="8" xfId="0" applyNumberFormat="1" applyFont="1" applyFill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2" fontId="8" fillId="0" borderId="38" xfId="0" applyNumberFormat="1" applyFont="1" applyBorder="1" applyAlignment="1">
      <alignment horizontal="center" vertical="center"/>
    </xf>
    <xf numFmtId="164" fontId="0" fillId="0" borderId="39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8" fillId="0" borderId="40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34" xfId="0" applyFont="1" applyBorder="1" applyAlignment="1">
      <alignment horizontal="center" vertical="center"/>
    </xf>
    <xf numFmtId="164" fontId="8" fillId="0" borderId="34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1" fontId="0" fillId="0" borderId="1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42" xfId="0" applyBorder="1"/>
    <xf numFmtId="0" fontId="0" fillId="0" borderId="43" xfId="0" applyBorder="1"/>
    <xf numFmtId="0" fontId="0" fillId="0" borderId="41" xfId="0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0" fillId="0" borderId="24" xfId="0" applyFont="1" applyBorder="1"/>
    <xf numFmtId="0" fontId="0" fillId="0" borderId="44" xfId="0" applyFont="1" applyBorder="1"/>
    <xf numFmtId="0" fontId="8" fillId="6" borderId="45" xfId="0" applyFont="1" applyFill="1" applyBorder="1"/>
    <xf numFmtId="164" fontId="0" fillId="7" borderId="14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64" fontId="0" fillId="7" borderId="12" xfId="0" applyNumberFormat="1" applyFill="1" applyBorder="1" applyAlignment="1">
      <alignment horizontal="center" vertical="center"/>
    </xf>
    <xf numFmtId="164" fontId="0" fillId="7" borderId="32" xfId="0" applyNumberFormat="1" applyFill="1" applyBorder="1" applyAlignment="1">
      <alignment horizontal="center" vertical="center"/>
    </xf>
    <xf numFmtId="164" fontId="0" fillId="7" borderId="15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164" fontId="0" fillId="7" borderId="26" xfId="0" applyNumberFormat="1" applyFill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2" fontId="8" fillId="0" borderId="34" xfId="0" applyNumberFormat="1" applyFont="1" applyBorder="1" applyAlignment="1">
      <alignment horizontal="center" vertical="center"/>
    </xf>
    <xf numFmtId="0" fontId="8" fillId="8" borderId="45" xfId="0" applyFont="1" applyFill="1" applyBorder="1"/>
    <xf numFmtId="164" fontId="0" fillId="0" borderId="37" xfId="0" applyNumberFormat="1" applyBorder="1" applyAlignment="1">
      <alignment horizontal="center" vertical="center"/>
    </xf>
    <xf numFmtId="49" fontId="7" fillId="4" borderId="23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 wrapText="1"/>
    </xf>
    <xf numFmtId="164" fontId="0" fillId="7" borderId="37" xfId="0" applyNumberFormat="1" applyFill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164" fontId="0" fillId="0" borderId="51" xfId="0" applyNumberFormat="1" applyBorder="1" applyAlignment="1">
      <alignment horizontal="center" vertical="center"/>
    </xf>
    <xf numFmtId="164" fontId="8" fillId="7" borderId="2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8" fillId="6" borderId="39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7" borderId="33" xfId="0" applyFont="1" applyFill="1" applyBorder="1" applyAlignment="1">
      <alignment horizontal="center" vertical="center"/>
    </xf>
    <xf numFmtId="0" fontId="8" fillId="8" borderId="33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165" fontId="0" fillId="0" borderId="0" xfId="0" applyNumberFormat="1" applyBorder="1" applyAlignment="1">
      <alignment vertical="center"/>
    </xf>
    <xf numFmtId="1" fontId="0" fillId="0" borderId="1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8" fillId="0" borderId="25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165" fontId="0" fillId="0" borderId="59" xfId="0" applyNumberFormat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/>
    </xf>
    <xf numFmtId="164" fontId="8" fillId="0" borderId="31" xfId="0" applyNumberFormat="1" applyFont="1" applyBorder="1" applyAlignment="1">
      <alignment horizontal="center" vertical="center"/>
    </xf>
    <xf numFmtId="2" fontId="8" fillId="0" borderId="59" xfId="0" applyNumberFormat="1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58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0" fontId="0" fillId="0" borderId="0" xfId="0" applyBorder="1"/>
    <xf numFmtId="49" fontId="7" fillId="4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Border="1" applyAlignment="1">
      <alignment vertical="center"/>
    </xf>
    <xf numFmtId="164" fontId="0" fillId="0" borderId="45" xfId="0" applyNumberFormat="1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164" fontId="8" fillId="8" borderId="32" xfId="0" applyNumberFormat="1" applyFont="1" applyFill="1" applyBorder="1" applyAlignment="1">
      <alignment horizontal="center" vertical="center"/>
    </xf>
    <xf numFmtId="164" fontId="8" fillId="8" borderId="26" xfId="0" applyNumberFormat="1" applyFont="1" applyFill="1" applyBorder="1" applyAlignment="1">
      <alignment horizontal="center" vertical="center"/>
    </xf>
    <xf numFmtId="164" fontId="8" fillId="6" borderId="32" xfId="0" applyNumberFormat="1" applyFon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2" borderId="6" xfId="1" applyNumberFormat="1" applyBorder="1" applyAlignment="1">
      <alignment horizontal="center" vertical="center"/>
    </xf>
    <xf numFmtId="0" fontId="1" fillId="2" borderId="7" xfId="1" applyNumberFormat="1" applyBorder="1" applyAlignment="1">
      <alignment horizontal="center" vertical="center"/>
    </xf>
    <xf numFmtId="0" fontId="1" fillId="2" borderId="2" xfId="1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3" borderId="0" xfId="2" applyAlignment="1">
      <alignment horizontal="center"/>
    </xf>
    <xf numFmtId="0" fontId="1" fillId="2" borderId="1" xfId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55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6" fontId="12" fillId="0" borderId="36" xfId="1" applyNumberFormat="1" applyFont="1" applyFill="1" applyBorder="1" applyAlignment="1">
      <alignment horizontal="center" vertical="center"/>
    </xf>
    <xf numFmtId="0" fontId="12" fillId="0" borderId="9" xfId="1" applyNumberFormat="1" applyFont="1" applyFill="1" applyBorder="1" applyAlignment="1">
      <alignment horizontal="center" vertical="center"/>
    </xf>
    <xf numFmtId="0" fontId="12" fillId="0" borderId="36" xfId="1" applyNumberFormat="1" applyFont="1" applyFill="1" applyBorder="1" applyAlignment="1">
      <alignment horizontal="center" vertical="center"/>
    </xf>
    <xf numFmtId="0" fontId="12" fillId="0" borderId="35" xfId="1" applyNumberFormat="1" applyFont="1" applyFill="1" applyBorder="1" applyAlignment="1">
      <alignment horizontal="center" vertical="center"/>
    </xf>
    <xf numFmtId="0" fontId="12" fillId="0" borderId="8" xfId="1" applyNumberFormat="1" applyFont="1" applyFill="1" applyBorder="1" applyAlignment="1">
      <alignment horizontal="center" vertical="center"/>
    </xf>
    <xf numFmtId="14" fontId="0" fillId="0" borderId="56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8" fillId="0" borderId="3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41" xfId="0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0" fontId="8" fillId="0" borderId="43" xfId="0" applyFont="1" applyFill="1" applyBorder="1" applyAlignment="1">
      <alignment horizontal="left"/>
    </xf>
    <xf numFmtId="0" fontId="8" fillId="0" borderId="3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53" xfId="0" applyFont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14" fontId="0" fillId="0" borderId="39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8" fillId="0" borderId="46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12" fillId="0" borderId="46" xfId="1" applyNumberFormat="1" applyFont="1" applyFill="1" applyBorder="1" applyAlignment="1">
      <alignment horizontal="center" vertical="center"/>
    </xf>
    <xf numFmtId="0" fontId="12" fillId="0" borderId="45" xfId="1" applyNumberFormat="1" applyFont="1" applyFill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35" xfId="1" applyFont="1" applyBorder="1" applyAlignment="1">
      <alignment horizontal="center" vertical="center"/>
    </xf>
    <xf numFmtId="0" fontId="1" fillId="2" borderId="36" xfId="1" applyFont="1" applyBorder="1" applyAlignment="1">
      <alignment horizontal="center" vertical="center"/>
    </xf>
    <xf numFmtId="0" fontId="1" fillId="2" borderId="37" xfId="1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6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0" fontId="1" fillId="2" borderId="52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14" fontId="0" fillId="0" borderId="3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164" fontId="0" fillId="0" borderId="65" xfId="0" applyNumberFormat="1" applyBorder="1" applyAlignment="1">
      <alignment horizontal="center" vertical="center" textRotation="255"/>
    </xf>
    <xf numFmtId="164" fontId="0" fillId="0" borderId="66" xfId="0" applyNumberFormat="1" applyBorder="1" applyAlignment="1">
      <alignment horizontal="center" vertical="center" textRotation="255"/>
    </xf>
    <xf numFmtId="164" fontId="0" fillId="0" borderId="38" xfId="0" applyNumberFormat="1" applyBorder="1" applyAlignment="1">
      <alignment horizontal="center" vertical="center" textRotation="255"/>
    </xf>
    <xf numFmtId="164" fontId="0" fillId="0" borderId="55" xfId="0" applyNumberFormat="1" applyBorder="1" applyAlignment="1">
      <alignment horizontal="center" vertical="center" textRotation="255"/>
    </xf>
    <xf numFmtId="164" fontId="0" fillId="0" borderId="7" xfId="0" applyNumberFormat="1" applyBorder="1" applyAlignment="1">
      <alignment horizontal="center" vertical="center" textRotation="255"/>
    </xf>
    <xf numFmtId="164" fontId="0" fillId="0" borderId="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 textRotation="255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16</xdr:row>
      <xdr:rowOff>167640</xdr:rowOff>
    </xdr:from>
    <xdr:to>
      <xdr:col>4</xdr:col>
      <xdr:colOff>3810</xdr:colOff>
      <xdr:row>18</xdr:row>
      <xdr:rowOff>3810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045" y="10997565"/>
          <a:ext cx="68199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16</xdr:row>
      <xdr:rowOff>175260</xdr:rowOff>
    </xdr:from>
    <xdr:to>
      <xdr:col>4</xdr:col>
      <xdr:colOff>276225</xdr:colOff>
      <xdr:row>18</xdr:row>
      <xdr:rowOff>11430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11005185"/>
          <a:ext cx="23812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16</xdr:row>
      <xdr:rowOff>152400</xdr:rowOff>
    </xdr:from>
    <xdr:to>
      <xdr:col>5</xdr:col>
      <xdr:colOff>421005</xdr:colOff>
      <xdr:row>17</xdr:row>
      <xdr:rowOff>171450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530" y="109823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17</xdr:row>
      <xdr:rowOff>7620</xdr:rowOff>
    </xdr:from>
    <xdr:to>
      <xdr:col>6</xdr:col>
      <xdr:colOff>430530</xdr:colOff>
      <xdr:row>18</xdr:row>
      <xdr:rowOff>26670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0505" y="3169920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16</xdr:row>
      <xdr:rowOff>167640</xdr:rowOff>
    </xdr:from>
    <xdr:to>
      <xdr:col>7</xdr:col>
      <xdr:colOff>438150</xdr:colOff>
      <xdr:row>18</xdr:row>
      <xdr:rowOff>3810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0" y="10997565"/>
          <a:ext cx="2476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16</xdr:row>
      <xdr:rowOff>175260</xdr:rowOff>
    </xdr:from>
    <xdr:to>
      <xdr:col>8</xdr:col>
      <xdr:colOff>537210</xdr:colOff>
      <xdr:row>18</xdr:row>
      <xdr:rowOff>11430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1135" y="3137535"/>
          <a:ext cx="4762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16</xdr:row>
      <xdr:rowOff>152400</xdr:rowOff>
    </xdr:from>
    <xdr:to>
      <xdr:col>5</xdr:col>
      <xdr:colOff>421005</xdr:colOff>
      <xdr:row>17</xdr:row>
      <xdr:rowOff>171450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530" y="109823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16</xdr:row>
      <xdr:rowOff>152400</xdr:rowOff>
    </xdr:from>
    <xdr:to>
      <xdr:col>5</xdr:col>
      <xdr:colOff>421005</xdr:colOff>
      <xdr:row>17</xdr:row>
      <xdr:rowOff>171450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530" y="109823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42</xdr:row>
      <xdr:rowOff>167640</xdr:rowOff>
    </xdr:from>
    <xdr:to>
      <xdr:col>4</xdr:col>
      <xdr:colOff>3810</xdr:colOff>
      <xdr:row>44</xdr:row>
      <xdr:rowOff>3810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3129915"/>
          <a:ext cx="67246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42</xdr:row>
      <xdr:rowOff>175260</xdr:rowOff>
    </xdr:from>
    <xdr:to>
      <xdr:col>4</xdr:col>
      <xdr:colOff>276225</xdr:colOff>
      <xdr:row>44</xdr:row>
      <xdr:rowOff>11430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3137535"/>
          <a:ext cx="23812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42</xdr:row>
      <xdr:rowOff>152400</xdr:rowOff>
    </xdr:from>
    <xdr:to>
      <xdr:col>5</xdr:col>
      <xdr:colOff>421005</xdr:colOff>
      <xdr:row>43</xdr:row>
      <xdr:rowOff>171450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31146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43</xdr:row>
      <xdr:rowOff>7620</xdr:rowOff>
    </xdr:from>
    <xdr:to>
      <xdr:col>6</xdr:col>
      <xdr:colOff>430530</xdr:colOff>
      <xdr:row>44</xdr:row>
      <xdr:rowOff>26670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0505" y="3169920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42</xdr:row>
      <xdr:rowOff>167640</xdr:rowOff>
    </xdr:from>
    <xdr:to>
      <xdr:col>7</xdr:col>
      <xdr:colOff>438150</xdr:colOff>
      <xdr:row>44</xdr:row>
      <xdr:rowOff>3810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3129915"/>
          <a:ext cx="2476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42</xdr:row>
      <xdr:rowOff>175260</xdr:rowOff>
    </xdr:from>
    <xdr:to>
      <xdr:col>8</xdr:col>
      <xdr:colOff>537210</xdr:colOff>
      <xdr:row>44</xdr:row>
      <xdr:rowOff>11430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1135" y="3137535"/>
          <a:ext cx="4762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42</xdr:row>
      <xdr:rowOff>152400</xdr:rowOff>
    </xdr:from>
    <xdr:to>
      <xdr:col>5</xdr:col>
      <xdr:colOff>421005</xdr:colOff>
      <xdr:row>43</xdr:row>
      <xdr:rowOff>171450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31146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42</xdr:row>
      <xdr:rowOff>152400</xdr:rowOff>
    </xdr:from>
    <xdr:to>
      <xdr:col>5</xdr:col>
      <xdr:colOff>421005</xdr:colOff>
      <xdr:row>43</xdr:row>
      <xdr:rowOff>171450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31146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68</xdr:row>
      <xdr:rowOff>167640</xdr:rowOff>
    </xdr:from>
    <xdr:to>
      <xdr:col>4</xdr:col>
      <xdr:colOff>3810</xdr:colOff>
      <xdr:row>70</xdr:row>
      <xdr:rowOff>3810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8140065"/>
          <a:ext cx="67246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68</xdr:row>
      <xdr:rowOff>175260</xdr:rowOff>
    </xdr:from>
    <xdr:to>
      <xdr:col>4</xdr:col>
      <xdr:colOff>276225</xdr:colOff>
      <xdr:row>70</xdr:row>
      <xdr:rowOff>11430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8147685"/>
          <a:ext cx="23812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68</xdr:row>
      <xdr:rowOff>152400</xdr:rowOff>
    </xdr:from>
    <xdr:to>
      <xdr:col>5</xdr:col>
      <xdr:colOff>421005</xdr:colOff>
      <xdr:row>69</xdr:row>
      <xdr:rowOff>171450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81248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69</xdr:row>
      <xdr:rowOff>7620</xdr:rowOff>
    </xdr:from>
    <xdr:to>
      <xdr:col>6</xdr:col>
      <xdr:colOff>430530</xdr:colOff>
      <xdr:row>70</xdr:row>
      <xdr:rowOff>26670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0505" y="8180070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68</xdr:row>
      <xdr:rowOff>167640</xdr:rowOff>
    </xdr:from>
    <xdr:to>
      <xdr:col>7</xdr:col>
      <xdr:colOff>438150</xdr:colOff>
      <xdr:row>70</xdr:row>
      <xdr:rowOff>3810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8140065"/>
          <a:ext cx="2476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68</xdr:row>
      <xdr:rowOff>175260</xdr:rowOff>
    </xdr:from>
    <xdr:to>
      <xdr:col>8</xdr:col>
      <xdr:colOff>537210</xdr:colOff>
      <xdr:row>70</xdr:row>
      <xdr:rowOff>11430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1135" y="8147685"/>
          <a:ext cx="4762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68</xdr:row>
      <xdr:rowOff>152400</xdr:rowOff>
    </xdr:from>
    <xdr:to>
      <xdr:col>5</xdr:col>
      <xdr:colOff>421005</xdr:colOff>
      <xdr:row>69</xdr:row>
      <xdr:rowOff>171450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81248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68</xdr:row>
      <xdr:rowOff>152400</xdr:rowOff>
    </xdr:from>
    <xdr:to>
      <xdr:col>5</xdr:col>
      <xdr:colOff>421005</xdr:colOff>
      <xdr:row>69</xdr:row>
      <xdr:rowOff>171450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81248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94</xdr:row>
      <xdr:rowOff>167640</xdr:rowOff>
    </xdr:from>
    <xdr:to>
      <xdr:col>4</xdr:col>
      <xdr:colOff>3810</xdr:colOff>
      <xdr:row>96</xdr:row>
      <xdr:rowOff>3810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13150215"/>
          <a:ext cx="67246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94</xdr:row>
      <xdr:rowOff>175260</xdr:rowOff>
    </xdr:from>
    <xdr:to>
      <xdr:col>4</xdr:col>
      <xdr:colOff>276225</xdr:colOff>
      <xdr:row>96</xdr:row>
      <xdr:rowOff>11430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3157835"/>
          <a:ext cx="23812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94</xdr:row>
      <xdr:rowOff>152400</xdr:rowOff>
    </xdr:from>
    <xdr:to>
      <xdr:col>5</xdr:col>
      <xdr:colOff>421005</xdr:colOff>
      <xdr:row>95</xdr:row>
      <xdr:rowOff>171450</xdr:rowOff>
    </xdr:to>
    <xdr:pic>
      <xdr:nvPicPr>
        <xdr:cNvPr id="29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131349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95</xdr:row>
      <xdr:rowOff>7620</xdr:rowOff>
    </xdr:from>
    <xdr:to>
      <xdr:col>6</xdr:col>
      <xdr:colOff>430530</xdr:colOff>
      <xdr:row>96</xdr:row>
      <xdr:rowOff>26670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0505" y="13190220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94</xdr:row>
      <xdr:rowOff>167640</xdr:rowOff>
    </xdr:from>
    <xdr:to>
      <xdr:col>7</xdr:col>
      <xdr:colOff>438150</xdr:colOff>
      <xdr:row>96</xdr:row>
      <xdr:rowOff>3810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3150215"/>
          <a:ext cx="2476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94</xdr:row>
      <xdr:rowOff>175260</xdr:rowOff>
    </xdr:from>
    <xdr:to>
      <xdr:col>8</xdr:col>
      <xdr:colOff>537210</xdr:colOff>
      <xdr:row>96</xdr:row>
      <xdr:rowOff>11430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1135" y="13157835"/>
          <a:ext cx="4762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94</xdr:row>
      <xdr:rowOff>152400</xdr:rowOff>
    </xdr:from>
    <xdr:to>
      <xdr:col>5</xdr:col>
      <xdr:colOff>421005</xdr:colOff>
      <xdr:row>95</xdr:row>
      <xdr:rowOff>171450</xdr:rowOff>
    </xdr:to>
    <xdr:pic>
      <xdr:nvPicPr>
        <xdr:cNvPr id="33" name="Рисунок 3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131349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94</xdr:row>
      <xdr:rowOff>152400</xdr:rowOff>
    </xdr:from>
    <xdr:to>
      <xdr:col>5</xdr:col>
      <xdr:colOff>421005</xdr:colOff>
      <xdr:row>95</xdr:row>
      <xdr:rowOff>171450</xdr:rowOff>
    </xdr:to>
    <xdr:pic>
      <xdr:nvPicPr>
        <xdr:cNvPr id="34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131349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120</xdr:row>
      <xdr:rowOff>167640</xdr:rowOff>
    </xdr:from>
    <xdr:to>
      <xdr:col>4</xdr:col>
      <xdr:colOff>3810</xdr:colOff>
      <xdr:row>122</xdr:row>
      <xdr:rowOff>3810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18160365"/>
          <a:ext cx="67246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120</xdr:row>
      <xdr:rowOff>175260</xdr:rowOff>
    </xdr:from>
    <xdr:to>
      <xdr:col>4</xdr:col>
      <xdr:colOff>276225</xdr:colOff>
      <xdr:row>122</xdr:row>
      <xdr:rowOff>11430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8167985"/>
          <a:ext cx="23812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120</xdr:row>
      <xdr:rowOff>152400</xdr:rowOff>
    </xdr:from>
    <xdr:to>
      <xdr:col>5</xdr:col>
      <xdr:colOff>421005</xdr:colOff>
      <xdr:row>121</xdr:row>
      <xdr:rowOff>171450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181451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121</xdr:row>
      <xdr:rowOff>7620</xdr:rowOff>
    </xdr:from>
    <xdr:to>
      <xdr:col>6</xdr:col>
      <xdr:colOff>430530</xdr:colOff>
      <xdr:row>122</xdr:row>
      <xdr:rowOff>26670</xdr:rowOff>
    </xdr:to>
    <xdr:pic>
      <xdr:nvPicPr>
        <xdr:cNvPr id="38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0505" y="18200370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120</xdr:row>
      <xdr:rowOff>167640</xdr:rowOff>
    </xdr:from>
    <xdr:to>
      <xdr:col>7</xdr:col>
      <xdr:colOff>438150</xdr:colOff>
      <xdr:row>122</xdr:row>
      <xdr:rowOff>3810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8160365"/>
          <a:ext cx="2476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120</xdr:row>
      <xdr:rowOff>175260</xdr:rowOff>
    </xdr:from>
    <xdr:to>
      <xdr:col>8</xdr:col>
      <xdr:colOff>537210</xdr:colOff>
      <xdr:row>122</xdr:row>
      <xdr:rowOff>11430</xdr:rowOff>
    </xdr:to>
    <xdr:pic>
      <xdr:nvPicPr>
        <xdr:cNvPr id="40" name="Рисунок 3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1135" y="18167985"/>
          <a:ext cx="4762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120</xdr:row>
      <xdr:rowOff>152400</xdr:rowOff>
    </xdr:from>
    <xdr:to>
      <xdr:col>5</xdr:col>
      <xdr:colOff>421005</xdr:colOff>
      <xdr:row>121</xdr:row>
      <xdr:rowOff>171450</xdr:rowOff>
    </xdr:to>
    <xdr:pic>
      <xdr:nvPicPr>
        <xdr:cNvPr id="41" name="Рисунок 4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181451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120</xdr:row>
      <xdr:rowOff>152400</xdr:rowOff>
    </xdr:from>
    <xdr:to>
      <xdr:col>5</xdr:col>
      <xdr:colOff>421005</xdr:colOff>
      <xdr:row>121</xdr:row>
      <xdr:rowOff>171450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181451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146</xdr:row>
      <xdr:rowOff>167640</xdr:rowOff>
    </xdr:from>
    <xdr:to>
      <xdr:col>4</xdr:col>
      <xdr:colOff>3810</xdr:colOff>
      <xdr:row>148</xdr:row>
      <xdr:rowOff>3810</xdr:rowOff>
    </xdr:to>
    <xdr:pic>
      <xdr:nvPicPr>
        <xdr:cNvPr id="43" name="Рисунок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23170515"/>
          <a:ext cx="67246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146</xdr:row>
      <xdr:rowOff>175260</xdr:rowOff>
    </xdr:from>
    <xdr:to>
      <xdr:col>4</xdr:col>
      <xdr:colOff>276225</xdr:colOff>
      <xdr:row>148</xdr:row>
      <xdr:rowOff>11430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23178135"/>
          <a:ext cx="23812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146</xdr:row>
      <xdr:rowOff>152400</xdr:rowOff>
    </xdr:from>
    <xdr:to>
      <xdr:col>5</xdr:col>
      <xdr:colOff>421005</xdr:colOff>
      <xdr:row>147</xdr:row>
      <xdr:rowOff>171450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231552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147</xdr:row>
      <xdr:rowOff>7620</xdr:rowOff>
    </xdr:from>
    <xdr:to>
      <xdr:col>6</xdr:col>
      <xdr:colOff>430530</xdr:colOff>
      <xdr:row>148</xdr:row>
      <xdr:rowOff>26670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0505" y="23210520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146</xdr:row>
      <xdr:rowOff>167640</xdr:rowOff>
    </xdr:from>
    <xdr:to>
      <xdr:col>7</xdr:col>
      <xdr:colOff>438150</xdr:colOff>
      <xdr:row>148</xdr:row>
      <xdr:rowOff>3810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3170515"/>
          <a:ext cx="2476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146</xdr:row>
      <xdr:rowOff>175260</xdr:rowOff>
    </xdr:from>
    <xdr:to>
      <xdr:col>8</xdr:col>
      <xdr:colOff>537210</xdr:colOff>
      <xdr:row>148</xdr:row>
      <xdr:rowOff>11430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1135" y="23178135"/>
          <a:ext cx="4762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146</xdr:row>
      <xdr:rowOff>152400</xdr:rowOff>
    </xdr:from>
    <xdr:to>
      <xdr:col>5</xdr:col>
      <xdr:colOff>421005</xdr:colOff>
      <xdr:row>147</xdr:row>
      <xdr:rowOff>171450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231552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146</xdr:row>
      <xdr:rowOff>152400</xdr:rowOff>
    </xdr:from>
    <xdr:to>
      <xdr:col>5</xdr:col>
      <xdr:colOff>421005</xdr:colOff>
      <xdr:row>147</xdr:row>
      <xdr:rowOff>171450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231552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172</xdr:row>
      <xdr:rowOff>167640</xdr:rowOff>
    </xdr:from>
    <xdr:to>
      <xdr:col>4</xdr:col>
      <xdr:colOff>3810</xdr:colOff>
      <xdr:row>174</xdr:row>
      <xdr:rowOff>3810</xdr:rowOff>
    </xdr:to>
    <xdr:pic>
      <xdr:nvPicPr>
        <xdr:cNvPr id="51" name="Рисунок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23170515"/>
          <a:ext cx="67246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172</xdr:row>
      <xdr:rowOff>175260</xdr:rowOff>
    </xdr:from>
    <xdr:to>
      <xdr:col>4</xdr:col>
      <xdr:colOff>276225</xdr:colOff>
      <xdr:row>174</xdr:row>
      <xdr:rowOff>11430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23178135"/>
          <a:ext cx="23812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172</xdr:row>
      <xdr:rowOff>152400</xdr:rowOff>
    </xdr:from>
    <xdr:to>
      <xdr:col>5</xdr:col>
      <xdr:colOff>421005</xdr:colOff>
      <xdr:row>173</xdr:row>
      <xdr:rowOff>171450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231552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173</xdr:row>
      <xdr:rowOff>7620</xdr:rowOff>
    </xdr:from>
    <xdr:to>
      <xdr:col>6</xdr:col>
      <xdr:colOff>430530</xdr:colOff>
      <xdr:row>174</xdr:row>
      <xdr:rowOff>26670</xdr:rowOff>
    </xdr:to>
    <xdr:pic>
      <xdr:nvPicPr>
        <xdr:cNvPr id="54" name="Рисунок 5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0505" y="23210520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172</xdr:row>
      <xdr:rowOff>167640</xdr:rowOff>
    </xdr:from>
    <xdr:to>
      <xdr:col>7</xdr:col>
      <xdr:colOff>438150</xdr:colOff>
      <xdr:row>174</xdr:row>
      <xdr:rowOff>3810</xdr:rowOff>
    </xdr:to>
    <xdr:pic>
      <xdr:nvPicPr>
        <xdr:cNvPr id="55" name="Рисунок 5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3170515"/>
          <a:ext cx="2476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172</xdr:row>
      <xdr:rowOff>175260</xdr:rowOff>
    </xdr:from>
    <xdr:to>
      <xdr:col>8</xdr:col>
      <xdr:colOff>537210</xdr:colOff>
      <xdr:row>174</xdr:row>
      <xdr:rowOff>11430</xdr:rowOff>
    </xdr:to>
    <xdr:pic>
      <xdr:nvPicPr>
        <xdr:cNvPr id="56" name="Рисунок 5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1135" y="23178135"/>
          <a:ext cx="4762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172</xdr:row>
      <xdr:rowOff>152400</xdr:rowOff>
    </xdr:from>
    <xdr:to>
      <xdr:col>5</xdr:col>
      <xdr:colOff>421005</xdr:colOff>
      <xdr:row>173</xdr:row>
      <xdr:rowOff>171450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231552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172</xdr:row>
      <xdr:rowOff>152400</xdr:rowOff>
    </xdr:from>
    <xdr:to>
      <xdr:col>5</xdr:col>
      <xdr:colOff>421005</xdr:colOff>
      <xdr:row>173</xdr:row>
      <xdr:rowOff>171450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231552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198</xdr:row>
      <xdr:rowOff>167640</xdr:rowOff>
    </xdr:from>
    <xdr:to>
      <xdr:col>4</xdr:col>
      <xdr:colOff>3810</xdr:colOff>
      <xdr:row>200</xdr:row>
      <xdr:rowOff>3810</xdr:rowOff>
    </xdr:to>
    <xdr:pic>
      <xdr:nvPicPr>
        <xdr:cNvPr id="59" name="Рисунок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" y="33381315"/>
          <a:ext cx="67246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198</xdr:row>
      <xdr:rowOff>175260</xdr:rowOff>
    </xdr:from>
    <xdr:to>
      <xdr:col>4</xdr:col>
      <xdr:colOff>276225</xdr:colOff>
      <xdr:row>200</xdr:row>
      <xdr:rowOff>11430</xdr:rowOff>
    </xdr:to>
    <xdr:pic>
      <xdr:nvPicPr>
        <xdr:cNvPr id="60" name="Рисунок 5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33388935"/>
          <a:ext cx="238125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198</xdr:row>
      <xdr:rowOff>152400</xdr:rowOff>
    </xdr:from>
    <xdr:to>
      <xdr:col>5</xdr:col>
      <xdr:colOff>421005</xdr:colOff>
      <xdr:row>199</xdr:row>
      <xdr:rowOff>171450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333660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199</xdr:row>
      <xdr:rowOff>7620</xdr:rowOff>
    </xdr:from>
    <xdr:to>
      <xdr:col>6</xdr:col>
      <xdr:colOff>430530</xdr:colOff>
      <xdr:row>200</xdr:row>
      <xdr:rowOff>26670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0505" y="33421320"/>
          <a:ext cx="2476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198</xdr:row>
      <xdr:rowOff>167640</xdr:rowOff>
    </xdr:from>
    <xdr:to>
      <xdr:col>7</xdr:col>
      <xdr:colOff>438150</xdr:colOff>
      <xdr:row>200</xdr:row>
      <xdr:rowOff>3810</xdr:rowOff>
    </xdr:to>
    <xdr:pic>
      <xdr:nvPicPr>
        <xdr:cNvPr id="63" name="Рисунок 6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33381315"/>
          <a:ext cx="2476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198</xdr:row>
      <xdr:rowOff>175260</xdr:rowOff>
    </xdr:from>
    <xdr:to>
      <xdr:col>8</xdr:col>
      <xdr:colOff>537210</xdr:colOff>
      <xdr:row>200</xdr:row>
      <xdr:rowOff>11430</xdr:rowOff>
    </xdr:to>
    <xdr:pic>
      <xdr:nvPicPr>
        <xdr:cNvPr id="64" name="Рисунок 6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1135" y="33388935"/>
          <a:ext cx="476250" cy="236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198</xdr:row>
      <xdr:rowOff>152400</xdr:rowOff>
    </xdr:from>
    <xdr:to>
      <xdr:col>5</xdr:col>
      <xdr:colOff>421005</xdr:colOff>
      <xdr:row>199</xdr:row>
      <xdr:rowOff>171450</xdr:rowOff>
    </xdr:to>
    <xdr:pic>
      <xdr:nvPicPr>
        <xdr:cNvPr id="65" name="Рисунок 6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333660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198</xdr:row>
      <xdr:rowOff>152400</xdr:rowOff>
    </xdr:from>
    <xdr:to>
      <xdr:col>5</xdr:col>
      <xdr:colOff>421005</xdr:colOff>
      <xdr:row>199</xdr:row>
      <xdr:rowOff>171450</xdr:rowOff>
    </xdr:to>
    <xdr:pic>
      <xdr:nvPicPr>
        <xdr:cNvPr id="66" name="Рисунок 6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4230" y="3336607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76200</xdr:colOff>
      <xdr:row>25</xdr:row>
      <xdr:rowOff>152400</xdr:rowOff>
    </xdr:from>
    <xdr:to>
      <xdr:col>12</xdr:col>
      <xdr:colOff>632460</xdr:colOff>
      <xdr:row>27</xdr:row>
      <xdr:rowOff>26670</xdr:rowOff>
    </xdr:to>
    <xdr:pic>
      <xdr:nvPicPr>
        <xdr:cNvPr id="67" name="Рисунок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0925" y="23431500"/>
          <a:ext cx="1242060" cy="26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66675</xdr:colOff>
      <xdr:row>29</xdr:row>
      <xdr:rowOff>59055</xdr:rowOff>
    </xdr:from>
    <xdr:ext cx="195418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/>
            <xdr:cNvSpPr txBox="1"/>
          </xdr:nvSpPr>
          <xdr:spPr>
            <a:xfrm>
              <a:off x="6629400" y="5735955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23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0036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68" name="TextBox 67"/>
            <xdr:cNvSpPr txBox="1"/>
          </xdr:nvSpPr>
          <xdr:spPr>
            <a:xfrm>
              <a:off x="6629400" y="5735955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1,23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0036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11</xdr:col>
      <xdr:colOff>76200</xdr:colOff>
      <xdr:row>155</xdr:row>
      <xdr:rowOff>152400</xdr:rowOff>
    </xdr:from>
    <xdr:to>
      <xdr:col>12</xdr:col>
      <xdr:colOff>632460</xdr:colOff>
      <xdr:row>157</xdr:row>
      <xdr:rowOff>26670</xdr:rowOff>
    </xdr:to>
    <xdr:pic>
      <xdr:nvPicPr>
        <xdr:cNvPr id="69" name="Рисунок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048250"/>
          <a:ext cx="1232535" cy="26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76200</xdr:colOff>
      <xdr:row>159</xdr:row>
      <xdr:rowOff>68580</xdr:rowOff>
    </xdr:from>
    <xdr:ext cx="195418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6638925" y="30824805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97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0040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6638925" y="30824805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1,97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0040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11</xdr:col>
      <xdr:colOff>76200</xdr:colOff>
      <xdr:row>181</xdr:row>
      <xdr:rowOff>152400</xdr:rowOff>
    </xdr:from>
    <xdr:to>
      <xdr:col>12</xdr:col>
      <xdr:colOff>632460</xdr:colOff>
      <xdr:row>183</xdr:row>
      <xdr:rowOff>26670</xdr:rowOff>
    </xdr:to>
    <xdr:pic>
      <xdr:nvPicPr>
        <xdr:cNvPr id="71" name="Рисунок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0127575"/>
          <a:ext cx="1232535" cy="26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38100</xdr:colOff>
      <xdr:row>185</xdr:row>
      <xdr:rowOff>68580</xdr:rowOff>
    </xdr:from>
    <xdr:ext cx="199387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/>
            <xdr:cNvSpPr txBox="1"/>
          </xdr:nvSpPr>
          <xdr:spPr>
            <a:xfrm>
              <a:off x="6600825" y="35863530"/>
              <a:ext cx="199387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13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011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6600825" y="35863530"/>
              <a:ext cx="199387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−0,13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011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11</xdr:col>
      <xdr:colOff>76200</xdr:colOff>
      <xdr:row>206</xdr:row>
      <xdr:rowOff>152400</xdr:rowOff>
    </xdr:from>
    <xdr:to>
      <xdr:col>12</xdr:col>
      <xdr:colOff>632460</xdr:colOff>
      <xdr:row>208</xdr:row>
      <xdr:rowOff>26670</xdr:rowOff>
    </xdr:to>
    <xdr:pic>
      <xdr:nvPicPr>
        <xdr:cNvPr id="75" name="Рисунок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5166300"/>
          <a:ext cx="1232535" cy="264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38100</xdr:colOff>
      <xdr:row>210</xdr:row>
      <xdr:rowOff>68580</xdr:rowOff>
    </xdr:from>
    <xdr:ext cx="195418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/>
            <xdr:cNvSpPr txBox="1"/>
          </xdr:nvSpPr>
          <xdr:spPr>
            <a:xfrm>
              <a:off x="6600825" y="40711755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76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0083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76" name="TextBox 75"/>
            <xdr:cNvSpPr txBox="1"/>
          </xdr:nvSpPr>
          <xdr:spPr>
            <a:xfrm>
              <a:off x="6600825" y="40711755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1,76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0083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4</xdr:row>
      <xdr:rowOff>76200</xdr:rowOff>
    </xdr:from>
    <xdr:ext cx="195418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362075" y="83820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42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007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362075" y="83820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𝑦_2=0,</a:t>
              </a:r>
              <a:r>
                <a:rPr lang="ru-RU" sz="1600" b="0" i="0">
                  <a:latin typeface="Cambria Math" panose="02040503050406030204" pitchFamily="18" charset="0"/>
                </a:rPr>
                <a:t>42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007</a:t>
              </a:r>
              <a:r>
                <a:rPr lang="en-US" sz="1600" b="0" i="0">
                  <a:latin typeface="Cambria Math" panose="02040503050406030204" pitchFamily="18" charset="0"/>
                </a:rPr>
                <a:t>〖</a:t>
              </a:r>
              <a:r>
                <a:rPr lang="ru-RU" sz="1600" b="0" i="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𝑦〗_1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2</xdr:col>
      <xdr:colOff>171450</xdr:colOff>
      <xdr:row>6</xdr:row>
      <xdr:rowOff>66675</xdr:rowOff>
    </xdr:from>
    <xdr:ext cx="195418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400175" y="1209675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23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0036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400175" y="1209675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1,23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0036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2</xdr:col>
      <xdr:colOff>133350</xdr:colOff>
      <xdr:row>34</xdr:row>
      <xdr:rowOff>85725</xdr:rowOff>
    </xdr:from>
    <xdr:ext cx="195418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1362075" y="662940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39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0090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1362075" y="662940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𝑦_2=0,</a:t>
              </a:r>
              <a:r>
                <a:rPr lang="ru-RU" sz="1600" b="0" i="0">
                  <a:latin typeface="Cambria Math" panose="02040503050406030204" pitchFamily="18" charset="0"/>
                </a:rPr>
                <a:t>39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0090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2</xdr:col>
      <xdr:colOff>171450</xdr:colOff>
      <xdr:row>64</xdr:row>
      <xdr:rowOff>76200</xdr:rowOff>
    </xdr:from>
    <xdr:ext cx="195418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400175" y="1238250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11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0062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400175" y="1238250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𝑦_2=0,</a:t>
              </a:r>
              <a:r>
                <a:rPr lang="ru-RU" sz="1600" b="0" i="0">
                  <a:latin typeface="Cambria Math" panose="02040503050406030204" pitchFamily="18" charset="0"/>
                </a:rPr>
                <a:t>11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0062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2</xdr:col>
      <xdr:colOff>76200</xdr:colOff>
      <xdr:row>94</xdr:row>
      <xdr:rowOff>76200</xdr:rowOff>
    </xdr:from>
    <xdr:ext cx="2107500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304925" y="18145125"/>
              <a:ext cx="21075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0092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304925" y="18145125"/>
              <a:ext cx="21075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−</a:t>
              </a:r>
              <a:r>
                <a:rPr lang="en-US" sz="1600" b="0" i="0">
                  <a:latin typeface="Cambria Math" panose="02040503050406030204" pitchFamily="18" charset="0"/>
                </a:rPr>
                <a:t>0,</a:t>
              </a:r>
              <a:r>
                <a:rPr lang="ru-RU" sz="1600" b="0" i="0">
                  <a:latin typeface="Cambria Math" panose="02040503050406030204" pitchFamily="18" charset="0"/>
                </a:rPr>
                <a:t>10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0092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2</xdr:col>
      <xdr:colOff>152400</xdr:colOff>
      <xdr:row>124</xdr:row>
      <xdr:rowOff>66675</xdr:rowOff>
    </xdr:from>
    <xdr:ext cx="195418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381125" y="23898225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25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0074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381125" y="23898225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𝑦_2=0,</a:t>
              </a:r>
              <a:r>
                <a:rPr lang="ru-RU" sz="1600" b="0" i="0">
                  <a:latin typeface="Cambria Math" panose="02040503050406030204" pitchFamily="18" charset="0"/>
                </a:rPr>
                <a:t>25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0074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2</xdr:col>
      <xdr:colOff>180975</xdr:colOff>
      <xdr:row>156</xdr:row>
      <xdr:rowOff>66675</xdr:rowOff>
    </xdr:from>
    <xdr:ext cx="195418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1409700" y="3004185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97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0040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1409700" y="3004185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1,97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0040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2</xdr:col>
      <xdr:colOff>228600</xdr:colOff>
      <xdr:row>154</xdr:row>
      <xdr:rowOff>76200</xdr:rowOff>
    </xdr:from>
    <xdr:ext cx="1840568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457325" y="29670375"/>
              <a:ext cx="184056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27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014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457325" y="29670375"/>
              <a:ext cx="184056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𝑦_2=0,</a:t>
              </a:r>
              <a:r>
                <a:rPr lang="ru-RU" sz="1600" b="0" i="0">
                  <a:latin typeface="Cambria Math" panose="02040503050406030204" pitchFamily="18" charset="0"/>
                </a:rPr>
                <a:t>27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014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2</xdr:col>
      <xdr:colOff>171450</xdr:colOff>
      <xdr:row>186</xdr:row>
      <xdr:rowOff>85725</xdr:rowOff>
    </xdr:from>
    <xdr:ext cx="199387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1400175" y="35823525"/>
              <a:ext cx="199387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13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011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1400175" y="35823525"/>
              <a:ext cx="199387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−0,13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011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2</xdr:col>
      <xdr:colOff>114300</xdr:colOff>
      <xdr:row>184</xdr:row>
      <xdr:rowOff>85725</xdr:rowOff>
    </xdr:from>
    <xdr:ext cx="2107500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/>
            <xdr:cNvSpPr txBox="1"/>
          </xdr:nvSpPr>
          <xdr:spPr>
            <a:xfrm>
              <a:off x="1343025" y="35442525"/>
              <a:ext cx="21075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28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0082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21" name="TextBox 20"/>
            <xdr:cNvSpPr txBox="1"/>
          </xdr:nvSpPr>
          <xdr:spPr>
            <a:xfrm>
              <a:off x="1343025" y="35442525"/>
              <a:ext cx="21075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−</a:t>
              </a:r>
              <a:r>
                <a:rPr lang="en-US" sz="1600" b="0" i="0">
                  <a:latin typeface="Cambria Math" panose="02040503050406030204" pitchFamily="18" charset="0"/>
                </a:rPr>
                <a:t>0,</a:t>
              </a:r>
              <a:r>
                <a:rPr lang="ru-RU" sz="1600" b="0" i="0">
                  <a:latin typeface="Cambria Math" panose="02040503050406030204" pitchFamily="18" charset="0"/>
                </a:rPr>
                <a:t>28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0082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2</xdr:col>
      <xdr:colOff>114300</xdr:colOff>
      <xdr:row>216</xdr:row>
      <xdr:rowOff>66675</xdr:rowOff>
    </xdr:from>
    <xdr:ext cx="1954189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1343025" y="4156710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76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0083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1343025" y="4156710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1,76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0083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56</xdr:row>
      <xdr:rowOff>167640</xdr:rowOff>
    </xdr:from>
    <xdr:to>
      <xdr:col>4</xdr:col>
      <xdr:colOff>3810</xdr:colOff>
      <xdr:row>58</xdr:row>
      <xdr:rowOff>3810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530840"/>
          <a:ext cx="704850" cy="20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56</xdr:row>
      <xdr:rowOff>175260</xdr:rowOff>
    </xdr:from>
    <xdr:to>
      <xdr:col>4</xdr:col>
      <xdr:colOff>276225</xdr:colOff>
      <xdr:row>58</xdr:row>
      <xdr:rowOff>11430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9920" y="3284220"/>
          <a:ext cx="238125" cy="20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</xdr:row>
      <xdr:rowOff>152400</xdr:rowOff>
    </xdr:from>
    <xdr:to>
      <xdr:col>5</xdr:col>
      <xdr:colOff>421005</xdr:colOff>
      <xdr:row>57</xdr:row>
      <xdr:rowOff>171450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3261360"/>
          <a:ext cx="238125" cy="20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57</xdr:row>
      <xdr:rowOff>7620</xdr:rowOff>
    </xdr:from>
    <xdr:to>
      <xdr:col>6</xdr:col>
      <xdr:colOff>430530</xdr:colOff>
      <xdr:row>58</xdr:row>
      <xdr:rowOff>26670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3299460"/>
          <a:ext cx="247650" cy="20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56</xdr:row>
      <xdr:rowOff>167640</xdr:rowOff>
    </xdr:from>
    <xdr:to>
      <xdr:col>7</xdr:col>
      <xdr:colOff>438150</xdr:colOff>
      <xdr:row>58</xdr:row>
      <xdr:rowOff>3810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1120" y="3276600"/>
          <a:ext cx="247650" cy="20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56</xdr:row>
      <xdr:rowOff>175260</xdr:rowOff>
    </xdr:from>
    <xdr:to>
      <xdr:col>8</xdr:col>
      <xdr:colOff>537210</xdr:colOff>
      <xdr:row>58</xdr:row>
      <xdr:rowOff>11430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0546080"/>
          <a:ext cx="4762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</xdr:row>
      <xdr:rowOff>152400</xdr:rowOff>
    </xdr:from>
    <xdr:to>
      <xdr:col>5</xdr:col>
      <xdr:colOff>421005</xdr:colOff>
      <xdr:row>57</xdr:row>
      <xdr:rowOff>171450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3261360"/>
          <a:ext cx="238125" cy="20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</xdr:row>
      <xdr:rowOff>152400</xdr:rowOff>
    </xdr:from>
    <xdr:to>
      <xdr:col>5</xdr:col>
      <xdr:colOff>421005</xdr:colOff>
      <xdr:row>57</xdr:row>
      <xdr:rowOff>171450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3261360"/>
          <a:ext cx="238125" cy="20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71</xdr:row>
      <xdr:rowOff>167640</xdr:rowOff>
    </xdr:from>
    <xdr:to>
      <xdr:col>4</xdr:col>
      <xdr:colOff>3810</xdr:colOff>
      <xdr:row>73</xdr:row>
      <xdr:rowOff>3810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33273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71</xdr:row>
      <xdr:rowOff>175260</xdr:rowOff>
    </xdr:from>
    <xdr:to>
      <xdr:col>4</xdr:col>
      <xdr:colOff>276225</xdr:colOff>
      <xdr:row>73</xdr:row>
      <xdr:rowOff>11430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05460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71</xdr:row>
      <xdr:rowOff>152400</xdr:rowOff>
    </xdr:from>
    <xdr:to>
      <xdr:col>5</xdr:col>
      <xdr:colOff>421005</xdr:colOff>
      <xdr:row>72</xdr:row>
      <xdr:rowOff>171450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5232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72</xdr:row>
      <xdr:rowOff>7620</xdr:rowOff>
    </xdr:from>
    <xdr:to>
      <xdr:col>6</xdr:col>
      <xdr:colOff>430530</xdr:colOff>
      <xdr:row>73</xdr:row>
      <xdr:rowOff>26670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05689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71</xdr:row>
      <xdr:rowOff>167640</xdr:rowOff>
    </xdr:from>
    <xdr:to>
      <xdr:col>7</xdr:col>
      <xdr:colOff>438150</xdr:colOff>
      <xdr:row>73</xdr:row>
      <xdr:rowOff>3810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05384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71</xdr:row>
      <xdr:rowOff>175260</xdr:rowOff>
    </xdr:from>
    <xdr:to>
      <xdr:col>8</xdr:col>
      <xdr:colOff>537210</xdr:colOff>
      <xdr:row>73</xdr:row>
      <xdr:rowOff>11430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05460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71</xdr:row>
      <xdr:rowOff>152400</xdr:rowOff>
    </xdr:from>
    <xdr:to>
      <xdr:col>5</xdr:col>
      <xdr:colOff>421005</xdr:colOff>
      <xdr:row>72</xdr:row>
      <xdr:rowOff>171450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5232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71</xdr:row>
      <xdr:rowOff>152400</xdr:rowOff>
    </xdr:from>
    <xdr:to>
      <xdr:col>5</xdr:col>
      <xdr:colOff>421005</xdr:colOff>
      <xdr:row>72</xdr:row>
      <xdr:rowOff>171450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5232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86</xdr:row>
      <xdr:rowOff>167640</xdr:rowOff>
    </xdr:from>
    <xdr:to>
      <xdr:col>4</xdr:col>
      <xdr:colOff>3810</xdr:colOff>
      <xdr:row>88</xdr:row>
      <xdr:rowOff>3810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33273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86</xdr:row>
      <xdr:rowOff>175260</xdr:rowOff>
    </xdr:from>
    <xdr:to>
      <xdr:col>4</xdr:col>
      <xdr:colOff>276225</xdr:colOff>
      <xdr:row>88</xdr:row>
      <xdr:rowOff>11430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33350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86</xdr:row>
      <xdr:rowOff>152400</xdr:rowOff>
    </xdr:from>
    <xdr:to>
      <xdr:col>5</xdr:col>
      <xdr:colOff>421005</xdr:colOff>
      <xdr:row>87</xdr:row>
      <xdr:rowOff>171450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33121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87</xdr:row>
      <xdr:rowOff>7620</xdr:rowOff>
    </xdr:from>
    <xdr:to>
      <xdr:col>6</xdr:col>
      <xdr:colOff>430530</xdr:colOff>
      <xdr:row>88</xdr:row>
      <xdr:rowOff>26670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33578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86</xdr:row>
      <xdr:rowOff>167640</xdr:rowOff>
    </xdr:from>
    <xdr:to>
      <xdr:col>7</xdr:col>
      <xdr:colOff>438150</xdr:colOff>
      <xdr:row>88</xdr:row>
      <xdr:rowOff>3810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33273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86</xdr:row>
      <xdr:rowOff>175260</xdr:rowOff>
    </xdr:from>
    <xdr:to>
      <xdr:col>8</xdr:col>
      <xdr:colOff>537210</xdr:colOff>
      <xdr:row>88</xdr:row>
      <xdr:rowOff>11430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33350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86</xdr:row>
      <xdr:rowOff>152400</xdr:rowOff>
    </xdr:from>
    <xdr:to>
      <xdr:col>5</xdr:col>
      <xdr:colOff>421005</xdr:colOff>
      <xdr:row>87</xdr:row>
      <xdr:rowOff>171450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33121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86</xdr:row>
      <xdr:rowOff>152400</xdr:rowOff>
    </xdr:from>
    <xdr:to>
      <xdr:col>5</xdr:col>
      <xdr:colOff>421005</xdr:colOff>
      <xdr:row>87</xdr:row>
      <xdr:rowOff>171450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33121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101</xdr:row>
      <xdr:rowOff>167640</xdr:rowOff>
    </xdr:from>
    <xdr:to>
      <xdr:col>4</xdr:col>
      <xdr:colOff>3810</xdr:colOff>
      <xdr:row>103</xdr:row>
      <xdr:rowOff>3810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61163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101</xdr:row>
      <xdr:rowOff>175260</xdr:rowOff>
    </xdr:from>
    <xdr:to>
      <xdr:col>4</xdr:col>
      <xdr:colOff>276225</xdr:colOff>
      <xdr:row>103</xdr:row>
      <xdr:rowOff>11430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61239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101</xdr:row>
      <xdr:rowOff>152400</xdr:rowOff>
    </xdr:from>
    <xdr:to>
      <xdr:col>5</xdr:col>
      <xdr:colOff>421005</xdr:colOff>
      <xdr:row>102</xdr:row>
      <xdr:rowOff>171450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61010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102</xdr:row>
      <xdr:rowOff>7620</xdr:rowOff>
    </xdr:from>
    <xdr:to>
      <xdr:col>6</xdr:col>
      <xdr:colOff>430530</xdr:colOff>
      <xdr:row>103</xdr:row>
      <xdr:rowOff>26670</xdr:rowOff>
    </xdr:to>
    <xdr:pic>
      <xdr:nvPicPr>
        <xdr:cNvPr id="29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61467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101</xdr:row>
      <xdr:rowOff>167640</xdr:rowOff>
    </xdr:from>
    <xdr:to>
      <xdr:col>7</xdr:col>
      <xdr:colOff>438150</xdr:colOff>
      <xdr:row>103</xdr:row>
      <xdr:rowOff>3810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61163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101</xdr:row>
      <xdr:rowOff>175260</xdr:rowOff>
    </xdr:from>
    <xdr:to>
      <xdr:col>8</xdr:col>
      <xdr:colOff>537210</xdr:colOff>
      <xdr:row>103</xdr:row>
      <xdr:rowOff>11430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61239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101</xdr:row>
      <xdr:rowOff>152400</xdr:rowOff>
    </xdr:from>
    <xdr:to>
      <xdr:col>5</xdr:col>
      <xdr:colOff>421005</xdr:colOff>
      <xdr:row>102</xdr:row>
      <xdr:rowOff>171450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61010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101</xdr:row>
      <xdr:rowOff>152400</xdr:rowOff>
    </xdr:from>
    <xdr:to>
      <xdr:col>5</xdr:col>
      <xdr:colOff>421005</xdr:colOff>
      <xdr:row>102</xdr:row>
      <xdr:rowOff>171450</xdr:rowOff>
    </xdr:to>
    <xdr:pic>
      <xdr:nvPicPr>
        <xdr:cNvPr id="33" name="Рисунок 3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61010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116</xdr:row>
      <xdr:rowOff>167640</xdr:rowOff>
    </xdr:from>
    <xdr:to>
      <xdr:col>4</xdr:col>
      <xdr:colOff>3810</xdr:colOff>
      <xdr:row>118</xdr:row>
      <xdr:rowOff>3810</xdr:rowOff>
    </xdr:to>
    <xdr:pic>
      <xdr:nvPicPr>
        <xdr:cNvPr id="34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9052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116</xdr:row>
      <xdr:rowOff>175260</xdr:rowOff>
    </xdr:from>
    <xdr:to>
      <xdr:col>4</xdr:col>
      <xdr:colOff>276225</xdr:colOff>
      <xdr:row>118</xdr:row>
      <xdr:rowOff>11430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89128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116</xdr:row>
      <xdr:rowOff>152400</xdr:rowOff>
    </xdr:from>
    <xdr:to>
      <xdr:col>5</xdr:col>
      <xdr:colOff>421005</xdr:colOff>
      <xdr:row>117</xdr:row>
      <xdr:rowOff>171450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89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117</xdr:row>
      <xdr:rowOff>7620</xdr:rowOff>
    </xdr:from>
    <xdr:to>
      <xdr:col>6</xdr:col>
      <xdr:colOff>430530</xdr:colOff>
      <xdr:row>118</xdr:row>
      <xdr:rowOff>26670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89357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116</xdr:row>
      <xdr:rowOff>167640</xdr:rowOff>
    </xdr:from>
    <xdr:to>
      <xdr:col>7</xdr:col>
      <xdr:colOff>438150</xdr:colOff>
      <xdr:row>118</xdr:row>
      <xdr:rowOff>3810</xdr:rowOff>
    </xdr:to>
    <xdr:pic>
      <xdr:nvPicPr>
        <xdr:cNvPr id="38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89052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116</xdr:row>
      <xdr:rowOff>175260</xdr:rowOff>
    </xdr:from>
    <xdr:to>
      <xdr:col>8</xdr:col>
      <xdr:colOff>537210</xdr:colOff>
      <xdr:row>118</xdr:row>
      <xdr:rowOff>11430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89128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116</xdr:row>
      <xdr:rowOff>152400</xdr:rowOff>
    </xdr:from>
    <xdr:to>
      <xdr:col>5</xdr:col>
      <xdr:colOff>421005</xdr:colOff>
      <xdr:row>117</xdr:row>
      <xdr:rowOff>171450</xdr:rowOff>
    </xdr:to>
    <xdr:pic>
      <xdr:nvPicPr>
        <xdr:cNvPr id="40" name="Рисунок 3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89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116</xdr:row>
      <xdr:rowOff>152400</xdr:rowOff>
    </xdr:from>
    <xdr:to>
      <xdr:col>5</xdr:col>
      <xdr:colOff>421005</xdr:colOff>
      <xdr:row>117</xdr:row>
      <xdr:rowOff>171450</xdr:rowOff>
    </xdr:to>
    <xdr:pic>
      <xdr:nvPicPr>
        <xdr:cNvPr id="41" name="Рисунок 4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89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131</xdr:row>
      <xdr:rowOff>167640</xdr:rowOff>
    </xdr:from>
    <xdr:to>
      <xdr:col>4</xdr:col>
      <xdr:colOff>3810</xdr:colOff>
      <xdr:row>133</xdr:row>
      <xdr:rowOff>0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4498300"/>
          <a:ext cx="70485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131</xdr:row>
      <xdr:rowOff>175260</xdr:rowOff>
    </xdr:from>
    <xdr:to>
      <xdr:col>4</xdr:col>
      <xdr:colOff>276225</xdr:colOff>
      <xdr:row>133</xdr:row>
      <xdr:rowOff>0</xdr:rowOff>
    </xdr:to>
    <xdr:pic>
      <xdr:nvPicPr>
        <xdr:cNvPr id="43" name="Рисунок 4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89128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131</xdr:row>
      <xdr:rowOff>152400</xdr:rowOff>
    </xdr:from>
    <xdr:to>
      <xdr:col>5</xdr:col>
      <xdr:colOff>421005</xdr:colOff>
      <xdr:row>132</xdr:row>
      <xdr:rowOff>171450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89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132</xdr:row>
      <xdr:rowOff>7620</xdr:rowOff>
    </xdr:from>
    <xdr:to>
      <xdr:col>6</xdr:col>
      <xdr:colOff>430530</xdr:colOff>
      <xdr:row>133</xdr:row>
      <xdr:rowOff>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89357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131</xdr:row>
      <xdr:rowOff>167640</xdr:rowOff>
    </xdr:from>
    <xdr:to>
      <xdr:col>7</xdr:col>
      <xdr:colOff>438150</xdr:colOff>
      <xdr:row>133</xdr:row>
      <xdr:rowOff>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89052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131</xdr:row>
      <xdr:rowOff>175260</xdr:rowOff>
    </xdr:from>
    <xdr:to>
      <xdr:col>8</xdr:col>
      <xdr:colOff>537210</xdr:colOff>
      <xdr:row>133</xdr:row>
      <xdr:rowOff>0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89128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131</xdr:row>
      <xdr:rowOff>152400</xdr:rowOff>
    </xdr:from>
    <xdr:to>
      <xdr:col>5</xdr:col>
      <xdr:colOff>421005</xdr:colOff>
      <xdr:row>132</xdr:row>
      <xdr:rowOff>171450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89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131</xdr:row>
      <xdr:rowOff>152400</xdr:rowOff>
    </xdr:from>
    <xdr:to>
      <xdr:col>5</xdr:col>
      <xdr:colOff>421005</xdr:colOff>
      <xdr:row>132</xdr:row>
      <xdr:rowOff>171450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89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143</xdr:row>
      <xdr:rowOff>167640</xdr:rowOff>
    </xdr:from>
    <xdr:to>
      <xdr:col>4</xdr:col>
      <xdr:colOff>3810</xdr:colOff>
      <xdr:row>145</xdr:row>
      <xdr:rowOff>3810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9052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143</xdr:row>
      <xdr:rowOff>175260</xdr:rowOff>
    </xdr:from>
    <xdr:to>
      <xdr:col>4</xdr:col>
      <xdr:colOff>276225</xdr:colOff>
      <xdr:row>145</xdr:row>
      <xdr:rowOff>11430</xdr:rowOff>
    </xdr:to>
    <xdr:pic>
      <xdr:nvPicPr>
        <xdr:cNvPr id="51" name="Рисунок 5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89128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143</xdr:row>
      <xdr:rowOff>152400</xdr:rowOff>
    </xdr:from>
    <xdr:to>
      <xdr:col>5</xdr:col>
      <xdr:colOff>421005</xdr:colOff>
      <xdr:row>144</xdr:row>
      <xdr:rowOff>171450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89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144</xdr:row>
      <xdr:rowOff>7620</xdr:rowOff>
    </xdr:from>
    <xdr:to>
      <xdr:col>6</xdr:col>
      <xdr:colOff>430530</xdr:colOff>
      <xdr:row>145</xdr:row>
      <xdr:rowOff>26670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89357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143</xdr:row>
      <xdr:rowOff>167640</xdr:rowOff>
    </xdr:from>
    <xdr:to>
      <xdr:col>7</xdr:col>
      <xdr:colOff>438150</xdr:colOff>
      <xdr:row>145</xdr:row>
      <xdr:rowOff>3810</xdr:rowOff>
    </xdr:to>
    <xdr:pic>
      <xdr:nvPicPr>
        <xdr:cNvPr id="54" name="Рисунок 5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89052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143</xdr:row>
      <xdr:rowOff>175260</xdr:rowOff>
    </xdr:from>
    <xdr:to>
      <xdr:col>8</xdr:col>
      <xdr:colOff>537210</xdr:colOff>
      <xdr:row>145</xdr:row>
      <xdr:rowOff>11430</xdr:rowOff>
    </xdr:to>
    <xdr:pic>
      <xdr:nvPicPr>
        <xdr:cNvPr id="55" name="Рисунок 5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89128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143</xdr:row>
      <xdr:rowOff>152400</xdr:rowOff>
    </xdr:from>
    <xdr:to>
      <xdr:col>5</xdr:col>
      <xdr:colOff>421005</xdr:colOff>
      <xdr:row>144</xdr:row>
      <xdr:rowOff>171450</xdr:rowOff>
    </xdr:to>
    <xdr:pic>
      <xdr:nvPicPr>
        <xdr:cNvPr id="56" name="Рисунок 5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89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143</xdr:row>
      <xdr:rowOff>152400</xdr:rowOff>
    </xdr:from>
    <xdr:to>
      <xdr:col>5</xdr:col>
      <xdr:colOff>421005</xdr:colOff>
      <xdr:row>144</xdr:row>
      <xdr:rowOff>171450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89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158</xdr:row>
      <xdr:rowOff>167640</xdr:rowOff>
    </xdr:from>
    <xdr:to>
      <xdr:col>4</xdr:col>
      <xdr:colOff>3810</xdr:colOff>
      <xdr:row>160</xdr:row>
      <xdr:rowOff>3810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72719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158</xdr:row>
      <xdr:rowOff>175260</xdr:rowOff>
    </xdr:from>
    <xdr:to>
      <xdr:col>4</xdr:col>
      <xdr:colOff>276225</xdr:colOff>
      <xdr:row>160</xdr:row>
      <xdr:rowOff>11430</xdr:rowOff>
    </xdr:to>
    <xdr:pic>
      <xdr:nvPicPr>
        <xdr:cNvPr id="59" name="Рисунок 5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272796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158</xdr:row>
      <xdr:rowOff>152400</xdr:rowOff>
    </xdr:from>
    <xdr:to>
      <xdr:col>5</xdr:col>
      <xdr:colOff>421005</xdr:colOff>
      <xdr:row>159</xdr:row>
      <xdr:rowOff>171450</xdr:rowOff>
    </xdr:to>
    <xdr:pic>
      <xdr:nvPicPr>
        <xdr:cNvPr id="60" name="Рисунок 5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7256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159</xdr:row>
      <xdr:rowOff>7620</xdr:rowOff>
    </xdr:from>
    <xdr:to>
      <xdr:col>6</xdr:col>
      <xdr:colOff>430530</xdr:colOff>
      <xdr:row>160</xdr:row>
      <xdr:rowOff>26670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273024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158</xdr:row>
      <xdr:rowOff>167640</xdr:rowOff>
    </xdr:from>
    <xdr:to>
      <xdr:col>7</xdr:col>
      <xdr:colOff>438150</xdr:colOff>
      <xdr:row>160</xdr:row>
      <xdr:rowOff>3810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272719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158</xdr:row>
      <xdr:rowOff>175260</xdr:rowOff>
    </xdr:from>
    <xdr:to>
      <xdr:col>8</xdr:col>
      <xdr:colOff>537210</xdr:colOff>
      <xdr:row>160</xdr:row>
      <xdr:rowOff>11430</xdr:rowOff>
    </xdr:to>
    <xdr:pic>
      <xdr:nvPicPr>
        <xdr:cNvPr id="63" name="Рисунок 6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272796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158</xdr:row>
      <xdr:rowOff>152400</xdr:rowOff>
    </xdr:from>
    <xdr:to>
      <xdr:col>5</xdr:col>
      <xdr:colOff>421005</xdr:colOff>
      <xdr:row>159</xdr:row>
      <xdr:rowOff>171450</xdr:rowOff>
    </xdr:to>
    <xdr:pic>
      <xdr:nvPicPr>
        <xdr:cNvPr id="64" name="Рисунок 6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7256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158</xdr:row>
      <xdr:rowOff>152400</xdr:rowOff>
    </xdr:from>
    <xdr:to>
      <xdr:col>5</xdr:col>
      <xdr:colOff>421005</xdr:colOff>
      <xdr:row>159</xdr:row>
      <xdr:rowOff>171450</xdr:rowOff>
    </xdr:to>
    <xdr:pic>
      <xdr:nvPicPr>
        <xdr:cNvPr id="65" name="Рисунок 6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7256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173</xdr:row>
      <xdr:rowOff>167640</xdr:rowOff>
    </xdr:from>
    <xdr:to>
      <xdr:col>4</xdr:col>
      <xdr:colOff>3810</xdr:colOff>
      <xdr:row>175</xdr:row>
      <xdr:rowOff>3810</xdr:rowOff>
    </xdr:to>
    <xdr:pic>
      <xdr:nvPicPr>
        <xdr:cNvPr id="66" name="Рисунок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28498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173</xdr:row>
      <xdr:rowOff>175260</xdr:rowOff>
    </xdr:from>
    <xdr:to>
      <xdr:col>4</xdr:col>
      <xdr:colOff>276225</xdr:colOff>
      <xdr:row>175</xdr:row>
      <xdr:rowOff>11430</xdr:rowOff>
    </xdr:to>
    <xdr:pic>
      <xdr:nvPicPr>
        <xdr:cNvPr id="67" name="Рисунок 6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00685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173</xdr:row>
      <xdr:rowOff>152400</xdr:rowOff>
    </xdr:from>
    <xdr:to>
      <xdr:col>5</xdr:col>
      <xdr:colOff>421005</xdr:colOff>
      <xdr:row>174</xdr:row>
      <xdr:rowOff>171450</xdr:rowOff>
    </xdr:to>
    <xdr:pic>
      <xdr:nvPicPr>
        <xdr:cNvPr id="68" name="Рисунок 6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00456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174</xdr:row>
      <xdr:rowOff>7620</xdr:rowOff>
    </xdr:from>
    <xdr:to>
      <xdr:col>6</xdr:col>
      <xdr:colOff>430530</xdr:colOff>
      <xdr:row>175</xdr:row>
      <xdr:rowOff>26670</xdr:rowOff>
    </xdr:to>
    <xdr:pic>
      <xdr:nvPicPr>
        <xdr:cNvPr id="69" name="Рисунок 6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300913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173</xdr:row>
      <xdr:rowOff>167640</xdr:rowOff>
    </xdr:from>
    <xdr:to>
      <xdr:col>7</xdr:col>
      <xdr:colOff>438150</xdr:colOff>
      <xdr:row>175</xdr:row>
      <xdr:rowOff>3810</xdr:rowOff>
    </xdr:to>
    <xdr:pic>
      <xdr:nvPicPr>
        <xdr:cNvPr id="70" name="Рисунок 6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300609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173</xdr:row>
      <xdr:rowOff>175260</xdr:rowOff>
    </xdr:from>
    <xdr:to>
      <xdr:col>8</xdr:col>
      <xdr:colOff>537210</xdr:colOff>
      <xdr:row>175</xdr:row>
      <xdr:rowOff>11430</xdr:rowOff>
    </xdr:to>
    <xdr:pic>
      <xdr:nvPicPr>
        <xdr:cNvPr id="71" name="Рисунок 7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300685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173</xdr:row>
      <xdr:rowOff>152400</xdr:rowOff>
    </xdr:from>
    <xdr:to>
      <xdr:col>5</xdr:col>
      <xdr:colOff>421005</xdr:colOff>
      <xdr:row>174</xdr:row>
      <xdr:rowOff>171450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00456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173</xdr:row>
      <xdr:rowOff>152400</xdr:rowOff>
    </xdr:from>
    <xdr:to>
      <xdr:col>5</xdr:col>
      <xdr:colOff>421005</xdr:colOff>
      <xdr:row>174</xdr:row>
      <xdr:rowOff>171450</xdr:rowOff>
    </xdr:to>
    <xdr:pic>
      <xdr:nvPicPr>
        <xdr:cNvPr id="73" name="Рисунок 7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00456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188</xdr:row>
      <xdr:rowOff>167640</xdr:rowOff>
    </xdr:from>
    <xdr:to>
      <xdr:col>4</xdr:col>
      <xdr:colOff>3810</xdr:colOff>
      <xdr:row>190</xdr:row>
      <xdr:rowOff>3810</xdr:rowOff>
    </xdr:to>
    <xdr:pic>
      <xdr:nvPicPr>
        <xdr:cNvPr id="74" name="Рисунок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28498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188</xdr:row>
      <xdr:rowOff>175260</xdr:rowOff>
    </xdr:from>
    <xdr:to>
      <xdr:col>4</xdr:col>
      <xdr:colOff>276225</xdr:colOff>
      <xdr:row>190</xdr:row>
      <xdr:rowOff>11430</xdr:rowOff>
    </xdr:to>
    <xdr:pic>
      <xdr:nvPicPr>
        <xdr:cNvPr id="75" name="Рисунок 7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28574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188</xdr:row>
      <xdr:rowOff>152400</xdr:rowOff>
    </xdr:from>
    <xdr:to>
      <xdr:col>5</xdr:col>
      <xdr:colOff>421005</xdr:colOff>
      <xdr:row>189</xdr:row>
      <xdr:rowOff>171450</xdr:rowOff>
    </xdr:to>
    <xdr:pic>
      <xdr:nvPicPr>
        <xdr:cNvPr id="76" name="Рисунок 7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2834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189</xdr:row>
      <xdr:rowOff>7620</xdr:rowOff>
    </xdr:from>
    <xdr:to>
      <xdr:col>6</xdr:col>
      <xdr:colOff>430530</xdr:colOff>
      <xdr:row>190</xdr:row>
      <xdr:rowOff>26670</xdr:rowOff>
    </xdr:to>
    <xdr:pic>
      <xdr:nvPicPr>
        <xdr:cNvPr id="77" name="Рисунок 7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328803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188</xdr:row>
      <xdr:rowOff>167640</xdr:rowOff>
    </xdr:from>
    <xdr:to>
      <xdr:col>7</xdr:col>
      <xdr:colOff>438150</xdr:colOff>
      <xdr:row>190</xdr:row>
      <xdr:rowOff>3810</xdr:rowOff>
    </xdr:to>
    <xdr:pic>
      <xdr:nvPicPr>
        <xdr:cNvPr id="78" name="Рисунок 7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328498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188</xdr:row>
      <xdr:rowOff>175260</xdr:rowOff>
    </xdr:from>
    <xdr:to>
      <xdr:col>8</xdr:col>
      <xdr:colOff>537210</xdr:colOff>
      <xdr:row>190</xdr:row>
      <xdr:rowOff>11430</xdr:rowOff>
    </xdr:to>
    <xdr:pic>
      <xdr:nvPicPr>
        <xdr:cNvPr id="79" name="Рисунок 7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328574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188</xdr:row>
      <xdr:rowOff>152400</xdr:rowOff>
    </xdr:from>
    <xdr:to>
      <xdr:col>5</xdr:col>
      <xdr:colOff>421005</xdr:colOff>
      <xdr:row>189</xdr:row>
      <xdr:rowOff>171450</xdr:rowOff>
    </xdr:to>
    <xdr:pic>
      <xdr:nvPicPr>
        <xdr:cNvPr id="80" name="Рисунок 7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2834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188</xdr:row>
      <xdr:rowOff>152400</xdr:rowOff>
    </xdr:from>
    <xdr:to>
      <xdr:col>5</xdr:col>
      <xdr:colOff>421005</xdr:colOff>
      <xdr:row>189</xdr:row>
      <xdr:rowOff>171450</xdr:rowOff>
    </xdr:to>
    <xdr:pic>
      <xdr:nvPicPr>
        <xdr:cNvPr id="81" name="Рисунок 8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2834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203</xdr:row>
      <xdr:rowOff>167640</xdr:rowOff>
    </xdr:from>
    <xdr:to>
      <xdr:col>4</xdr:col>
      <xdr:colOff>3810</xdr:colOff>
      <xdr:row>205</xdr:row>
      <xdr:rowOff>3810</xdr:rowOff>
    </xdr:to>
    <xdr:pic>
      <xdr:nvPicPr>
        <xdr:cNvPr id="82" name="Рисунок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56387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203</xdr:row>
      <xdr:rowOff>175260</xdr:rowOff>
    </xdr:from>
    <xdr:to>
      <xdr:col>4</xdr:col>
      <xdr:colOff>276225</xdr:colOff>
      <xdr:row>205</xdr:row>
      <xdr:rowOff>11430</xdr:rowOff>
    </xdr:to>
    <xdr:pic>
      <xdr:nvPicPr>
        <xdr:cNvPr id="83" name="Рисунок 8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56463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203</xdr:row>
      <xdr:rowOff>152400</xdr:rowOff>
    </xdr:from>
    <xdr:to>
      <xdr:col>5</xdr:col>
      <xdr:colOff>421005</xdr:colOff>
      <xdr:row>204</xdr:row>
      <xdr:rowOff>171450</xdr:rowOff>
    </xdr:to>
    <xdr:pic>
      <xdr:nvPicPr>
        <xdr:cNvPr id="84" name="Рисунок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5623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204</xdr:row>
      <xdr:rowOff>7620</xdr:rowOff>
    </xdr:from>
    <xdr:to>
      <xdr:col>6</xdr:col>
      <xdr:colOff>430530</xdr:colOff>
      <xdr:row>205</xdr:row>
      <xdr:rowOff>26670</xdr:rowOff>
    </xdr:to>
    <xdr:pic>
      <xdr:nvPicPr>
        <xdr:cNvPr id="85" name="Рисунок 8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356692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203</xdr:row>
      <xdr:rowOff>167640</xdr:rowOff>
    </xdr:from>
    <xdr:to>
      <xdr:col>7</xdr:col>
      <xdr:colOff>438150</xdr:colOff>
      <xdr:row>205</xdr:row>
      <xdr:rowOff>3810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356387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203</xdr:row>
      <xdr:rowOff>175260</xdr:rowOff>
    </xdr:from>
    <xdr:to>
      <xdr:col>8</xdr:col>
      <xdr:colOff>537210</xdr:colOff>
      <xdr:row>205</xdr:row>
      <xdr:rowOff>11430</xdr:rowOff>
    </xdr:to>
    <xdr:pic>
      <xdr:nvPicPr>
        <xdr:cNvPr id="87" name="Рисунок 8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356463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203</xdr:row>
      <xdr:rowOff>152400</xdr:rowOff>
    </xdr:from>
    <xdr:to>
      <xdr:col>5</xdr:col>
      <xdr:colOff>421005</xdr:colOff>
      <xdr:row>204</xdr:row>
      <xdr:rowOff>171450</xdr:rowOff>
    </xdr:to>
    <xdr:pic>
      <xdr:nvPicPr>
        <xdr:cNvPr id="88" name="Рисунок 8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5623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203</xdr:row>
      <xdr:rowOff>152400</xdr:rowOff>
    </xdr:from>
    <xdr:to>
      <xdr:col>5</xdr:col>
      <xdr:colOff>421005</xdr:colOff>
      <xdr:row>204</xdr:row>
      <xdr:rowOff>171450</xdr:rowOff>
    </xdr:to>
    <xdr:pic>
      <xdr:nvPicPr>
        <xdr:cNvPr id="89" name="Рисунок 8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5623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218</xdr:row>
      <xdr:rowOff>167640</xdr:rowOff>
    </xdr:from>
    <xdr:to>
      <xdr:col>4</xdr:col>
      <xdr:colOff>3810</xdr:colOff>
      <xdr:row>220</xdr:row>
      <xdr:rowOff>3810</xdr:rowOff>
    </xdr:to>
    <xdr:pic>
      <xdr:nvPicPr>
        <xdr:cNvPr id="90" name="Рисунок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12165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218</xdr:row>
      <xdr:rowOff>175260</xdr:rowOff>
    </xdr:from>
    <xdr:to>
      <xdr:col>4</xdr:col>
      <xdr:colOff>276225</xdr:colOff>
      <xdr:row>220</xdr:row>
      <xdr:rowOff>11430</xdr:rowOff>
    </xdr:to>
    <xdr:pic>
      <xdr:nvPicPr>
        <xdr:cNvPr id="91" name="Рисунок 9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56463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218</xdr:row>
      <xdr:rowOff>152400</xdr:rowOff>
    </xdr:from>
    <xdr:to>
      <xdr:col>5</xdr:col>
      <xdr:colOff>421005</xdr:colOff>
      <xdr:row>219</xdr:row>
      <xdr:rowOff>171450</xdr:rowOff>
    </xdr:to>
    <xdr:pic>
      <xdr:nvPicPr>
        <xdr:cNvPr id="92" name="Рисунок 9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5623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219</xdr:row>
      <xdr:rowOff>7620</xdr:rowOff>
    </xdr:from>
    <xdr:to>
      <xdr:col>6</xdr:col>
      <xdr:colOff>430530</xdr:colOff>
      <xdr:row>220</xdr:row>
      <xdr:rowOff>26670</xdr:rowOff>
    </xdr:to>
    <xdr:pic>
      <xdr:nvPicPr>
        <xdr:cNvPr id="93" name="Рисунок 9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356692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218</xdr:row>
      <xdr:rowOff>167640</xdr:rowOff>
    </xdr:from>
    <xdr:to>
      <xdr:col>7</xdr:col>
      <xdr:colOff>438150</xdr:colOff>
      <xdr:row>220</xdr:row>
      <xdr:rowOff>3810</xdr:rowOff>
    </xdr:to>
    <xdr:pic>
      <xdr:nvPicPr>
        <xdr:cNvPr id="94" name="Рисунок 9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356387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218</xdr:row>
      <xdr:rowOff>175260</xdr:rowOff>
    </xdr:from>
    <xdr:to>
      <xdr:col>8</xdr:col>
      <xdr:colOff>537210</xdr:colOff>
      <xdr:row>220</xdr:row>
      <xdr:rowOff>11430</xdr:rowOff>
    </xdr:to>
    <xdr:pic>
      <xdr:nvPicPr>
        <xdr:cNvPr id="95" name="Рисунок 9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356463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218</xdr:row>
      <xdr:rowOff>152400</xdr:rowOff>
    </xdr:from>
    <xdr:to>
      <xdr:col>5</xdr:col>
      <xdr:colOff>421005</xdr:colOff>
      <xdr:row>219</xdr:row>
      <xdr:rowOff>171450</xdr:rowOff>
    </xdr:to>
    <xdr:pic>
      <xdr:nvPicPr>
        <xdr:cNvPr id="96" name="Рисунок 9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5623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218</xdr:row>
      <xdr:rowOff>152400</xdr:rowOff>
    </xdr:from>
    <xdr:to>
      <xdr:col>5</xdr:col>
      <xdr:colOff>421005</xdr:colOff>
      <xdr:row>219</xdr:row>
      <xdr:rowOff>171450</xdr:rowOff>
    </xdr:to>
    <xdr:pic>
      <xdr:nvPicPr>
        <xdr:cNvPr id="97" name="Рисунок 9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5623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233</xdr:row>
      <xdr:rowOff>167640</xdr:rowOff>
    </xdr:from>
    <xdr:to>
      <xdr:col>4</xdr:col>
      <xdr:colOff>3810</xdr:colOff>
      <xdr:row>235</xdr:row>
      <xdr:rowOff>3810</xdr:rowOff>
    </xdr:to>
    <xdr:pic>
      <xdr:nvPicPr>
        <xdr:cNvPr id="98" name="Рисунок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40055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233</xdr:row>
      <xdr:rowOff>175260</xdr:rowOff>
    </xdr:from>
    <xdr:to>
      <xdr:col>4</xdr:col>
      <xdr:colOff>276225</xdr:colOff>
      <xdr:row>235</xdr:row>
      <xdr:rowOff>11430</xdr:rowOff>
    </xdr:to>
    <xdr:pic>
      <xdr:nvPicPr>
        <xdr:cNvPr id="99" name="Рисунок 9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12242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233</xdr:row>
      <xdr:rowOff>152400</xdr:rowOff>
    </xdr:from>
    <xdr:to>
      <xdr:col>5</xdr:col>
      <xdr:colOff>421005</xdr:colOff>
      <xdr:row>234</xdr:row>
      <xdr:rowOff>171450</xdr:rowOff>
    </xdr:to>
    <xdr:pic>
      <xdr:nvPicPr>
        <xdr:cNvPr id="100" name="Рисунок 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1201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234</xdr:row>
      <xdr:rowOff>7620</xdr:rowOff>
    </xdr:from>
    <xdr:to>
      <xdr:col>6</xdr:col>
      <xdr:colOff>430530</xdr:colOff>
      <xdr:row>235</xdr:row>
      <xdr:rowOff>26670</xdr:rowOff>
    </xdr:to>
    <xdr:pic>
      <xdr:nvPicPr>
        <xdr:cNvPr id="101" name="Рисунок 10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412470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233</xdr:row>
      <xdr:rowOff>167640</xdr:rowOff>
    </xdr:from>
    <xdr:to>
      <xdr:col>7</xdr:col>
      <xdr:colOff>438150</xdr:colOff>
      <xdr:row>235</xdr:row>
      <xdr:rowOff>3810</xdr:rowOff>
    </xdr:to>
    <xdr:pic>
      <xdr:nvPicPr>
        <xdr:cNvPr id="102" name="Рисунок 10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412165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233</xdr:row>
      <xdr:rowOff>175260</xdr:rowOff>
    </xdr:from>
    <xdr:to>
      <xdr:col>8</xdr:col>
      <xdr:colOff>537210</xdr:colOff>
      <xdr:row>235</xdr:row>
      <xdr:rowOff>11430</xdr:rowOff>
    </xdr:to>
    <xdr:pic>
      <xdr:nvPicPr>
        <xdr:cNvPr id="103" name="Рисунок 10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412242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233</xdr:row>
      <xdr:rowOff>152400</xdr:rowOff>
    </xdr:from>
    <xdr:to>
      <xdr:col>5</xdr:col>
      <xdr:colOff>421005</xdr:colOff>
      <xdr:row>234</xdr:row>
      <xdr:rowOff>171450</xdr:rowOff>
    </xdr:to>
    <xdr:pic>
      <xdr:nvPicPr>
        <xdr:cNvPr id="104" name="Рисунок 10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1201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233</xdr:row>
      <xdr:rowOff>152400</xdr:rowOff>
    </xdr:from>
    <xdr:to>
      <xdr:col>5</xdr:col>
      <xdr:colOff>421005</xdr:colOff>
      <xdr:row>234</xdr:row>
      <xdr:rowOff>171450</xdr:rowOff>
    </xdr:to>
    <xdr:pic>
      <xdr:nvPicPr>
        <xdr:cNvPr id="105" name="Рисунок 10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1201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248</xdr:row>
      <xdr:rowOff>167640</xdr:rowOff>
    </xdr:from>
    <xdr:to>
      <xdr:col>4</xdr:col>
      <xdr:colOff>3810</xdr:colOff>
      <xdr:row>250</xdr:row>
      <xdr:rowOff>3810</xdr:rowOff>
    </xdr:to>
    <xdr:pic>
      <xdr:nvPicPr>
        <xdr:cNvPr id="106" name="Рисунок 1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40055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248</xdr:row>
      <xdr:rowOff>175260</xdr:rowOff>
    </xdr:from>
    <xdr:to>
      <xdr:col>4</xdr:col>
      <xdr:colOff>276225</xdr:colOff>
      <xdr:row>250</xdr:row>
      <xdr:rowOff>11430</xdr:rowOff>
    </xdr:to>
    <xdr:pic>
      <xdr:nvPicPr>
        <xdr:cNvPr id="107" name="Рисунок 10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40131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248</xdr:row>
      <xdr:rowOff>152400</xdr:rowOff>
    </xdr:from>
    <xdr:to>
      <xdr:col>5</xdr:col>
      <xdr:colOff>421005</xdr:colOff>
      <xdr:row>249</xdr:row>
      <xdr:rowOff>171450</xdr:rowOff>
    </xdr:to>
    <xdr:pic>
      <xdr:nvPicPr>
        <xdr:cNvPr id="108" name="Рисунок 10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3990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249</xdr:row>
      <xdr:rowOff>7620</xdr:rowOff>
    </xdr:from>
    <xdr:to>
      <xdr:col>6</xdr:col>
      <xdr:colOff>430530</xdr:colOff>
      <xdr:row>250</xdr:row>
      <xdr:rowOff>26670</xdr:rowOff>
    </xdr:to>
    <xdr:pic>
      <xdr:nvPicPr>
        <xdr:cNvPr id="109" name="Рисунок 10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440359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248</xdr:row>
      <xdr:rowOff>167640</xdr:rowOff>
    </xdr:from>
    <xdr:to>
      <xdr:col>7</xdr:col>
      <xdr:colOff>438150</xdr:colOff>
      <xdr:row>250</xdr:row>
      <xdr:rowOff>3810</xdr:rowOff>
    </xdr:to>
    <xdr:pic>
      <xdr:nvPicPr>
        <xdr:cNvPr id="110" name="Рисунок 10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440055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248</xdr:row>
      <xdr:rowOff>175260</xdr:rowOff>
    </xdr:from>
    <xdr:to>
      <xdr:col>8</xdr:col>
      <xdr:colOff>537210</xdr:colOff>
      <xdr:row>250</xdr:row>
      <xdr:rowOff>11430</xdr:rowOff>
    </xdr:to>
    <xdr:pic>
      <xdr:nvPicPr>
        <xdr:cNvPr id="111" name="Рисунок 1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440131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248</xdr:row>
      <xdr:rowOff>152400</xdr:rowOff>
    </xdr:from>
    <xdr:to>
      <xdr:col>5</xdr:col>
      <xdr:colOff>421005</xdr:colOff>
      <xdr:row>249</xdr:row>
      <xdr:rowOff>171450</xdr:rowOff>
    </xdr:to>
    <xdr:pic>
      <xdr:nvPicPr>
        <xdr:cNvPr id="112" name="Рисунок 1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3990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248</xdr:row>
      <xdr:rowOff>152400</xdr:rowOff>
    </xdr:from>
    <xdr:to>
      <xdr:col>5</xdr:col>
      <xdr:colOff>421005</xdr:colOff>
      <xdr:row>249</xdr:row>
      <xdr:rowOff>171450</xdr:rowOff>
    </xdr:to>
    <xdr:pic>
      <xdr:nvPicPr>
        <xdr:cNvPr id="113" name="Рисунок 1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3990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263</xdr:row>
      <xdr:rowOff>167640</xdr:rowOff>
    </xdr:from>
    <xdr:to>
      <xdr:col>4</xdr:col>
      <xdr:colOff>3810</xdr:colOff>
      <xdr:row>265</xdr:row>
      <xdr:rowOff>3810</xdr:rowOff>
    </xdr:to>
    <xdr:pic>
      <xdr:nvPicPr>
        <xdr:cNvPr id="114" name="Рисунок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67944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263</xdr:row>
      <xdr:rowOff>175260</xdr:rowOff>
    </xdr:from>
    <xdr:to>
      <xdr:col>4</xdr:col>
      <xdr:colOff>276225</xdr:colOff>
      <xdr:row>265</xdr:row>
      <xdr:rowOff>11430</xdr:rowOff>
    </xdr:to>
    <xdr:pic>
      <xdr:nvPicPr>
        <xdr:cNvPr id="115" name="Рисунок 1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68020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263</xdr:row>
      <xdr:rowOff>152400</xdr:rowOff>
    </xdr:from>
    <xdr:to>
      <xdr:col>5</xdr:col>
      <xdr:colOff>421005</xdr:colOff>
      <xdr:row>264</xdr:row>
      <xdr:rowOff>171450</xdr:rowOff>
    </xdr:to>
    <xdr:pic>
      <xdr:nvPicPr>
        <xdr:cNvPr id="116" name="Рисунок 1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6779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264</xdr:row>
      <xdr:rowOff>7620</xdr:rowOff>
    </xdr:from>
    <xdr:to>
      <xdr:col>6</xdr:col>
      <xdr:colOff>430530</xdr:colOff>
      <xdr:row>265</xdr:row>
      <xdr:rowOff>26670</xdr:rowOff>
    </xdr:to>
    <xdr:pic>
      <xdr:nvPicPr>
        <xdr:cNvPr id="117" name="Рисунок 1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468249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263</xdr:row>
      <xdr:rowOff>167640</xdr:rowOff>
    </xdr:from>
    <xdr:to>
      <xdr:col>7</xdr:col>
      <xdr:colOff>438150</xdr:colOff>
      <xdr:row>265</xdr:row>
      <xdr:rowOff>3810</xdr:rowOff>
    </xdr:to>
    <xdr:pic>
      <xdr:nvPicPr>
        <xdr:cNvPr id="118" name="Рисунок 1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467944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263</xdr:row>
      <xdr:rowOff>175260</xdr:rowOff>
    </xdr:from>
    <xdr:to>
      <xdr:col>8</xdr:col>
      <xdr:colOff>537210</xdr:colOff>
      <xdr:row>265</xdr:row>
      <xdr:rowOff>11430</xdr:rowOff>
    </xdr:to>
    <xdr:pic>
      <xdr:nvPicPr>
        <xdr:cNvPr id="119" name="Рисунок 11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468020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263</xdr:row>
      <xdr:rowOff>152400</xdr:rowOff>
    </xdr:from>
    <xdr:to>
      <xdr:col>5</xdr:col>
      <xdr:colOff>421005</xdr:colOff>
      <xdr:row>264</xdr:row>
      <xdr:rowOff>171450</xdr:rowOff>
    </xdr:to>
    <xdr:pic>
      <xdr:nvPicPr>
        <xdr:cNvPr id="120" name="Рисунок 1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6779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263</xdr:row>
      <xdr:rowOff>152400</xdr:rowOff>
    </xdr:from>
    <xdr:to>
      <xdr:col>5</xdr:col>
      <xdr:colOff>421005</xdr:colOff>
      <xdr:row>264</xdr:row>
      <xdr:rowOff>171450</xdr:rowOff>
    </xdr:to>
    <xdr:pic>
      <xdr:nvPicPr>
        <xdr:cNvPr id="121" name="Рисунок 12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6779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278</xdr:row>
      <xdr:rowOff>167640</xdr:rowOff>
    </xdr:from>
    <xdr:to>
      <xdr:col>4</xdr:col>
      <xdr:colOff>3810</xdr:colOff>
      <xdr:row>280</xdr:row>
      <xdr:rowOff>3810</xdr:rowOff>
    </xdr:to>
    <xdr:pic>
      <xdr:nvPicPr>
        <xdr:cNvPr id="122" name="Рисунок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95833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278</xdr:row>
      <xdr:rowOff>175260</xdr:rowOff>
    </xdr:from>
    <xdr:to>
      <xdr:col>4</xdr:col>
      <xdr:colOff>276225</xdr:colOff>
      <xdr:row>280</xdr:row>
      <xdr:rowOff>11430</xdr:rowOff>
    </xdr:to>
    <xdr:pic>
      <xdr:nvPicPr>
        <xdr:cNvPr id="123" name="Рисунок 1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95909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278</xdr:row>
      <xdr:rowOff>152400</xdr:rowOff>
    </xdr:from>
    <xdr:to>
      <xdr:col>5</xdr:col>
      <xdr:colOff>421005</xdr:colOff>
      <xdr:row>279</xdr:row>
      <xdr:rowOff>171450</xdr:rowOff>
    </xdr:to>
    <xdr:pic>
      <xdr:nvPicPr>
        <xdr:cNvPr id="124" name="Рисунок 1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95681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279</xdr:row>
      <xdr:rowOff>7620</xdr:rowOff>
    </xdr:from>
    <xdr:to>
      <xdr:col>6</xdr:col>
      <xdr:colOff>430530</xdr:colOff>
      <xdr:row>280</xdr:row>
      <xdr:rowOff>26670</xdr:rowOff>
    </xdr:to>
    <xdr:pic>
      <xdr:nvPicPr>
        <xdr:cNvPr id="125" name="Рисунок 12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496138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278</xdr:row>
      <xdr:rowOff>167640</xdr:rowOff>
    </xdr:from>
    <xdr:to>
      <xdr:col>7</xdr:col>
      <xdr:colOff>438150</xdr:colOff>
      <xdr:row>280</xdr:row>
      <xdr:rowOff>3810</xdr:rowOff>
    </xdr:to>
    <xdr:pic>
      <xdr:nvPicPr>
        <xdr:cNvPr id="126" name="Рисунок 1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495833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278</xdr:row>
      <xdr:rowOff>175260</xdr:rowOff>
    </xdr:from>
    <xdr:to>
      <xdr:col>8</xdr:col>
      <xdr:colOff>537210</xdr:colOff>
      <xdr:row>280</xdr:row>
      <xdr:rowOff>11430</xdr:rowOff>
    </xdr:to>
    <xdr:pic>
      <xdr:nvPicPr>
        <xdr:cNvPr id="127" name="Рисунок 1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495909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278</xdr:row>
      <xdr:rowOff>152400</xdr:rowOff>
    </xdr:from>
    <xdr:to>
      <xdr:col>5</xdr:col>
      <xdr:colOff>421005</xdr:colOff>
      <xdr:row>279</xdr:row>
      <xdr:rowOff>171450</xdr:rowOff>
    </xdr:to>
    <xdr:pic>
      <xdr:nvPicPr>
        <xdr:cNvPr id="128" name="Рисунок 1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95681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278</xdr:row>
      <xdr:rowOff>152400</xdr:rowOff>
    </xdr:from>
    <xdr:to>
      <xdr:col>5</xdr:col>
      <xdr:colOff>421005</xdr:colOff>
      <xdr:row>279</xdr:row>
      <xdr:rowOff>171450</xdr:rowOff>
    </xdr:to>
    <xdr:pic>
      <xdr:nvPicPr>
        <xdr:cNvPr id="129" name="Рисунок 1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95681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293</xdr:row>
      <xdr:rowOff>167640</xdr:rowOff>
    </xdr:from>
    <xdr:to>
      <xdr:col>4</xdr:col>
      <xdr:colOff>3810</xdr:colOff>
      <xdr:row>295</xdr:row>
      <xdr:rowOff>3810</xdr:rowOff>
    </xdr:to>
    <xdr:pic>
      <xdr:nvPicPr>
        <xdr:cNvPr id="130" name="Рисунок 1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23722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293</xdr:row>
      <xdr:rowOff>175260</xdr:rowOff>
    </xdr:from>
    <xdr:to>
      <xdr:col>4</xdr:col>
      <xdr:colOff>276225</xdr:colOff>
      <xdr:row>295</xdr:row>
      <xdr:rowOff>11430</xdr:rowOff>
    </xdr:to>
    <xdr:pic>
      <xdr:nvPicPr>
        <xdr:cNvPr id="131" name="Рисунок 13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23798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293</xdr:row>
      <xdr:rowOff>152400</xdr:rowOff>
    </xdr:from>
    <xdr:to>
      <xdr:col>5</xdr:col>
      <xdr:colOff>421005</xdr:colOff>
      <xdr:row>294</xdr:row>
      <xdr:rowOff>171450</xdr:rowOff>
    </xdr:to>
    <xdr:pic>
      <xdr:nvPicPr>
        <xdr:cNvPr id="132" name="Рисунок 1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2357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294</xdr:row>
      <xdr:rowOff>7620</xdr:rowOff>
    </xdr:from>
    <xdr:to>
      <xdr:col>6</xdr:col>
      <xdr:colOff>430530</xdr:colOff>
      <xdr:row>295</xdr:row>
      <xdr:rowOff>26670</xdr:rowOff>
    </xdr:to>
    <xdr:pic>
      <xdr:nvPicPr>
        <xdr:cNvPr id="133" name="Рисунок 13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524027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293</xdr:row>
      <xdr:rowOff>167640</xdr:rowOff>
    </xdr:from>
    <xdr:to>
      <xdr:col>7</xdr:col>
      <xdr:colOff>438150</xdr:colOff>
      <xdr:row>295</xdr:row>
      <xdr:rowOff>3810</xdr:rowOff>
    </xdr:to>
    <xdr:pic>
      <xdr:nvPicPr>
        <xdr:cNvPr id="134" name="Рисунок 13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523722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293</xdr:row>
      <xdr:rowOff>175260</xdr:rowOff>
    </xdr:from>
    <xdr:to>
      <xdr:col>8</xdr:col>
      <xdr:colOff>537210</xdr:colOff>
      <xdr:row>295</xdr:row>
      <xdr:rowOff>11430</xdr:rowOff>
    </xdr:to>
    <xdr:pic>
      <xdr:nvPicPr>
        <xdr:cNvPr id="135" name="Рисунок 13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523798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293</xdr:row>
      <xdr:rowOff>152400</xdr:rowOff>
    </xdr:from>
    <xdr:to>
      <xdr:col>5</xdr:col>
      <xdr:colOff>421005</xdr:colOff>
      <xdr:row>294</xdr:row>
      <xdr:rowOff>171450</xdr:rowOff>
    </xdr:to>
    <xdr:pic>
      <xdr:nvPicPr>
        <xdr:cNvPr id="136" name="Рисунок 1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2357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293</xdr:row>
      <xdr:rowOff>152400</xdr:rowOff>
    </xdr:from>
    <xdr:to>
      <xdr:col>5</xdr:col>
      <xdr:colOff>421005</xdr:colOff>
      <xdr:row>294</xdr:row>
      <xdr:rowOff>171450</xdr:rowOff>
    </xdr:to>
    <xdr:pic>
      <xdr:nvPicPr>
        <xdr:cNvPr id="137" name="Рисунок 13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2357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308</xdr:row>
      <xdr:rowOff>167640</xdr:rowOff>
    </xdr:from>
    <xdr:to>
      <xdr:col>4</xdr:col>
      <xdr:colOff>3810</xdr:colOff>
      <xdr:row>310</xdr:row>
      <xdr:rowOff>3810</xdr:rowOff>
    </xdr:to>
    <xdr:pic>
      <xdr:nvPicPr>
        <xdr:cNvPr id="138" name="Рисунок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23722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308</xdr:row>
      <xdr:rowOff>175260</xdr:rowOff>
    </xdr:from>
    <xdr:to>
      <xdr:col>4</xdr:col>
      <xdr:colOff>276225</xdr:colOff>
      <xdr:row>310</xdr:row>
      <xdr:rowOff>11430</xdr:rowOff>
    </xdr:to>
    <xdr:pic>
      <xdr:nvPicPr>
        <xdr:cNvPr id="139" name="Рисунок 13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23798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308</xdr:row>
      <xdr:rowOff>152400</xdr:rowOff>
    </xdr:from>
    <xdr:to>
      <xdr:col>5</xdr:col>
      <xdr:colOff>421005</xdr:colOff>
      <xdr:row>309</xdr:row>
      <xdr:rowOff>171450</xdr:rowOff>
    </xdr:to>
    <xdr:pic>
      <xdr:nvPicPr>
        <xdr:cNvPr id="140" name="Рисунок 13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2357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309</xdr:row>
      <xdr:rowOff>7620</xdr:rowOff>
    </xdr:from>
    <xdr:to>
      <xdr:col>6</xdr:col>
      <xdr:colOff>430530</xdr:colOff>
      <xdr:row>310</xdr:row>
      <xdr:rowOff>26670</xdr:rowOff>
    </xdr:to>
    <xdr:pic>
      <xdr:nvPicPr>
        <xdr:cNvPr id="141" name="Рисунок 14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524027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308</xdr:row>
      <xdr:rowOff>167640</xdr:rowOff>
    </xdr:from>
    <xdr:to>
      <xdr:col>7</xdr:col>
      <xdr:colOff>438150</xdr:colOff>
      <xdr:row>310</xdr:row>
      <xdr:rowOff>3810</xdr:rowOff>
    </xdr:to>
    <xdr:pic>
      <xdr:nvPicPr>
        <xdr:cNvPr id="142" name="Рисунок 14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523722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308</xdr:row>
      <xdr:rowOff>175260</xdr:rowOff>
    </xdr:from>
    <xdr:to>
      <xdr:col>8</xdr:col>
      <xdr:colOff>537210</xdr:colOff>
      <xdr:row>310</xdr:row>
      <xdr:rowOff>11430</xdr:rowOff>
    </xdr:to>
    <xdr:pic>
      <xdr:nvPicPr>
        <xdr:cNvPr id="143" name="Рисунок 14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523798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308</xdr:row>
      <xdr:rowOff>152400</xdr:rowOff>
    </xdr:from>
    <xdr:to>
      <xdr:col>5</xdr:col>
      <xdr:colOff>421005</xdr:colOff>
      <xdr:row>309</xdr:row>
      <xdr:rowOff>171450</xdr:rowOff>
    </xdr:to>
    <xdr:pic>
      <xdr:nvPicPr>
        <xdr:cNvPr id="144" name="Рисунок 1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2357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308</xdr:row>
      <xdr:rowOff>152400</xdr:rowOff>
    </xdr:from>
    <xdr:to>
      <xdr:col>5</xdr:col>
      <xdr:colOff>421005</xdr:colOff>
      <xdr:row>309</xdr:row>
      <xdr:rowOff>171450</xdr:rowOff>
    </xdr:to>
    <xdr:pic>
      <xdr:nvPicPr>
        <xdr:cNvPr id="145" name="Рисунок 14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2357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323</xdr:row>
      <xdr:rowOff>167640</xdr:rowOff>
    </xdr:from>
    <xdr:to>
      <xdr:col>4</xdr:col>
      <xdr:colOff>3810</xdr:colOff>
      <xdr:row>325</xdr:row>
      <xdr:rowOff>3810</xdr:rowOff>
    </xdr:to>
    <xdr:pic>
      <xdr:nvPicPr>
        <xdr:cNvPr id="146" name="Рисунок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79501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323</xdr:row>
      <xdr:rowOff>175260</xdr:rowOff>
    </xdr:from>
    <xdr:to>
      <xdr:col>4</xdr:col>
      <xdr:colOff>276225</xdr:colOff>
      <xdr:row>325</xdr:row>
      <xdr:rowOff>11430</xdr:rowOff>
    </xdr:to>
    <xdr:pic>
      <xdr:nvPicPr>
        <xdr:cNvPr id="147" name="Рисунок 14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79577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323</xdr:row>
      <xdr:rowOff>152400</xdr:rowOff>
    </xdr:from>
    <xdr:to>
      <xdr:col>5</xdr:col>
      <xdr:colOff>421005</xdr:colOff>
      <xdr:row>324</xdr:row>
      <xdr:rowOff>171450</xdr:rowOff>
    </xdr:to>
    <xdr:pic>
      <xdr:nvPicPr>
        <xdr:cNvPr id="148" name="Рисунок 14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79348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324</xdr:row>
      <xdr:rowOff>7620</xdr:rowOff>
    </xdr:from>
    <xdr:to>
      <xdr:col>6</xdr:col>
      <xdr:colOff>430530</xdr:colOff>
      <xdr:row>325</xdr:row>
      <xdr:rowOff>26670</xdr:rowOff>
    </xdr:to>
    <xdr:pic>
      <xdr:nvPicPr>
        <xdr:cNvPr id="149" name="Рисунок 14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579805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323</xdr:row>
      <xdr:rowOff>167640</xdr:rowOff>
    </xdr:from>
    <xdr:to>
      <xdr:col>7</xdr:col>
      <xdr:colOff>438150</xdr:colOff>
      <xdr:row>325</xdr:row>
      <xdr:rowOff>3810</xdr:rowOff>
    </xdr:to>
    <xdr:pic>
      <xdr:nvPicPr>
        <xdr:cNvPr id="150" name="Рисунок 14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579501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323</xdr:row>
      <xdr:rowOff>175260</xdr:rowOff>
    </xdr:from>
    <xdr:to>
      <xdr:col>8</xdr:col>
      <xdr:colOff>537210</xdr:colOff>
      <xdr:row>325</xdr:row>
      <xdr:rowOff>11430</xdr:rowOff>
    </xdr:to>
    <xdr:pic>
      <xdr:nvPicPr>
        <xdr:cNvPr id="151" name="Рисунок 15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579577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323</xdr:row>
      <xdr:rowOff>152400</xdr:rowOff>
    </xdr:from>
    <xdr:to>
      <xdr:col>5</xdr:col>
      <xdr:colOff>421005</xdr:colOff>
      <xdr:row>324</xdr:row>
      <xdr:rowOff>171450</xdr:rowOff>
    </xdr:to>
    <xdr:pic>
      <xdr:nvPicPr>
        <xdr:cNvPr id="152" name="Рисунок 15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79348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323</xdr:row>
      <xdr:rowOff>152400</xdr:rowOff>
    </xdr:from>
    <xdr:to>
      <xdr:col>5</xdr:col>
      <xdr:colOff>421005</xdr:colOff>
      <xdr:row>324</xdr:row>
      <xdr:rowOff>171450</xdr:rowOff>
    </xdr:to>
    <xdr:pic>
      <xdr:nvPicPr>
        <xdr:cNvPr id="153" name="Рисунок 15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79348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338</xdr:row>
      <xdr:rowOff>167640</xdr:rowOff>
    </xdr:from>
    <xdr:to>
      <xdr:col>4</xdr:col>
      <xdr:colOff>3810</xdr:colOff>
      <xdr:row>340</xdr:row>
      <xdr:rowOff>3810</xdr:rowOff>
    </xdr:to>
    <xdr:pic>
      <xdr:nvPicPr>
        <xdr:cNvPr id="154" name="Рисунок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79501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338</xdr:row>
      <xdr:rowOff>175260</xdr:rowOff>
    </xdr:from>
    <xdr:to>
      <xdr:col>4</xdr:col>
      <xdr:colOff>276225</xdr:colOff>
      <xdr:row>340</xdr:row>
      <xdr:rowOff>11430</xdr:rowOff>
    </xdr:to>
    <xdr:pic>
      <xdr:nvPicPr>
        <xdr:cNvPr id="155" name="Рисунок 15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79577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338</xdr:row>
      <xdr:rowOff>152400</xdr:rowOff>
    </xdr:from>
    <xdr:to>
      <xdr:col>5</xdr:col>
      <xdr:colOff>421005</xdr:colOff>
      <xdr:row>339</xdr:row>
      <xdr:rowOff>171450</xdr:rowOff>
    </xdr:to>
    <xdr:pic>
      <xdr:nvPicPr>
        <xdr:cNvPr id="156" name="Рисунок 15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79348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339</xdr:row>
      <xdr:rowOff>7620</xdr:rowOff>
    </xdr:from>
    <xdr:to>
      <xdr:col>6</xdr:col>
      <xdr:colOff>430530</xdr:colOff>
      <xdr:row>340</xdr:row>
      <xdr:rowOff>26670</xdr:rowOff>
    </xdr:to>
    <xdr:pic>
      <xdr:nvPicPr>
        <xdr:cNvPr id="157" name="Рисунок 15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579805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338</xdr:row>
      <xdr:rowOff>167640</xdr:rowOff>
    </xdr:from>
    <xdr:to>
      <xdr:col>7</xdr:col>
      <xdr:colOff>438150</xdr:colOff>
      <xdr:row>340</xdr:row>
      <xdr:rowOff>3810</xdr:rowOff>
    </xdr:to>
    <xdr:pic>
      <xdr:nvPicPr>
        <xdr:cNvPr id="158" name="Рисунок 15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579501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338</xdr:row>
      <xdr:rowOff>175260</xdr:rowOff>
    </xdr:from>
    <xdr:to>
      <xdr:col>8</xdr:col>
      <xdr:colOff>537210</xdr:colOff>
      <xdr:row>340</xdr:row>
      <xdr:rowOff>11430</xdr:rowOff>
    </xdr:to>
    <xdr:pic>
      <xdr:nvPicPr>
        <xdr:cNvPr id="159" name="Рисунок 15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579577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338</xdr:row>
      <xdr:rowOff>152400</xdr:rowOff>
    </xdr:from>
    <xdr:to>
      <xdr:col>5</xdr:col>
      <xdr:colOff>421005</xdr:colOff>
      <xdr:row>339</xdr:row>
      <xdr:rowOff>171450</xdr:rowOff>
    </xdr:to>
    <xdr:pic>
      <xdr:nvPicPr>
        <xdr:cNvPr id="160" name="Рисунок 15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79348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338</xdr:row>
      <xdr:rowOff>152400</xdr:rowOff>
    </xdr:from>
    <xdr:to>
      <xdr:col>5</xdr:col>
      <xdr:colOff>421005</xdr:colOff>
      <xdr:row>339</xdr:row>
      <xdr:rowOff>171450</xdr:rowOff>
    </xdr:to>
    <xdr:pic>
      <xdr:nvPicPr>
        <xdr:cNvPr id="161" name="Рисунок 1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79348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353</xdr:row>
      <xdr:rowOff>167640</xdr:rowOff>
    </xdr:from>
    <xdr:to>
      <xdr:col>4</xdr:col>
      <xdr:colOff>3810</xdr:colOff>
      <xdr:row>355</xdr:row>
      <xdr:rowOff>3810</xdr:rowOff>
    </xdr:to>
    <xdr:pic>
      <xdr:nvPicPr>
        <xdr:cNvPr id="162" name="Рисунок 1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35279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353</xdr:row>
      <xdr:rowOff>175260</xdr:rowOff>
    </xdr:from>
    <xdr:to>
      <xdr:col>4</xdr:col>
      <xdr:colOff>276225</xdr:colOff>
      <xdr:row>355</xdr:row>
      <xdr:rowOff>11430</xdr:rowOff>
    </xdr:to>
    <xdr:pic>
      <xdr:nvPicPr>
        <xdr:cNvPr id="163" name="Рисунок 16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35355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353</xdr:row>
      <xdr:rowOff>152400</xdr:rowOff>
    </xdr:from>
    <xdr:to>
      <xdr:col>5</xdr:col>
      <xdr:colOff>421005</xdr:colOff>
      <xdr:row>354</xdr:row>
      <xdr:rowOff>171450</xdr:rowOff>
    </xdr:to>
    <xdr:pic>
      <xdr:nvPicPr>
        <xdr:cNvPr id="164" name="Рисунок 16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35127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354</xdr:row>
      <xdr:rowOff>7620</xdr:rowOff>
    </xdr:from>
    <xdr:to>
      <xdr:col>6</xdr:col>
      <xdr:colOff>430530</xdr:colOff>
      <xdr:row>355</xdr:row>
      <xdr:rowOff>26670</xdr:rowOff>
    </xdr:to>
    <xdr:pic>
      <xdr:nvPicPr>
        <xdr:cNvPr id="165" name="Рисунок 16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635584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353</xdr:row>
      <xdr:rowOff>167640</xdr:rowOff>
    </xdr:from>
    <xdr:to>
      <xdr:col>7</xdr:col>
      <xdr:colOff>438150</xdr:colOff>
      <xdr:row>355</xdr:row>
      <xdr:rowOff>3810</xdr:rowOff>
    </xdr:to>
    <xdr:pic>
      <xdr:nvPicPr>
        <xdr:cNvPr id="166" name="Рисунок 16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635279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353</xdr:row>
      <xdr:rowOff>175260</xdr:rowOff>
    </xdr:from>
    <xdr:to>
      <xdr:col>8</xdr:col>
      <xdr:colOff>537210</xdr:colOff>
      <xdr:row>355</xdr:row>
      <xdr:rowOff>11430</xdr:rowOff>
    </xdr:to>
    <xdr:pic>
      <xdr:nvPicPr>
        <xdr:cNvPr id="167" name="Рисунок 16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635355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353</xdr:row>
      <xdr:rowOff>152400</xdr:rowOff>
    </xdr:from>
    <xdr:to>
      <xdr:col>5</xdr:col>
      <xdr:colOff>421005</xdr:colOff>
      <xdr:row>354</xdr:row>
      <xdr:rowOff>171450</xdr:rowOff>
    </xdr:to>
    <xdr:pic>
      <xdr:nvPicPr>
        <xdr:cNvPr id="168" name="Рисунок 16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35127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353</xdr:row>
      <xdr:rowOff>152400</xdr:rowOff>
    </xdr:from>
    <xdr:to>
      <xdr:col>5</xdr:col>
      <xdr:colOff>421005</xdr:colOff>
      <xdr:row>354</xdr:row>
      <xdr:rowOff>171450</xdr:rowOff>
    </xdr:to>
    <xdr:pic>
      <xdr:nvPicPr>
        <xdr:cNvPr id="169" name="Рисунок 16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35127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368</xdr:row>
      <xdr:rowOff>167640</xdr:rowOff>
    </xdr:from>
    <xdr:to>
      <xdr:col>4</xdr:col>
      <xdr:colOff>3810</xdr:colOff>
      <xdr:row>370</xdr:row>
      <xdr:rowOff>3810</xdr:rowOff>
    </xdr:to>
    <xdr:pic>
      <xdr:nvPicPr>
        <xdr:cNvPr id="170" name="Рисунок 1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35279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368</xdr:row>
      <xdr:rowOff>175260</xdr:rowOff>
    </xdr:from>
    <xdr:to>
      <xdr:col>4</xdr:col>
      <xdr:colOff>276225</xdr:colOff>
      <xdr:row>370</xdr:row>
      <xdr:rowOff>11430</xdr:rowOff>
    </xdr:to>
    <xdr:pic>
      <xdr:nvPicPr>
        <xdr:cNvPr id="171" name="Рисунок 17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35355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368</xdr:row>
      <xdr:rowOff>152400</xdr:rowOff>
    </xdr:from>
    <xdr:to>
      <xdr:col>5</xdr:col>
      <xdr:colOff>421005</xdr:colOff>
      <xdr:row>369</xdr:row>
      <xdr:rowOff>171450</xdr:rowOff>
    </xdr:to>
    <xdr:pic>
      <xdr:nvPicPr>
        <xdr:cNvPr id="172" name="Рисунок 17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35127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369</xdr:row>
      <xdr:rowOff>7620</xdr:rowOff>
    </xdr:from>
    <xdr:to>
      <xdr:col>6</xdr:col>
      <xdr:colOff>430530</xdr:colOff>
      <xdr:row>370</xdr:row>
      <xdr:rowOff>26670</xdr:rowOff>
    </xdr:to>
    <xdr:pic>
      <xdr:nvPicPr>
        <xdr:cNvPr id="173" name="Рисунок 17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635584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368</xdr:row>
      <xdr:rowOff>167640</xdr:rowOff>
    </xdr:from>
    <xdr:to>
      <xdr:col>7</xdr:col>
      <xdr:colOff>438150</xdr:colOff>
      <xdr:row>370</xdr:row>
      <xdr:rowOff>3810</xdr:rowOff>
    </xdr:to>
    <xdr:pic>
      <xdr:nvPicPr>
        <xdr:cNvPr id="174" name="Рисунок 17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635279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368</xdr:row>
      <xdr:rowOff>175260</xdr:rowOff>
    </xdr:from>
    <xdr:to>
      <xdr:col>8</xdr:col>
      <xdr:colOff>537210</xdr:colOff>
      <xdr:row>370</xdr:row>
      <xdr:rowOff>11430</xdr:rowOff>
    </xdr:to>
    <xdr:pic>
      <xdr:nvPicPr>
        <xdr:cNvPr id="175" name="Рисунок 17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635355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368</xdr:row>
      <xdr:rowOff>152400</xdr:rowOff>
    </xdr:from>
    <xdr:to>
      <xdr:col>5</xdr:col>
      <xdr:colOff>421005</xdr:colOff>
      <xdr:row>369</xdr:row>
      <xdr:rowOff>171450</xdr:rowOff>
    </xdr:to>
    <xdr:pic>
      <xdr:nvPicPr>
        <xdr:cNvPr id="176" name="Рисунок 17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35127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368</xdr:row>
      <xdr:rowOff>152400</xdr:rowOff>
    </xdr:from>
    <xdr:to>
      <xdr:col>5</xdr:col>
      <xdr:colOff>421005</xdr:colOff>
      <xdr:row>369</xdr:row>
      <xdr:rowOff>171450</xdr:rowOff>
    </xdr:to>
    <xdr:pic>
      <xdr:nvPicPr>
        <xdr:cNvPr id="177" name="Рисунок 17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35127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383</xdr:row>
      <xdr:rowOff>167640</xdr:rowOff>
    </xdr:from>
    <xdr:to>
      <xdr:col>4</xdr:col>
      <xdr:colOff>3810</xdr:colOff>
      <xdr:row>385</xdr:row>
      <xdr:rowOff>3810</xdr:rowOff>
    </xdr:to>
    <xdr:pic>
      <xdr:nvPicPr>
        <xdr:cNvPr id="178" name="Рисунок 1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91057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383</xdr:row>
      <xdr:rowOff>175260</xdr:rowOff>
    </xdr:from>
    <xdr:to>
      <xdr:col>4</xdr:col>
      <xdr:colOff>276225</xdr:colOff>
      <xdr:row>385</xdr:row>
      <xdr:rowOff>11430</xdr:rowOff>
    </xdr:to>
    <xdr:pic>
      <xdr:nvPicPr>
        <xdr:cNvPr id="179" name="Рисунок 17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91134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383</xdr:row>
      <xdr:rowOff>152400</xdr:rowOff>
    </xdr:from>
    <xdr:to>
      <xdr:col>5</xdr:col>
      <xdr:colOff>421005</xdr:colOff>
      <xdr:row>384</xdr:row>
      <xdr:rowOff>171450</xdr:rowOff>
    </xdr:to>
    <xdr:pic>
      <xdr:nvPicPr>
        <xdr:cNvPr id="180" name="Рисунок 17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90905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384</xdr:row>
      <xdr:rowOff>7620</xdr:rowOff>
    </xdr:from>
    <xdr:to>
      <xdr:col>6</xdr:col>
      <xdr:colOff>430530</xdr:colOff>
      <xdr:row>385</xdr:row>
      <xdr:rowOff>26670</xdr:rowOff>
    </xdr:to>
    <xdr:pic>
      <xdr:nvPicPr>
        <xdr:cNvPr id="181" name="Рисунок 18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691362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383</xdr:row>
      <xdr:rowOff>167640</xdr:rowOff>
    </xdr:from>
    <xdr:to>
      <xdr:col>7</xdr:col>
      <xdr:colOff>438150</xdr:colOff>
      <xdr:row>385</xdr:row>
      <xdr:rowOff>3810</xdr:rowOff>
    </xdr:to>
    <xdr:pic>
      <xdr:nvPicPr>
        <xdr:cNvPr id="182" name="Рисунок 18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691057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383</xdr:row>
      <xdr:rowOff>175260</xdr:rowOff>
    </xdr:from>
    <xdr:to>
      <xdr:col>8</xdr:col>
      <xdr:colOff>537210</xdr:colOff>
      <xdr:row>385</xdr:row>
      <xdr:rowOff>11430</xdr:rowOff>
    </xdr:to>
    <xdr:pic>
      <xdr:nvPicPr>
        <xdr:cNvPr id="183" name="Рисунок 18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691134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383</xdr:row>
      <xdr:rowOff>152400</xdr:rowOff>
    </xdr:from>
    <xdr:to>
      <xdr:col>5</xdr:col>
      <xdr:colOff>421005</xdr:colOff>
      <xdr:row>384</xdr:row>
      <xdr:rowOff>171450</xdr:rowOff>
    </xdr:to>
    <xdr:pic>
      <xdr:nvPicPr>
        <xdr:cNvPr id="184" name="Рисунок 1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90905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383</xdr:row>
      <xdr:rowOff>152400</xdr:rowOff>
    </xdr:from>
    <xdr:to>
      <xdr:col>5</xdr:col>
      <xdr:colOff>421005</xdr:colOff>
      <xdr:row>384</xdr:row>
      <xdr:rowOff>171450</xdr:rowOff>
    </xdr:to>
    <xdr:pic>
      <xdr:nvPicPr>
        <xdr:cNvPr id="185" name="Рисунок 18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90905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398</xdr:row>
      <xdr:rowOff>167640</xdr:rowOff>
    </xdr:from>
    <xdr:to>
      <xdr:col>4</xdr:col>
      <xdr:colOff>3810</xdr:colOff>
      <xdr:row>400</xdr:row>
      <xdr:rowOff>3810</xdr:rowOff>
    </xdr:to>
    <xdr:pic>
      <xdr:nvPicPr>
        <xdr:cNvPr id="186" name="Рисунок 1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18947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398</xdr:row>
      <xdr:rowOff>175260</xdr:rowOff>
    </xdr:from>
    <xdr:to>
      <xdr:col>4</xdr:col>
      <xdr:colOff>276225</xdr:colOff>
      <xdr:row>400</xdr:row>
      <xdr:rowOff>11430</xdr:rowOff>
    </xdr:to>
    <xdr:pic>
      <xdr:nvPicPr>
        <xdr:cNvPr id="187" name="Рисунок 18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19023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398</xdr:row>
      <xdr:rowOff>152400</xdr:rowOff>
    </xdr:from>
    <xdr:to>
      <xdr:col>5</xdr:col>
      <xdr:colOff>421005</xdr:colOff>
      <xdr:row>399</xdr:row>
      <xdr:rowOff>171450</xdr:rowOff>
    </xdr:to>
    <xdr:pic>
      <xdr:nvPicPr>
        <xdr:cNvPr id="188" name="Рисунок 18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18794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399</xdr:row>
      <xdr:rowOff>7620</xdr:rowOff>
    </xdr:from>
    <xdr:to>
      <xdr:col>6</xdr:col>
      <xdr:colOff>430530</xdr:colOff>
      <xdr:row>400</xdr:row>
      <xdr:rowOff>26670</xdr:rowOff>
    </xdr:to>
    <xdr:pic>
      <xdr:nvPicPr>
        <xdr:cNvPr id="189" name="Рисунок 18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719251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398</xdr:row>
      <xdr:rowOff>167640</xdr:rowOff>
    </xdr:from>
    <xdr:to>
      <xdr:col>7</xdr:col>
      <xdr:colOff>438150</xdr:colOff>
      <xdr:row>400</xdr:row>
      <xdr:rowOff>3810</xdr:rowOff>
    </xdr:to>
    <xdr:pic>
      <xdr:nvPicPr>
        <xdr:cNvPr id="190" name="Рисунок 18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718947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398</xdr:row>
      <xdr:rowOff>175260</xdr:rowOff>
    </xdr:from>
    <xdr:to>
      <xdr:col>8</xdr:col>
      <xdr:colOff>537210</xdr:colOff>
      <xdr:row>400</xdr:row>
      <xdr:rowOff>11430</xdr:rowOff>
    </xdr:to>
    <xdr:pic>
      <xdr:nvPicPr>
        <xdr:cNvPr id="191" name="Рисунок 1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719023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398</xdr:row>
      <xdr:rowOff>152400</xdr:rowOff>
    </xdr:from>
    <xdr:to>
      <xdr:col>5</xdr:col>
      <xdr:colOff>421005</xdr:colOff>
      <xdr:row>399</xdr:row>
      <xdr:rowOff>171450</xdr:rowOff>
    </xdr:to>
    <xdr:pic>
      <xdr:nvPicPr>
        <xdr:cNvPr id="192" name="Рисунок 19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18794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398</xdr:row>
      <xdr:rowOff>152400</xdr:rowOff>
    </xdr:from>
    <xdr:to>
      <xdr:col>5</xdr:col>
      <xdr:colOff>421005</xdr:colOff>
      <xdr:row>399</xdr:row>
      <xdr:rowOff>171450</xdr:rowOff>
    </xdr:to>
    <xdr:pic>
      <xdr:nvPicPr>
        <xdr:cNvPr id="193" name="Рисунок 19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18794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413</xdr:row>
      <xdr:rowOff>167640</xdr:rowOff>
    </xdr:from>
    <xdr:to>
      <xdr:col>4</xdr:col>
      <xdr:colOff>3810</xdr:colOff>
      <xdr:row>415</xdr:row>
      <xdr:rowOff>3810</xdr:rowOff>
    </xdr:to>
    <xdr:pic>
      <xdr:nvPicPr>
        <xdr:cNvPr id="194" name="Рисунок 1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46836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413</xdr:row>
      <xdr:rowOff>175260</xdr:rowOff>
    </xdr:from>
    <xdr:to>
      <xdr:col>4</xdr:col>
      <xdr:colOff>276225</xdr:colOff>
      <xdr:row>415</xdr:row>
      <xdr:rowOff>11430</xdr:rowOff>
    </xdr:to>
    <xdr:pic>
      <xdr:nvPicPr>
        <xdr:cNvPr id="195" name="Рисунок 19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46912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413</xdr:row>
      <xdr:rowOff>152400</xdr:rowOff>
    </xdr:from>
    <xdr:to>
      <xdr:col>5</xdr:col>
      <xdr:colOff>421005</xdr:colOff>
      <xdr:row>414</xdr:row>
      <xdr:rowOff>171450</xdr:rowOff>
    </xdr:to>
    <xdr:pic>
      <xdr:nvPicPr>
        <xdr:cNvPr id="196" name="Рисунок 19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46683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414</xdr:row>
      <xdr:rowOff>7620</xdr:rowOff>
    </xdr:from>
    <xdr:to>
      <xdr:col>6</xdr:col>
      <xdr:colOff>430530</xdr:colOff>
      <xdr:row>415</xdr:row>
      <xdr:rowOff>26670</xdr:rowOff>
    </xdr:to>
    <xdr:pic>
      <xdr:nvPicPr>
        <xdr:cNvPr id="197" name="Рисунок 19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747141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413</xdr:row>
      <xdr:rowOff>167640</xdr:rowOff>
    </xdr:from>
    <xdr:to>
      <xdr:col>7</xdr:col>
      <xdr:colOff>438150</xdr:colOff>
      <xdr:row>415</xdr:row>
      <xdr:rowOff>3810</xdr:rowOff>
    </xdr:to>
    <xdr:pic>
      <xdr:nvPicPr>
        <xdr:cNvPr id="198" name="Рисунок 19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746836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413</xdr:row>
      <xdr:rowOff>175260</xdr:rowOff>
    </xdr:from>
    <xdr:to>
      <xdr:col>8</xdr:col>
      <xdr:colOff>537210</xdr:colOff>
      <xdr:row>415</xdr:row>
      <xdr:rowOff>11430</xdr:rowOff>
    </xdr:to>
    <xdr:pic>
      <xdr:nvPicPr>
        <xdr:cNvPr id="199" name="Рисунок 19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746912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413</xdr:row>
      <xdr:rowOff>152400</xdr:rowOff>
    </xdr:from>
    <xdr:to>
      <xdr:col>5</xdr:col>
      <xdr:colOff>421005</xdr:colOff>
      <xdr:row>414</xdr:row>
      <xdr:rowOff>171450</xdr:rowOff>
    </xdr:to>
    <xdr:pic>
      <xdr:nvPicPr>
        <xdr:cNvPr id="200" name="Рисунок 1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46683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413</xdr:row>
      <xdr:rowOff>152400</xdr:rowOff>
    </xdr:from>
    <xdr:to>
      <xdr:col>5</xdr:col>
      <xdr:colOff>421005</xdr:colOff>
      <xdr:row>414</xdr:row>
      <xdr:rowOff>171450</xdr:rowOff>
    </xdr:to>
    <xdr:pic>
      <xdr:nvPicPr>
        <xdr:cNvPr id="201" name="Рисунок 20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46683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428</xdr:row>
      <xdr:rowOff>167640</xdr:rowOff>
    </xdr:from>
    <xdr:to>
      <xdr:col>4</xdr:col>
      <xdr:colOff>3810</xdr:colOff>
      <xdr:row>430</xdr:row>
      <xdr:rowOff>3810</xdr:rowOff>
    </xdr:to>
    <xdr:pic>
      <xdr:nvPicPr>
        <xdr:cNvPr id="202" name="Рисунок 2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74725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428</xdr:row>
      <xdr:rowOff>175260</xdr:rowOff>
    </xdr:from>
    <xdr:to>
      <xdr:col>4</xdr:col>
      <xdr:colOff>276225</xdr:colOff>
      <xdr:row>430</xdr:row>
      <xdr:rowOff>11430</xdr:rowOff>
    </xdr:to>
    <xdr:pic>
      <xdr:nvPicPr>
        <xdr:cNvPr id="203" name="Рисунок 2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74801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428</xdr:row>
      <xdr:rowOff>152400</xdr:rowOff>
    </xdr:from>
    <xdr:to>
      <xdr:col>5</xdr:col>
      <xdr:colOff>421005</xdr:colOff>
      <xdr:row>429</xdr:row>
      <xdr:rowOff>171450</xdr:rowOff>
    </xdr:to>
    <xdr:pic>
      <xdr:nvPicPr>
        <xdr:cNvPr id="204" name="Рисунок 20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74573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429</xdr:row>
      <xdr:rowOff>7620</xdr:rowOff>
    </xdr:from>
    <xdr:to>
      <xdr:col>6</xdr:col>
      <xdr:colOff>430530</xdr:colOff>
      <xdr:row>430</xdr:row>
      <xdr:rowOff>26670</xdr:rowOff>
    </xdr:to>
    <xdr:pic>
      <xdr:nvPicPr>
        <xdr:cNvPr id="205" name="Рисунок 20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775030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428</xdr:row>
      <xdr:rowOff>167640</xdr:rowOff>
    </xdr:from>
    <xdr:to>
      <xdr:col>7</xdr:col>
      <xdr:colOff>438150</xdr:colOff>
      <xdr:row>430</xdr:row>
      <xdr:rowOff>3810</xdr:rowOff>
    </xdr:to>
    <xdr:pic>
      <xdr:nvPicPr>
        <xdr:cNvPr id="206" name="Рисунок 20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774725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428</xdr:row>
      <xdr:rowOff>175260</xdr:rowOff>
    </xdr:from>
    <xdr:to>
      <xdr:col>8</xdr:col>
      <xdr:colOff>537210</xdr:colOff>
      <xdr:row>430</xdr:row>
      <xdr:rowOff>11430</xdr:rowOff>
    </xdr:to>
    <xdr:pic>
      <xdr:nvPicPr>
        <xdr:cNvPr id="207" name="Рисунок 20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774801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428</xdr:row>
      <xdr:rowOff>152400</xdr:rowOff>
    </xdr:from>
    <xdr:to>
      <xdr:col>5</xdr:col>
      <xdr:colOff>421005</xdr:colOff>
      <xdr:row>429</xdr:row>
      <xdr:rowOff>171450</xdr:rowOff>
    </xdr:to>
    <xdr:pic>
      <xdr:nvPicPr>
        <xdr:cNvPr id="208" name="Рисунок 20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74573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428</xdr:row>
      <xdr:rowOff>152400</xdr:rowOff>
    </xdr:from>
    <xdr:to>
      <xdr:col>5</xdr:col>
      <xdr:colOff>421005</xdr:colOff>
      <xdr:row>429</xdr:row>
      <xdr:rowOff>171450</xdr:rowOff>
    </xdr:to>
    <xdr:pic>
      <xdr:nvPicPr>
        <xdr:cNvPr id="209" name="Рисунок 20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74573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443</xdr:row>
      <xdr:rowOff>167640</xdr:rowOff>
    </xdr:from>
    <xdr:to>
      <xdr:col>4</xdr:col>
      <xdr:colOff>3810</xdr:colOff>
      <xdr:row>445</xdr:row>
      <xdr:rowOff>3810</xdr:rowOff>
    </xdr:to>
    <xdr:pic>
      <xdr:nvPicPr>
        <xdr:cNvPr id="210" name="Рисунок 2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30503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443</xdr:row>
      <xdr:rowOff>175260</xdr:rowOff>
    </xdr:from>
    <xdr:to>
      <xdr:col>4</xdr:col>
      <xdr:colOff>276225</xdr:colOff>
      <xdr:row>445</xdr:row>
      <xdr:rowOff>11430</xdr:rowOff>
    </xdr:to>
    <xdr:pic>
      <xdr:nvPicPr>
        <xdr:cNvPr id="211" name="Рисунок 2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802690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443</xdr:row>
      <xdr:rowOff>152400</xdr:rowOff>
    </xdr:from>
    <xdr:to>
      <xdr:col>5</xdr:col>
      <xdr:colOff>421005</xdr:colOff>
      <xdr:row>444</xdr:row>
      <xdr:rowOff>171450</xdr:rowOff>
    </xdr:to>
    <xdr:pic>
      <xdr:nvPicPr>
        <xdr:cNvPr id="212" name="Рисунок 2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02462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444</xdr:row>
      <xdr:rowOff>7620</xdr:rowOff>
    </xdr:from>
    <xdr:to>
      <xdr:col>6</xdr:col>
      <xdr:colOff>430530</xdr:colOff>
      <xdr:row>445</xdr:row>
      <xdr:rowOff>26670</xdr:rowOff>
    </xdr:to>
    <xdr:pic>
      <xdr:nvPicPr>
        <xdr:cNvPr id="213" name="Рисунок 2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802919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443</xdr:row>
      <xdr:rowOff>167640</xdr:rowOff>
    </xdr:from>
    <xdr:to>
      <xdr:col>7</xdr:col>
      <xdr:colOff>438150</xdr:colOff>
      <xdr:row>445</xdr:row>
      <xdr:rowOff>3810</xdr:rowOff>
    </xdr:to>
    <xdr:pic>
      <xdr:nvPicPr>
        <xdr:cNvPr id="214" name="Рисунок 2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802614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443</xdr:row>
      <xdr:rowOff>175260</xdr:rowOff>
    </xdr:from>
    <xdr:to>
      <xdr:col>8</xdr:col>
      <xdr:colOff>537210</xdr:colOff>
      <xdr:row>445</xdr:row>
      <xdr:rowOff>11430</xdr:rowOff>
    </xdr:to>
    <xdr:pic>
      <xdr:nvPicPr>
        <xdr:cNvPr id="215" name="Рисунок 2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802690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443</xdr:row>
      <xdr:rowOff>152400</xdr:rowOff>
    </xdr:from>
    <xdr:to>
      <xdr:col>5</xdr:col>
      <xdr:colOff>421005</xdr:colOff>
      <xdr:row>444</xdr:row>
      <xdr:rowOff>171450</xdr:rowOff>
    </xdr:to>
    <xdr:pic>
      <xdr:nvPicPr>
        <xdr:cNvPr id="216" name="Рисунок 2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02462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443</xdr:row>
      <xdr:rowOff>152400</xdr:rowOff>
    </xdr:from>
    <xdr:to>
      <xdr:col>5</xdr:col>
      <xdr:colOff>421005</xdr:colOff>
      <xdr:row>444</xdr:row>
      <xdr:rowOff>171450</xdr:rowOff>
    </xdr:to>
    <xdr:pic>
      <xdr:nvPicPr>
        <xdr:cNvPr id="217" name="Рисунок 2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02462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458</xdr:row>
      <xdr:rowOff>167640</xdr:rowOff>
    </xdr:from>
    <xdr:to>
      <xdr:col>4</xdr:col>
      <xdr:colOff>3810</xdr:colOff>
      <xdr:row>460</xdr:row>
      <xdr:rowOff>3810</xdr:rowOff>
    </xdr:to>
    <xdr:pic>
      <xdr:nvPicPr>
        <xdr:cNvPr id="218" name="Рисунок 2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30503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458</xdr:row>
      <xdr:rowOff>175260</xdr:rowOff>
    </xdr:from>
    <xdr:to>
      <xdr:col>4</xdr:col>
      <xdr:colOff>276225</xdr:colOff>
      <xdr:row>460</xdr:row>
      <xdr:rowOff>11430</xdr:rowOff>
    </xdr:to>
    <xdr:pic>
      <xdr:nvPicPr>
        <xdr:cNvPr id="219" name="Рисунок 2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830580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458</xdr:row>
      <xdr:rowOff>152400</xdr:rowOff>
    </xdr:from>
    <xdr:to>
      <xdr:col>5</xdr:col>
      <xdr:colOff>421005</xdr:colOff>
      <xdr:row>459</xdr:row>
      <xdr:rowOff>171450</xdr:rowOff>
    </xdr:to>
    <xdr:pic>
      <xdr:nvPicPr>
        <xdr:cNvPr id="220" name="Рисунок 2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30351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459</xdr:row>
      <xdr:rowOff>7620</xdr:rowOff>
    </xdr:from>
    <xdr:to>
      <xdr:col>6</xdr:col>
      <xdr:colOff>430530</xdr:colOff>
      <xdr:row>460</xdr:row>
      <xdr:rowOff>26670</xdr:rowOff>
    </xdr:to>
    <xdr:pic>
      <xdr:nvPicPr>
        <xdr:cNvPr id="221" name="Рисунок 2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830808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458</xdr:row>
      <xdr:rowOff>167640</xdr:rowOff>
    </xdr:from>
    <xdr:to>
      <xdr:col>7</xdr:col>
      <xdr:colOff>438150</xdr:colOff>
      <xdr:row>460</xdr:row>
      <xdr:rowOff>3810</xdr:rowOff>
    </xdr:to>
    <xdr:pic>
      <xdr:nvPicPr>
        <xdr:cNvPr id="222" name="Рисунок 2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830503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458</xdr:row>
      <xdr:rowOff>175260</xdr:rowOff>
    </xdr:from>
    <xdr:to>
      <xdr:col>8</xdr:col>
      <xdr:colOff>537210</xdr:colOff>
      <xdr:row>460</xdr:row>
      <xdr:rowOff>11430</xdr:rowOff>
    </xdr:to>
    <xdr:pic>
      <xdr:nvPicPr>
        <xdr:cNvPr id="223" name="Рисунок 2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830580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458</xdr:row>
      <xdr:rowOff>152400</xdr:rowOff>
    </xdr:from>
    <xdr:to>
      <xdr:col>5</xdr:col>
      <xdr:colOff>421005</xdr:colOff>
      <xdr:row>459</xdr:row>
      <xdr:rowOff>171450</xdr:rowOff>
    </xdr:to>
    <xdr:pic>
      <xdr:nvPicPr>
        <xdr:cNvPr id="224" name="Рисунок 2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30351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458</xdr:row>
      <xdr:rowOff>152400</xdr:rowOff>
    </xdr:from>
    <xdr:to>
      <xdr:col>5</xdr:col>
      <xdr:colOff>421005</xdr:colOff>
      <xdr:row>459</xdr:row>
      <xdr:rowOff>171450</xdr:rowOff>
    </xdr:to>
    <xdr:pic>
      <xdr:nvPicPr>
        <xdr:cNvPr id="225" name="Рисунок 2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30351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473</xdr:row>
      <xdr:rowOff>167640</xdr:rowOff>
    </xdr:from>
    <xdr:to>
      <xdr:col>4</xdr:col>
      <xdr:colOff>3810</xdr:colOff>
      <xdr:row>475</xdr:row>
      <xdr:rowOff>3810</xdr:rowOff>
    </xdr:to>
    <xdr:pic>
      <xdr:nvPicPr>
        <xdr:cNvPr id="226" name="Рисунок 2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58393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473</xdr:row>
      <xdr:rowOff>175260</xdr:rowOff>
    </xdr:from>
    <xdr:to>
      <xdr:col>4</xdr:col>
      <xdr:colOff>276225</xdr:colOff>
      <xdr:row>475</xdr:row>
      <xdr:rowOff>11430</xdr:rowOff>
    </xdr:to>
    <xdr:pic>
      <xdr:nvPicPr>
        <xdr:cNvPr id="227" name="Рисунок 2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858469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473</xdr:row>
      <xdr:rowOff>152400</xdr:rowOff>
    </xdr:from>
    <xdr:to>
      <xdr:col>5</xdr:col>
      <xdr:colOff>421005</xdr:colOff>
      <xdr:row>474</xdr:row>
      <xdr:rowOff>171450</xdr:rowOff>
    </xdr:to>
    <xdr:pic>
      <xdr:nvPicPr>
        <xdr:cNvPr id="228" name="Рисунок 2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58240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474</xdr:row>
      <xdr:rowOff>7620</xdr:rowOff>
    </xdr:from>
    <xdr:to>
      <xdr:col>6</xdr:col>
      <xdr:colOff>430530</xdr:colOff>
      <xdr:row>475</xdr:row>
      <xdr:rowOff>26670</xdr:rowOff>
    </xdr:to>
    <xdr:pic>
      <xdr:nvPicPr>
        <xdr:cNvPr id="229" name="Рисунок 2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858697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473</xdr:row>
      <xdr:rowOff>167640</xdr:rowOff>
    </xdr:from>
    <xdr:to>
      <xdr:col>7</xdr:col>
      <xdr:colOff>438150</xdr:colOff>
      <xdr:row>475</xdr:row>
      <xdr:rowOff>3810</xdr:rowOff>
    </xdr:to>
    <xdr:pic>
      <xdr:nvPicPr>
        <xdr:cNvPr id="230" name="Рисунок 22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858393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473</xdr:row>
      <xdr:rowOff>175260</xdr:rowOff>
    </xdr:from>
    <xdr:to>
      <xdr:col>8</xdr:col>
      <xdr:colOff>537210</xdr:colOff>
      <xdr:row>475</xdr:row>
      <xdr:rowOff>11430</xdr:rowOff>
    </xdr:to>
    <xdr:pic>
      <xdr:nvPicPr>
        <xdr:cNvPr id="231" name="Рисунок 23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858469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473</xdr:row>
      <xdr:rowOff>152400</xdr:rowOff>
    </xdr:from>
    <xdr:to>
      <xdr:col>5</xdr:col>
      <xdr:colOff>421005</xdr:colOff>
      <xdr:row>474</xdr:row>
      <xdr:rowOff>171450</xdr:rowOff>
    </xdr:to>
    <xdr:pic>
      <xdr:nvPicPr>
        <xdr:cNvPr id="232" name="Рисунок 2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58240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473</xdr:row>
      <xdr:rowOff>152400</xdr:rowOff>
    </xdr:from>
    <xdr:to>
      <xdr:col>5</xdr:col>
      <xdr:colOff>421005</xdr:colOff>
      <xdr:row>474</xdr:row>
      <xdr:rowOff>171450</xdr:rowOff>
    </xdr:to>
    <xdr:pic>
      <xdr:nvPicPr>
        <xdr:cNvPr id="233" name="Рисунок 23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58240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488</xdr:row>
      <xdr:rowOff>167640</xdr:rowOff>
    </xdr:from>
    <xdr:to>
      <xdr:col>4</xdr:col>
      <xdr:colOff>3810</xdr:colOff>
      <xdr:row>490</xdr:row>
      <xdr:rowOff>3810</xdr:rowOff>
    </xdr:to>
    <xdr:pic>
      <xdr:nvPicPr>
        <xdr:cNvPr id="234" name="Рисунок 2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14171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488</xdr:row>
      <xdr:rowOff>175260</xdr:rowOff>
    </xdr:from>
    <xdr:to>
      <xdr:col>4</xdr:col>
      <xdr:colOff>276225</xdr:colOff>
      <xdr:row>490</xdr:row>
      <xdr:rowOff>11430</xdr:rowOff>
    </xdr:to>
    <xdr:pic>
      <xdr:nvPicPr>
        <xdr:cNvPr id="235" name="Рисунок 2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886358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488</xdr:row>
      <xdr:rowOff>152400</xdr:rowOff>
    </xdr:from>
    <xdr:to>
      <xdr:col>5</xdr:col>
      <xdr:colOff>421005</xdr:colOff>
      <xdr:row>489</xdr:row>
      <xdr:rowOff>171450</xdr:rowOff>
    </xdr:to>
    <xdr:pic>
      <xdr:nvPicPr>
        <xdr:cNvPr id="236" name="Рисунок 2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8612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489</xdr:row>
      <xdr:rowOff>7620</xdr:rowOff>
    </xdr:from>
    <xdr:to>
      <xdr:col>6</xdr:col>
      <xdr:colOff>430530</xdr:colOff>
      <xdr:row>490</xdr:row>
      <xdr:rowOff>26670</xdr:rowOff>
    </xdr:to>
    <xdr:pic>
      <xdr:nvPicPr>
        <xdr:cNvPr id="237" name="Рисунок 2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886587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488</xdr:row>
      <xdr:rowOff>167640</xdr:rowOff>
    </xdr:from>
    <xdr:to>
      <xdr:col>7</xdr:col>
      <xdr:colOff>438150</xdr:colOff>
      <xdr:row>490</xdr:row>
      <xdr:rowOff>3810</xdr:rowOff>
    </xdr:to>
    <xdr:pic>
      <xdr:nvPicPr>
        <xdr:cNvPr id="238" name="Рисунок 2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886282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488</xdr:row>
      <xdr:rowOff>175260</xdr:rowOff>
    </xdr:from>
    <xdr:to>
      <xdr:col>8</xdr:col>
      <xdr:colOff>537210</xdr:colOff>
      <xdr:row>490</xdr:row>
      <xdr:rowOff>11430</xdr:rowOff>
    </xdr:to>
    <xdr:pic>
      <xdr:nvPicPr>
        <xdr:cNvPr id="239" name="Рисунок 23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886358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488</xdr:row>
      <xdr:rowOff>152400</xdr:rowOff>
    </xdr:from>
    <xdr:to>
      <xdr:col>5</xdr:col>
      <xdr:colOff>421005</xdr:colOff>
      <xdr:row>489</xdr:row>
      <xdr:rowOff>171450</xdr:rowOff>
    </xdr:to>
    <xdr:pic>
      <xdr:nvPicPr>
        <xdr:cNvPr id="240" name="Рисунок 23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8612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488</xdr:row>
      <xdr:rowOff>152400</xdr:rowOff>
    </xdr:from>
    <xdr:to>
      <xdr:col>5</xdr:col>
      <xdr:colOff>421005</xdr:colOff>
      <xdr:row>489</xdr:row>
      <xdr:rowOff>171450</xdr:rowOff>
    </xdr:to>
    <xdr:pic>
      <xdr:nvPicPr>
        <xdr:cNvPr id="241" name="Рисунок 24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86129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503</xdr:row>
      <xdr:rowOff>167640</xdr:rowOff>
    </xdr:from>
    <xdr:to>
      <xdr:col>4</xdr:col>
      <xdr:colOff>3810</xdr:colOff>
      <xdr:row>505</xdr:row>
      <xdr:rowOff>3810</xdr:rowOff>
    </xdr:to>
    <xdr:pic>
      <xdr:nvPicPr>
        <xdr:cNvPr id="242" name="Рисунок 2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42060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503</xdr:row>
      <xdr:rowOff>175260</xdr:rowOff>
    </xdr:from>
    <xdr:to>
      <xdr:col>4</xdr:col>
      <xdr:colOff>276225</xdr:colOff>
      <xdr:row>505</xdr:row>
      <xdr:rowOff>11430</xdr:rowOff>
    </xdr:to>
    <xdr:pic>
      <xdr:nvPicPr>
        <xdr:cNvPr id="243" name="Рисунок 24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914247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503</xdr:row>
      <xdr:rowOff>152400</xdr:rowOff>
    </xdr:from>
    <xdr:to>
      <xdr:col>5</xdr:col>
      <xdr:colOff>421005</xdr:colOff>
      <xdr:row>504</xdr:row>
      <xdr:rowOff>171450</xdr:rowOff>
    </xdr:to>
    <xdr:pic>
      <xdr:nvPicPr>
        <xdr:cNvPr id="244" name="Рисунок 2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14019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504</xdr:row>
      <xdr:rowOff>7620</xdr:rowOff>
    </xdr:from>
    <xdr:to>
      <xdr:col>6</xdr:col>
      <xdr:colOff>430530</xdr:colOff>
      <xdr:row>505</xdr:row>
      <xdr:rowOff>26670</xdr:rowOff>
    </xdr:to>
    <xdr:pic>
      <xdr:nvPicPr>
        <xdr:cNvPr id="245" name="Рисунок 24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914476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503</xdr:row>
      <xdr:rowOff>167640</xdr:rowOff>
    </xdr:from>
    <xdr:to>
      <xdr:col>7</xdr:col>
      <xdr:colOff>438150</xdr:colOff>
      <xdr:row>505</xdr:row>
      <xdr:rowOff>3810</xdr:rowOff>
    </xdr:to>
    <xdr:pic>
      <xdr:nvPicPr>
        <xdr:cNvPr id="246" name="Рисунок 24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914171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503</xdr:row>
      <xdr:rowOff>175260</xdr:rowOff>
    </xdr:from>
    <xdr:to>
      <xdr:col>8</xdr:col>
      <xdr:colOff>537210</xdr:colOff>
      <xdr:row>505</xdr:row>
      <xdr:rowOff>11430</xdr:rowOff>
    </xdr:to>
    <xdr:pic>
      <xdr:nvPicPr>
        <xdr:cNvPr id="247" name="Рисунок 24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914247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503</xdr:row>
      <xdr:rowOff>152400</xdr:rowOff>
    </xdr:from>
    <xdr:to>
      <xdr:col>5</xdr:col>
      <xdr:colOff>421005</xdr:colOff>
      <xdr:row>504</xdr:row>
      <xdr:rowOff>171450</xdr:rowOff>
    </xdr:to>
    <xdr:pic>
      <xdr:nvPicPr>
        <xdr:cNvPr id="248" name="Рисунок 24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14019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503</xdr:row>
      <xdr:rowOff>152400</xdr:rowOff>
    </xdr:from>
    <xdr:to>
      <xdr:col>5</xdr:col>
      <xdr:colOff>421005</xdr:colOff>
      <xdr:row>504</xdr:row>
      <xdr:rowOff>171450</xdr:rowOff>
    </xdr:to>
    <xdr:pic>
      <xdr:nvPicPr>
        <xdr:cNvPr id="249" name="Рисунок 24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14019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518</xdr:row>
      <xdr:rowOff>167640</xdr:rowOff>
    </xdr:from>
    <xdr:to>
      <xdr:col>4</xdr:col>
      <xdr:colOff>3810</xdr:colOff>
      <xdr:row>520</xdr:row>
      <xdr:rowOff>3810</xdr:rowOff>
    </xdr:to>
    <xdr:pic>
      <xdr:nvPicPr>
        <xdr:cNvPr id="250" name="Рисунок 2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42060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518</xdr:row>
      <xdr:rowOff>175260</xdr:rowOff>
    </xdr:from>
    <xdr:to>
      <xdr:col>4</xdr:col>
      <xdr:colOff>276225</xdr:colOff>
      <xdr:row>520</xdr:row>
      <xdr:rowOff>11430</xdr:rowOff>
    </xdr:to>
    <xdr:pic>
      <xdr:nvPicPr>
        <xdr:cNvPr id="251" name="Рисунок 25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942136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518</xdr:row>
      <xdr:rowOff>152400</xdr:rowOff>
    </xdr:from>
    <xdr:to>
      <xdr:col>5</xdr:col>
      <xdr:colOff>421005</xdr:colOff>
      <xdr:row>519</xdr:row>
      <xdr:rowOff>171450</xdr:rowOff>
    </xdr:to>
    <xdr:pic>
      <xdr:nvPicPr>
        <xdr:cNvPr id="252" name="Рисунок 25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41908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519</xdr:row>
      <xdr:rowOff>7620</xdr:rowOff>
    </xdr:from>
    <xdr:to>
      <xdr:col>6</xdr:col>
      <xdr:colOff>430530</xdr:colOff>
      <xdr:row>520</xdr:row>
      <xdr:rowOff>26670</xdr:rowOff>
    </xdr:to>
    <xdr:pic>
      <xdr:nvPicPr>
        <xdr:cNvPr id="253" name="Рисунок 2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942365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518</xdr:row>
      <xdr:rowOff>167640</xdr:rowOff>
    </xdr:from>
    <xdr:to>
      <xdr:col>7</xdr:col>
      <xdr:colOff>438150</xdr:colOff>
      <xdr:row>520</xdr:row>
      <xdr:rowOff>3810</xdr:rowOff>
    </xdr:to>
    <xdr:pic>
      <xdr:nvPicPr>
        <xdr:cNvPr id="254" name="Рисунок 25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942060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518</xdr:row>
      <xdr:rowOff>175260</xdr:rowOff>
    </xdr:from>
    <xdr:to>
      <xdr:col>8</xdr:col>
      <xdr:colOff>537210</xdr:colOff>
      <xdr:row>520</xdr:row>
      <xdr:rowOff>11430</xdr:rowOff>
    </xdr:to>
    <xdr:pic>
      <xdr:nvPicPr>
        <xdr:cNvPr id="255" name="Рисунок 25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942136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518</xdr:row>
      <xdr:rowOff>152400</xdr:rowOff>
    </xdr:from>
    <xdr:to>
      <xdr:col>5</xdr:col>
      <xdr:colOff>421005</xdr:colOff>
      <xdr:row>519</xdr:row>
      <xdr:rowOff>171450</xdr:rowOff>
    </xdr:to>
    <xdr:pic>
      <xdr:nvPicPr>
        <xdr:cNvPr id="256" name="Рисунок 25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41908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518</xdr:row>
      <xdr:rowOff>152400</xdr:rowOff>
    </xdr:from>
    <xdr:to>
      <xdr:col>5</xdr:col>
      <xdr:colOff>421005</xdr:colOff>
      <xdr:row>519</xdr:row>
      <xdr:rowOff>171450</xdr:rowOff>
    </xdr:to>
    <xdr:pic>
      <xdr:nvPicPr>
        <xdr:cNvPr id="257" name="Рисунок 25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41908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533</xdr:row>
      <xdr:rowOff>167640</xdr:rowOff>
    </xdr:from>
    <xdr:to>
      <xdr:col>4</xdr:col>
      <xdr:colOff>3810</xdr:colOff>
      <xdr:row>535</xdr:row>
      <xdr:rowOff>3810</xdr:rowOff>
    </xdr:to>
    <xdr:pic>
      <xdr:nvPicPr>
        <xdr:cNvPr id="258" name="Рисунок 2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69949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533</xdr:row>
      <xdr:rowOff>175260</xdr:rowOff>
    </xdr:from>
    <xdr:to>
      <xdr:col>4</xdr:col>
      <xdr:colOff>276225</xdr:colOff>
      <xdr:row>535</xdr:row>
      <xdr:rowOff>11430</xdr:rowOff>
    </xdr:to>
    <xdr:pic>
      <xdr:nvPicPr>
        <xdr:cNvPr id="259" name="Рисунок 25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970026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533</xdr:row>
      <xdr:rowOff>152400</xdr:rowOff>
    </xdr:from>
    <xdr:to>
      <xdr:col>5</xdr:col>
      <xdr:colOff>421005</xdr:colOff>
      <xdr:row>534</xdr:row>
      <xdr:rowOff>171450</xdr:rowOff>
    </xdr:to>
    <xdr:pic>
      <xdr:nvPicPr>
        <xdr:cNvPr id="260" name="Рисунок 25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6979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534</xdr:row>
      <xdr:rowOff>7620</xdr:rowOff>
    </xdr:from>
    <xdr:to>
      <xdr:col>6</xdr:col>
      <xdr:colOff>430530</xdr:colOff>
      <xdr:row>535</xdr:row>
      <xdr:rowOff>26670</xdr:rowOff>
    </xdr:to>
    <xdr:pic>
      <xdr:nvPicPr>
        <xdr:cNvPr id="261" name="Рисунок 26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970254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533</xdr:row>
      <xdr:rowOff>167640</xdr:rowOff>
    </xdr:from>
    <xdr:to>
      <xdr:col>7</xdr:col>
      <xdr:colOff>438150</xdr:colOff>
      <xdr:row>535</xdr:row>
      <xdr:rowOff>3810</xdr:rowOff>
    </xdr:to>
    <xdr:pic>
      <xdr:nvPicPr>
        <xdr:cNvPr id="262" name="Рисунок 26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969949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533</xdr:row>
      <xdr:rowOff>175260</xdr:rowOff>
    </xdr:from>
    <xdr:to>
      <xdr:col>8</xdr:col>
      <xdr:colOff>537210</xdr:colOff>
      <xdr:row>535</xdr:row>
      <xdr:rowOff>11430</xdr:rowOff>
    </xdr:to>
    <xdr:pic>
      <xdr:nvPicPr>
        <xdr:cNvPr id="263" name="Рисунок 26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970026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533</xdr:row>
      <xdr:rowOff>152400</xdr:rowOff>
    </xdr:from>
    <xdr:to>
      <xdr:col>5</xdr:col>
      <xdr:colOff>421005</xdr:colOff>
      <xdr:row>534</xdr:row>
      <xdr:rowOff>171450</xdr:rowOff>
    </xdr:to>
    <xdr:pic>
      <xdr:nvPicPr>
        <xdr:cNvPr id="264" name="Рисунок 26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6979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533</xdr:row>
      <xdr:rowOff>152400</xdr:rowOff>
    </xdr:from>
    <xdr:to>
      <xdr:col>5</xdr:col>
      <xdr:colOff>421005</xdr:colOff>
      <xdr:row>534</xdr:row>
      <xdr:rowOff>171450</xdr:rowOff>
    </xdr:to>
    <xdr:pic>
      <xdr:nvPicPr>
        <xdr:cNvPr id="265" name="Рисунок 26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6979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548</xdr:row>
      <xdr:rowOff>167640</xdr:rowOff>
    </xdr:from>
    <xdr:to>
      <xdr:col>4</xdr:col>
      <xdr:colOff>3810</xdr:colOff>
      <xdr:row>550</xdr:row>
      <xdr:rowOff>3810</xdr:rowOff>
    </xdr:to>
    <xdr:pic>
      <xdr:nvPicPr>
        <xdr:cNvPr id="266" name="Рисунок 2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69949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548</xdr:row>
      <xdr:rowOff>175260</xdr:rowOff>
    </xdr:from>
    <xdr:to>
      <xdr:col>4</xdr:col>
      <xdr:colOff>276225</xdr:colOff>
      <xdr:row>550</xdr:row>
      <xdr:rowOff>11430</xdr:rowOff>
    </xdr:to>
    <xdr:pic>
      <xdr:nvPicPr>
        <xdr:cNvPr id="267" name="Рисунок 26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970026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548</xdr:row>
      <xdr:rowOff>152400</xdr:rowOff>
    </xdr:from>
    <xdr:to>
      <xdr:col>5</xdr:col>
      <xdr:colOff>421005</xdr:colOff>
      <xdr:row>549</xdr:row>
      <xdr:rowOff>171450</xdr:rowOff>
    </xdr:to>
    <xdr:pic>
      <xdr:nvPicPr>
        <xdr:cNvPr id="268" name="Рисунок 26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6979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549</xdr:row>
      <xdr:rowOff>7620</xdr:rowOff>
    </xdr:from>
    <xdr:to>
      <xdr:col>6</xdr:col>
      <xdr:colOff>430530</xdr:colOff>
      <xdr:row>550</xdr:row>
      <xdr:rowOff>26670</xdr:rowOff>
    </xdr:to>
    <xdr:pic>
      <xdr:nvPicPr>
        <xdr:cNvPr id="269" name="Рисунок 26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970254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548</xdr:row>
      <xdr:rowOff>167640</xdr:rowOff>
    </xdr:from>
    <xdr:to>
      <xdr:col>7</xdr:col>
      <xdr:colOff>438150</xdr:colOff>
      <xdr:row>550</xdr:row>
      <xdr:rowOff>3810</xdr:rowOff>
    </xdr:to>
    <xdr:pic>
      <xdr:nvPicPr>
        <xdr:cNvPr id="270" name="Рисунок 26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969949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548</xdr:row>
      <xdr:rowOff>175260</xdr:rowOff>
    </xdr:from>
    <xdr:to>
      <xdr:col>8</xdr:col>
      <xdr:colOff>537210</xdr:colOff>
      <xdr:row>550</xdr:row>
      <xdr:rowOff>11430</xdr:rowOff>
    </xdr:to>
    <xdr:pic>
      <xdr:nvPicPr>
        <xdr:cNvPr id="271" name="Рисунок 27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970026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548</xdr:row>
      <xdr:rowOff>152400</xdr:rowOff>
    </xdr:from>
    <xdr:to>
      <xdr:col>5</xdr:col>
      <xdr:colOff>421005</xdr:colOff>
      <xdr:row>549</xdr:row>
      <xdr:rowOff>171450</xdr:rowOff>
    </xdr:to>
    <xdr:pic>
      <xdr:nvPicPr>
        <xdr:cNvPr id="272" name="Рисунок 27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6979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548</xdr:row>
      <xdr:rowOff>152400</xdr:rowOff>
    </xdr:from>
    <xdr:to>
      <xdr:col>5</xdr:col>
      <xdr:colOff>421005</xdr:colOff>
      <xdr:row>549</xdr:row>
      <xdr:rowOff>171450</xdr:rowOff>
    </xdr:to>
    <xdr:pic>
      <xdr:nvPicPr>
        <xdr:cNvPr id="273" name="Рисунок 27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6979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563</xdr:row>
      <xdr:rowOff>167640</xdr:rowOff>
    </xdr:from>
    <xdr:to>
      <xdr:col>4</xdr:col>
      <xdr:colOff>3810</xdr:colOff>
      <xdr:row>565</xdr:row>
      <xdr:rowOff>3810</xdr:rowOff>
    </xdr:to>
    <xdr:pic>
      <xdr:nvPicPr>
        <xdr:cNvPr id="274" name="Рисунок 2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25728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563</xdr:row>
      <xdr:rowOff>175260</xdr:rowOff>
    </xdr:from>
    <xdr:to>
      <xdr:col>4</xdr:col>
      <xdr:colOff>276225</xdr:colOff>
      <xdr:row>565</xdr:row>
      <xdr:rowOff>11430</xdr:rowOff>
    </xdr:to>
    <xdr:pic>
      <xdr:nvPicPr>
        <xdr:cNvPr id="275" name="Рисунок 27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025804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563</xdr:row>
      <xdr:rowOff>152400</xdr:rowOff>
    </xdr:from>
    <xdr:to>
      <xdr:col>5</xdr:col>
      <xdr:colOff>421005</xdr:colOff>
      <xdr:row>564</xdr:row>
      <xdr:rowOff>171450</xdr:rowOff>
    </xdr:to>
    <xdr:pic>
      <xdr:nvPicPr>
        <xdr:cNvPr id="276" name="Рисунок 27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2557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564</xdr:row>
      <xdr:rowOff>7620</xdr:rowOff>
    </xdr:from>
    <xdr:to>
      <xdr:col>6</xdr:col>
      <xdr:colOff>430530</xdr:colOff>
      <xdr:row>565</xdr:row>
      <xdr:rowOff>26670</xdr:rowOff>
    </xdr:to>
    <xdr:pic>
      <xdr:nvPicPr>
        <xdr:cNvPr id="277" name="Рисунок 27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026033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563</xdr:row>
      <xdr:rowOff>167640</xdr:rowOff>
    </xdr:from>
    <xdr:to>
      <xdr:col>7</xdr:col>
      <xdr:colOff>438150</xdr:colOff>
      <xdr:row>565</xdr:row>
      <xdr:rowOff>3810</xdr:rowOff>
    </xdr:to>
    <xdr:pic>
      <xdr:nvPicPr>
        <xdr:cNvPr id="278" name="Рисунок 27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025728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563</xdr:row>
      <xdr:rowOff>175260</xdr:rowOff>
    </xdr:from>
    <xdr:to>
      <xdr:col>8</xdr:col>
      <xdr:colOff>537210</xdr:colOff>
      <xdr:row>565</xdr:row>
      <xdr:rowOff>11430</xdr:rowOff>
    </xdr:to>
    <xdr:pic>
      <xdr:nvPicPr>
        <xdr:cNvPr id="279" name="Рисунок 27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025804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563</xdr:row>
      <xdr:rowOff>152400</xdr:rowOff>
    </xdr:from>
    <xdr:to>
      <xdr:col>5</xdr:col>
      <xdr:colOff>421005</xdr:colOff>
      <xdr:row>564</xdr:row>
      <xdr:rowOff>171450</xdr:rowOff>
    </xdr:to>
    <xdr:pic>
      <xdr:nvPicPr>
        <xdr:cNvPr id="280" name="Рисунок 27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2557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563</xdr:row>
      <xdr:rowOff>152400</xdr:rowOff>
    </xdr:from>
    <xdr:to>
      <xdr:col>5</xdr:col>
      <xdr:colOff>421005</xdr:colOff>
      <xdr:row>564</xdr:row>
      <xdr:rowOff>171450</xdr:rowOff>
    </xdr:to>
    <xdr:pic>
      <xdr:nvPicPr>
        <xdr:cNvPr id="281" name="Рисунок 28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2557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578</xdr:row>
      <xdr:rowOff>167640</xdr:rowOff>
    </xdr:from>
    <xdr:to>
      <xdr:col>4</xdr:col>
      <xdr:colOff>3810</xdr:colOff>
      <xdr:row>580</xdr:row>
      <xdr:rowOff>3810</xdr:rowOff>
    </xdr:to>
    <xdr:pic>
      <xdr:nvPicPr>
        <xdr:cNvPr id="282" name="Рисунок 2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53617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578</xdr:row>
      <xdr:rowOff>175260</xdr:rowOff>
    </xdr:from>
    <xdr:to>
      <xdr:col>4</xdr:col>
      <xdr:colOff>276225</xdr:colOff>
      <xdr:row>580</xdr:row>
      <xdr:rowOff>11430</xdr:rowOff>
    </xdr:to>
    <xdr:pic>
      <xdr:nvPicPr>
        <xdr:cNvPr id="283" name="Рисунок 28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053693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578</xdr:row>
      <xdr:rowOff>152400</xdr:rowOff>
    </xdr:from>
    <xdr:to>
      <xdr:col>5</xdr:col>
      <xdr:colOff>421005</xdr:colOff>
      <xdr:row>579</xdr:row>
      <xdr:rowOff>171450</xdr:rowOff>
    </xdr:to>
    <xdr:pic>
      <xdr:nvPicPr>
        <xdr:cNvPr id="284" name="Рисунок 2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5346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579</xdr:row>
      <xdr:rowOff>7620</xdr:rowOff>
    </xdr:from>
    <xdr:to>
      <xdr:col>6</xdr:col>
      <xdr:colOff>430530</xdr:colOff>
      <xdr:row>580</xdr:row>
      <xdr:rowOff>26670</xdr:rowOff>
    </xdr:to>
    <xdr:pic>
      <xdr:nvPicPr>
        <xdr:cNvPr id="285" name="Рисунок 28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053922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578</xdr:row>
      <xdr:rowOff>167640</xdr:rowOff>
    </xdr:from>
    <xdr:to>
      <xdr:col>7</xdr:col>
      <xdr:colOff>438150</xdr:colOff>
      <xdr:row>580</xdr:row>
      <xdr:rowOff>3810</xdr:rowOff>
    </xdr:to>
    <xdr:pic>
      <xdr:nvPicPr>
        <xdr:cNvPr id="286" name="Рисунок 28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053617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578</xdr:row>
      <xdr:rowOff>175260</xdr:rowOff>
    </xdr:from>
    <xdr:to>
      <xdr:col>8</xdr:col>
      <xdr:colOff>537210</xdr:colOff>
      <xdr:row>580</xdr:row>
      <xdr:rowOff>11430</xdr:rowOff>
    </xdr:to>
    <xdr:pic>
      <xdr:nvPicPr>
        <xdr:cNvPr id="287" name="Рисунок 28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053693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578</xdr:row>
      <xdr:rowOff>152400</xdr:rowOff>
    </xdr:from>
    <xdr:to>
      <xdr:col>5</xdr:col>
      <xdr:colOff>421005</xdr:colOff>
      <xdr:row>579</xdr:row>
      <xdr:rowOff>171450</xdr:rowOff>
    </xdr:to>
    <xdr:pic>
      <xdr:nvPicPr>
        <xdr:cNvPr id="288" name="Рисунок 28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5346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578</xdr:row>
      <xdr:rowOff>152400</xdr:rowOff>
    </xdr:from>
    <xdr:to>
      <xdr:col>5</xdr:col>
      <xdr:colOff>421005</xdr:colOff>
      <xdr:row>579</xdr:row>
      <xdr:rowOff>171450</xdr:rowOff>
    </xdr:to>
    <xdr:pic>
      <xdr:nvPicPr>
        <xdr:cNvPr id="289" name="Рисунок 28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5346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593</xdr:row>
      <xdr:rowOff>167640</xdr:rowOff>
    </xdr:from>
    <xdr:to>
      <xdr:col>4</xdr:col>
      <xdr:colOff>3810</xdr:colOff>
      <xdr:row>595</xdr:row>
      <xdr:rowOff>3810</xdr:rowOff>
    </xdr:to>
    <xdr:pic>
      <xdr:nvPicPr>
        <xdr:cNvPr id="290" name="Рисунок 2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81506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593</xdr:row>
      <xdr:rowOff>175260</xdr:rowOff>
    </xdr:from>
    <xdr:to>
      <xdr:col>4</xdr:col>
      <xdr:colOff>276225</xdr:colOff>
      <xdr:row>595</xdr:row>
      <xdr:rowOff>11430</xdr:rowOff>
    </xdr:to>
    <xdr:pic>
      <xdr:nvPicPr>
        <xdr:cNvPr id="291" name="Рисунок 29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081582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593</xdr:row>
      <xdr:rowOff>152400</xdr:rowOff>
    </xdr:from>
    <xdr:to>
      <xdr:col>5</xdr:col>
      <xdr:colOff>421005</xdr:colOff>
      <xdr:row>594</xdr:row>
      <xdr:rowOff>171450</xdr:rowOff>
    </xdr:to>
    <xdr:pic>
      <xdr:nvPicPr>
        <xdr:cNvPr id="292" name="Рисунок 29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8135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594</xdr:row>
      <xdr:rowOff>7620</xdr:rowOff>
    </xdr:from>
    <xdr:to>
      <xdr:col>6</xdr:col>
      <xdr:colOff>430530</xdr:colOff>
      <xdr:row>595</xdr:row>
      <xdr:rowOff>26670</xdr:rowOff>
    </xdr:to>
    <xdr:pic>
      <xdr:nvPicPr>
        <xdr:cNvPr id="293" name="Рисунок 29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081811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593</xdr:row>
      <xdr:rowOff>167640</xdr:rowOff>
    </xdr:from>
    <xdr:to>
      <xdr:col>7</xdr:col>
      <xdr:colOff>438150</xdr:colOff>
      <xdr:row>595</xdr:row>
      <xdr:rowOff>3810</xdr:rowOff>
    </xdr:to>
    <xdr:pic>
      <xdr:nvPicPr>
        <xdr:cNvPr id="294" name="Рисунок 29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081506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593</xdr:row>
      <xdr:rowOff>175260</xdr:rowOff>
    </xdr:from>
    <xdr:to>
      <xdr:col>8</xdr:col>
      <xdr:colOff>537210</xdr:colOff>
      <xdr:row>595</xdr:row>
      <xdr:rowOff>11430</xdr:rowOff>
    </xdr:to>
    <xdr:pic>
      <xdr:nvPicPr>
        <xdr:cNvPr id="295" name="Рисунок 29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081582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593</xdr:row>
      <xdr:rowOff>152400</xdr:rowOff>
    </xdr:from>
    <xdr:to>
      <xdr:col>5</xdr:col>
      <xdr:colOff>421005</xdr:colOff>
      <xdr:row>594</xdr:row>
      <xdr:rowOff>171450</xdr:rowOff>
    </xdr:to>
    <xdr:pic>
      <xdr:nvPicPr>
        <xdr:cNvPr id="296" name="Рисунок 29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8135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593</xdr:row>
      <xdr:rowOff>152400</xdr:rowOff>
    </xdr:from>
    <xdr:to>
      <xdr:col>5</xdr:col>
      <xdr:colOff>421005</xdr:colOff>
      <xdr:row>594</xdr:row>
      <xdr:rowOff>171450</xdr:rowOff>
    </xdr:to>
    <xdr:pic>
      <xdr:nvPicPr>
        <xdr:cNvPr id="297" name="Рисунок 29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8135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608</xdr:row>
      <xdr:rowOff>167640</xdr:rowOff>
    </xdr:from>
    <xdr:to>
      <xdr:col>4</xdr:col>
      <xdr:colOff>3810</xdr:colOff>
      <xdr:row>610</xdr:row>
      <xdr:rowOff>3810</xdr:rowOff>
    </xdr:to>
    <xdr:pic>
      <xdr:nvPicPr>
        <xdr:cNvPr id="298" name="Рисунок 2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09395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608</xdr:row>
      <xdr:rowOff>175260</xdr:rowOff>
    </xdr:from>
    <xdr:to>
      <xdr:col>4</xdr:col>
      <xdr:colOff>276225</xdr:colOff>
      <xdr:row>610</xdr:row>
      <xdr:rowOff>11430</xdr:rowOff>
    </xdr:to>
    <xdr:pic>
      <xdr:nvPicPr>
        <xdr:cNvPr id="299" name="Рисунок 29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109472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608</xdr:row>
      <xdr:rowOff>152400</xdr:rowOff>
    </xdr:from>
    <xdr:to>
      <xdr:col>5</xdr:col>
      <xdr:colOff>421005</xdr:colOff>
      <xdr:row>609</xdr:row>
      <xdr:rowOff>171450</xdr:rowOff>
    </xdr:to>
    <xdr:pic>
      <xdr:nvPicPr>
        <xdr:cNvPr id="300" name="Рисунок 2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0924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609</xdr:row>
      <xdr:rowOff>7620</xdr:rowOff>
    </xdr:from>
    <xdr:to>
      <xdr:col>6</xdr:col>
      <xdr:colOff>430530</xdr:colOff>
      <xdr:row>610</xdr:row>
      <xdr:rowOff>26670</xdr:rowOff>
    </xdr:to>
    <xdr:pic>
      <xdr:nvPicPr>
        <xdr:cNvPr id="301" name="Рисунок 30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109700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608</xdr:row>
      <xdr:rowOff>167640</xdr:rowOff>
    </xdr:from>
    <xdr:to>
      <xdr:col>7</xdr:col>
      <xdr:colOff>438150</xdr:colOff>
      <xdr:row>610</xdr:row>
      <xdr:rowOff>3810</xdr:rowOff>
    </xdr:to>
    <xdr:pic>
      <xdr:nvPicPr>
        <xdr:cNvPr id="302" name="Рисунок 30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109395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608</xdr:row>
      <xdr:rowOff>175260</xdr:rowOff>
    </xdr:from>
    <xdr:to>
      <xdr:col>8</xdr:col>
      <xdr:colOff>537210</xdr:colOff>
      <xdr:row>610</xdr:row>
      <xdr:rowOff>11430</xdr:rowOff>
    </xdr:to>
    <xdr:pic>
      <xdr:nvPicPr>
        <xdr:cNvPr id="303" name="Рисунок 30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109472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608</xdr:row>
      <xdr:rowOff>152400</xdr:rowOff>
    </xdr:from>
    <xdr:to>
      <xdr:col>5</xdr:col>
      <xdr:colOff>421005</xdr:colOff>
      <xdr:row>609</xdr:row>
      <xdr:rowOff>171450</xdr:rowOff>
    </xdr:to>
    <xdr:pic>
      <xdr:nvPicPr>
        <xdr:cNvPr id="304" name="Рисунок 30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0924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608</xdr:row>
      <xdr:rowOff>152400</xdr:rowOff>
    </xdr:from>
    <xdr:to>
      <xdr:col>5</xdr:col>
      <xdr:colOff>421005</xdr:colOff>
      <xdr:row>609</xdr:row>
      <xdr:rowOff>171450</xdr:rowOff>
    </xdr:to>
    <xdr:pic>
      <xdr:nvPicPr>
        <xdr:cNvPr id="305" name="Рисунок 30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0924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623</xdr:row>
      <xdr:rowOff>167640</xdr:rowOff>
    </xdr:from>
    <xdr:to>
      <xdr:col>4</xdr:col>
      <xdr:colOff>3810</xdr:colOff>
      <xdr:row>625</xdr:row>
      <xdr:rowOff>3810</xdr:rowOff>
    </xdr:to>
    <xdr:pic>
      <xdr:nvPicPr>
        <xdr:cNvPr id="306" name="Рисунок 3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37285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623</xdr:row>
      <xdr:rowOff>175260</xdr:rowOff>
    </xdr:from>
    <xdr:to>
      <xdr:col>4</xdr:col>
      <xdr:colOff>276225</xdr:colOff>
      <xdr:row>625</xdr:row>
      <xdr:rowOff>11430</xdr:rowOff>
    </xdr:to>
    <xdr:pic>
      <xdr:nvPicPr>
        <xdr:cNvPr id="307" name="Рисунок 30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137361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623</xdr:row>
      <xdr:rowOff>152400</xdr:rowOff>
    </xdr:from>
    <xdr:to>
      <xdr:col>5</xdr:col>
      <xdr:colOff>421005</xdr:colOff>
      <xdr:row>624</xdr:row>
      <xdr:rowOff>171450</xdr:rowOff>
    </xdr:to>
    <xdr:pic>
      <xdr:nvPicPr>
        <xdr:cNvPr id="308" name="Рисунок 30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3713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624</xdr:row>
      <xdr:rowOff>7620</xdr:rowOff>
    </xdr:from>
    <xdr:to>
      <xdr:col>6</xdr:col>
      <xdr:colOff>430530</xdr:colOff>
      <xdr:row>625</xdr:row>
      <xdr:rowOff>26670</xdr:rowOff>
    </xdr:to>
    <xdr:pic>
      <xdr:nvPicPr>
        <xdr:cNvPr id="309" name="Рисунок 30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137589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623</xdr:row>
      <xdr:rowOff>167640</xdr:rowOff>
    </xdr:from>
    <xdr:to>
      <xdr:col>7</xdr:col>
      <xdr:colOff>438150</xdr:colOff>
      <xdr:row>625</xdr:row>
      <xdr:rowOff>3810</xdr:rowOff>
    </xdr:to>
    <xdr:pic>
      <xdr:nvPicPr>
        <xdr:cNvPr id="310" name="Рисунок 30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137285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623</xdr:row>
      <xdr:rowOff>175260</xdr:rowOff>
    </xdr:from>
    <xdr:to>
      <xdr:col>8</xdr:col>
      <xdr:colOff>537210</xdr:colOff>
      <xdr:row>625</xdr:row>
      <xdr:rowOff>11430</xdr:rowOff>
    </xdr:to>
    <xdr:pic>
      <xdr:nvPicPr>
        <xdr:cNvPr id="311" name="Рисунок 3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137361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623</xdr:row>
      <xdr:rowOff>152400</xdr:rowOff>
    </xdr:from>
    <xdr:to>
      <xdr:col>5</xdr:col>
      <xdr:colOff>421005</xdr:colOff>
      <xdr:row>624</xdr:row>
      <xdr:rowOff>171450</xdr:rowOff>
    </xdr:to>
    <xdr:pic>
      <xdr:nvPicPr>
        <xdr:cNvPr id="312" name="Рисунок 3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3713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623</xdr:row>
      <xdr:rowOff>152400</xdr:rowOff>
    </xdr:from>
    <xdr:to>
      <xdr:col>5</xdr:col>
      <xdr:colOff>421005</xdr:colOff>
      <xdr:row>624</xdr:row>
      <xdr:rowOff>171450</xdr:rowOff>
    </xdr:to>
    <xdr:pic>
      <xdr:nvPicPr>
        <xdr:cNvPr id="313" name="Рисунок 3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3713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638</xdr:row>
      <xdr:rowOff>167640</xdr:rowOff>
    </xdr:from>
    <xdr:to>
      <xdr:col>4</xdr:col>
      <xdr:colOff>3810</xdr:colOff>
      <xdr:row>640</xdr:row>
      <xdr:rowOff>3810</xdr:rowOff>
    </xdr:to>
    <xdr:pic>
      <xdr:nvPicPr>
        <xdr:cNvPr id="314" name="Рисунок 3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65174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638</xdr:row>
      <xdr:rowOff>175260</xdr:rowOff>
    </xdr:from>
    <xdr:to>
      <xdr:col>4</xdr:col>
      <xdr:colOff>276225</xdr:colOff>
      <xdr:row>640</xdr:row>
      <xdr:rowOff>11430</xdr:rowOff>
    </xdr:to>
    <xdr:pic>
      <xdr:nvPicPr>
        <xdr:cNvPr id="315" name="Рисунок 3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165250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638</xdr:row>
      <xdr:rowOff>152400</xdr:rowOff>
    </xdr:from>
    <xdr:to>
      <xdr:col>5</xdr:col>
      <xdr:colOff>421005</xdr:colOff>
      <xdr:row>639</xdr:row>
      <xdr:rowOff>171450</xdr:rowOff>
    </xdr:to>
    <xdr:pic>
      <xdr:nvPicPr>
        <xdr:cNvPr id="316" name="Рисунок 3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6502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639</xdr:row>
      <xdr:rowOff>7620</xdr:rowOff>
    </xdr:from>
    <xdr:to>
      <xdr:col>6</xdr:col>
      <xdr:colOff>430530</xdr:colOff>
      <xdr:row>640</xdr:row>
      <xdr:rowOff>26670</xdr:rowOff>
    </xdr:to>
    <xdr:pic>
      <xdr:nvPicPr>
        <xdr:cNvPr id="317" name="Рисунок 3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165479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638</xdr:row>
      <xdr:rowOff>167640</xdr:rowOff>
    </xdr:from>
    <xdr:to>
      <xdr:col>7</xdr:col>
      <xdr:colOff>438150</xdr:colOff>
      <xdr:row>640</xdr:row>
      <xdr:rowOff>3810</xdr:rowOff>
    </xdr:to>
    <xdr:pic>
      <xdr:nvPicPr>
        <xdr:cNvPr id="318" name="Рисунок 3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165174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638</xdr:row>
      <xdr:rowOff>175260</xdr:rowOff>
    </xdr:from>
    <xdr:to>
      <xdr:col>8</xdr:col>
      <xdr:colOff>537210</xdr:colOff>
      <xdr:row>640</xdr:row>
      <xdr:rowOff>11430</xdr:rowOff>
    </xdr:to>
    <xdr:pic>
      <xdr:nvPicPr>
        <xdr:cNvPr id="319" name="Рисунок 31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165250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638</xdr:row>
      <xdr:rowOff>152400</xdr:rowOff>
    </xdr:from>
    <xdr:to>
      <xdr:col>5</xdr:col>
      <xdr:colOff>421005</xdr:colOff>
      <xdr:row>639</xdr:row>
      <xdr:rowOff>171450</xdr:rowOff>
    </xdr:to>
    <xdr:pic>
      <xdr:nvPicPr>
        <xdr:cNvPr id="320" name="Рисунок 3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6502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638</xdr:row>
      <xdr:rowOff>152400</xdr:rowOff>
    </xdr:from>
    <xdr:to>
      <xdr:col>5</xdr:col>
      <xdr:colOff>421005</xdr:colOff>
      <xdr:row>639</xdr:row>
      <xdr:rowOff>171450</xdr:rowOff>
    </xdr:to>
    <xdr:pic>
      <xdr:nvPicPr>
        <xdr:cNvPr id="321" name="Рисунок 32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6502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653</xdr:row>
      <xdr:rowOff>167640</xdr:rowOff>
    </xdr:from>
    <xdr:to>
      <xdr:col>4</xdr:col>
      <xdr:colOff>3810</xdr:colOff>
      <xdr:row>655</xdr:row>
      <xdr:rowOff>3810</xdr:rowOff>
    </xdr:to>
    <xdr:pic>
      <xdr:nvPicPr>
        <xdr:cNvPr id="322" name="Рисунок 3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65174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653</xdr:row>
      <xdr:rowOff>175260</xdr:rowOff>
    </xdr:from>
    <xdr:to>
      <xdr:col>4</xdr:col>
      <xdr:colOff>276225</xdr:colOff>
      <xdr:row>655</xdr:row>
      <xdr:rowOff>11430</xdr:rowOff>
    </xdr:to>
    <xdr:pic>
      <xdr:nvPicPr>
        <xdr:cNvPr id="323" name="Рисунок 3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165250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653</xdr:row>
      <xdr:rowOff>152400</xdr:rowOff>
    </xdr:from>
    <xdr:to>
      <xdr:col>5</xdr:col>
      <xdr:colOff>421005</xdr:colOff>
      <xdr:row>654</xdr:row>
      <xdr:rowOff>171450</xdr:rowOff>
    </xdr:to>
    <xdr:pic>
      <xdr:nvPicPr>
        <xdr:cNvPr id="324" name="Рисунок 3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6502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654</xdr:row>
      <xdr:rowOff>7620</xdr:rowOff>
    </xdr:from>
    <xdr:to>
      <xdr:col>6</xdr:col>
      <xdr:colOff>430530</xdr:colOff>
      <xdr:row>655</xdr:row>
      <xdr:rowOff>26670</xdr:rowOff>
    </xdr:to>
    <xdr:pic>
      <xdr:nvPicPr>
        <xdr:cNvPr id="325" name="Рисунок 32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165479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653</xdr:row>
      <xdr:rowOff>167640</xdr:rowOff>
    </xdr:from>
    <xdr:to>
      <xdr:col>7</xdr:col>
      <xdr:colOff>438150</xdr:colOff>
      <xdr:row>655</xdr:row>
      <xdr:rowOff>3810</xdr:rowOff>
    </xdr:to>
    <xdr:pic>
      <xdr:nvPicPr>
        <xdr:cNvPr id="326" name="Рисунок 3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165174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653</xdr:row>
      <xdr:rowOff>175260</xdr:rowOff>
    </xdr:from>
    <xdr:to>
      <xdr:col>8</xdr:col>
      <xdr:colOff>537210</xdr:colOff>
      <xdr:row>655</xdr:row>
      <xdr:rowOff>11430</xdr:rowOff>
    </xdr:to>
    <xdr:pic>
      <xdr:nvPicPr>
        <xdr:cNvPr id="327" name="Рисунок 3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165250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653</xdr:row>
      <xdr:rowOff>152400</xdr:rowOff>
    </xdr:from>
    <xdr:to>
      <xdr:col>5</xdr:col>
      <xdr:colOff>421005</xdr:colOff>
      <xdr:row>654</xdr:row>
      <xdr:rowOff>171450</xdr:rowOff>
    </xdr:to>
    <xdr:pic>
      <xdr:nvPicPr>
        <xdr:cNvPr id="328" name="Рисунок 3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6502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653</xdr:row>
      <xdr:rowOff>152400</xdr:rowOff>
    </xdr:from>
    <xdr:to>
      <xdr:col>5</xdr:col>
      <xdr:colOff>421005</xdr:colOff>
      <xdr:row>654</xdr:row>
      <xdr:rowOff>171450</xdr:rowOff>
    </xdr:to>
    <xdr:pic>
      <xdr:nvPicPr>
        <xdr:cNvPr id="329" name="Рисунок 3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6502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76200</xdr:colOff>
      <xdr:row>120</xdr:row>
      <xdr:rowOff>152400</xdr:rowOff>
    </xdr:from>
    <xdr:to>
      <xdr:col>12</xdr:col>
      <xdr:colOff>632460</xdr:colOff>
      <xdr:row>122</xdr:row>
      <xdr:rowOff>26670</xdr:rowOff>
    </xdr:to>
    <xdr:pic>
      <xdr:nvPicPr>
        <xdr:cNvPr id="331" name="Рисунок 3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22433280"/>
          <a:ext cx="1257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114300</xdr:colOff>
      <xdr:row>124</xdr:row>
      <xdr:rowOff>68580</xdr:rowOff>
    </xdr:from>
    <xdr:ext cx="195418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2" name="TextBox 331"/>
            <xdr:cNvSpPr txBox="1"/>
          </xdr:nvSpPr>
          <xdr:spPr>
            <a:xfrm>
              <a:off x="6964680" y="2309622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42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007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32" name="TextBox 331"/>
            <xdr:cNvSpPr txBox="1"/>
          </xdr:nvSpPr>
          <xdr:spPr>
            <a:xfrm>
              <a:off x="6964680" y="2309622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𝑦_2=0,</a:t>
              </a:r>
              <a:r>
                <a:rPr lang="ru-RU" sz="1600" b="0" i="0">
                  <a:latin typeface="Cambria Math" panose="02040503050406030204" pitchFamily="18" charset="0"/>
                </a:rPr>
                <a:t>42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007</a:t>
              </a:r>
              <a:r>
                <a:rPr lang="en-US" sz="1600" b="0" i="0">
                  <a:latin typeface="Cambria Math" panose="02040503050406030204" pitchFamily="18" charset="0"/>
                </a:rPr>
                <a:t>〖</a:t>
              </a:r>
              <a:r>
                <a:rPr lang="ru-RU" sz="1600" b="0" i="0">
                  <a:latin typeface="Cambria Math" panose="02040503050406030204" pitchFamily="18" charset="0"/>
                </a:rPr>
                <a:t>2</a:t>
              </a:r>
              <a:r>
                <a:rPr lang="en-US" sz="1600" b="0" i="0">
                  <a:latin typeface="Cambria Math" panose="02040503050406030204" pitchFamily="18" charset="0"/>
                </a:rPr>
                <a:t>𝑦〗_1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11</xdr:col>
      <xdr:colOff>76200</xdr:colOff>
      <xdr:row>207</xdr:row>
      <xdr:rowOff>152400</xdr:rowOff>
    </xdr:from>
    <xdr:to>
      <xdr:col>12</xdr:col>
      <xdr:colOff>632460</xdr:colOff>
      <xdr:row>209</xdr:row>
      <xdr:rowOff>26670</xdr:rowOff>
    </xdr:to>
    <xdr:pic>
      <xdr:nvPicPr>
        <xdr:cNvPr id="333" name="Рисунок 3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22433280"/>
          <a:ext cx="1257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45720</xdr:colOff>
      <xdr:row>211</xdr:row>
      <xdr:rowOff>76200</xdr:rowOff>
    </xdr:from>
    <xdr:ext cx="195418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4" name="TextBox 333"/>
            <xdr:cNvSpPr txBox="1"/>
          </xdr:nvSpPr>
          <xdr:spPr>
            <a:xfrm>
              <a:off x="6896100" y="3931158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39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0090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34" name="TextBox 333"/>
            <xdr:cNvSpPr txBox="1"/>
          </xdr:nvSpPr>
          <xdr:spPr>
            <a:xfrm>
              <a:off x="6896100" y="3931158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𝑦_2=0,</a:t>
              </a:r>
              <a:r>
                <a:rPr lang="ru-RU" sz="1600" b="0" i="0">
                  <a:latin typeface="Cambria Math" panose="02040503050406030204" pitchFamily="18" charset="0"/>
                </a:rPr>
                <a:t>39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0090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11</xdr:col>
      <xdr:colOff>76200</xdr:colOff>
      <xdr:row>297</xdr:row>
      <xdr:rowOff>152400</xdr:rowOff>
    </xdr:from>
    <xdr:to>
      <xdr:col>12</xdr:col>
      <xdr:colOff>632460</xdr:colOff>
      <xdr:row>299</xdr:row>
      <xdr:rowOff>26670</xdr:rowOff>
    </xdr:to>
    <xdr:pic>
      <xdr:nvPicPr>
        <xdr:cNvPr id="335" name="Рисунок 3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38641020"/>
          <a:ext cx="1257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99060</xdr:colOff>
      <xdr:row>301</xdr:row>
      <xdr:rowOff>76200</xdr:rowOff>
    </xdr:from>
    <xdr:ext cx="195418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6" name="TextBox 335"/>
            <xdr:cNvSpPr txBox="1"/>
          </xdr:nvSpPr>
          <xdr:spPr>
            <a:xfrm>
              <a:off x="6949440" y="5606796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11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0062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36" name="TextBox 335"/>
            <xdr:cNvSpPr txBox="1"/>
          </xdr:nvSpPr>
          <xdr:spPr>
            <a:xfrm>
              <a:off x="6949440" y="5606796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𝑦_2=0,</a:t>
              </a:r>
              <a:r>
                <a:rPr lang="ru-RU" sz="1600" b="0" i="0">
                  <a:latin typeface="Cambria Math" panose="02040503050406030204" pitchFamily="18" charset="0"/>
                </a:rPr>
                <a:t>11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0062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11</xdr:col>
      <xdr:colOff>76200</xdr:colOff>
      <xdr:row>327</xdr:row>
      <xdr:rowOff>152400</xdr:rowOff>
    </xdr:from>
    <xdr:to>
      <xdr:col>12</xdr:col>
      <xdr:colOff>632460</xdr:colOff>
      <xdr:row>329</xdr:row>
      <xdr:rowOff>26670</xdr:rowOff>
    </xdr:to>
    <xdr:pic>
      <xdr:nvPicPr>
        <xdr:cNvPr id="337" name="Рисунок 3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5397400"/>
          <a:ext cx="1257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15240</xdr:colOff>
      <xdr:row>331</xdr:row>
      <xdr:rowOff>76200</xdr:rowOff>
    </xdr:from>
    <xdr:ext cx="21075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8" name="TextBox 337"/>
            <xdr:cNvSpPr txBox="1"/>
          </xdr:nvSpPr>
          <xdr:spPr>
            <a:xfrm>
              <a:off x="6865620" y="61668660"/>
              <a:ext cx="21075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10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0092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38" name="TextBox 337"/>
            <xdr:cNvSpPr txBox="1"/>
          </xdr:nvSpPr>
          <xdr:spPr>
            <a:xfrm>
              <a:off x="6865620" y="61668660"/>
              <a:ext cx="21075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−</a:t>
              </a:r>
              <a:r>
                <a:rPr lang="en-US" sz="1600" b="0" i="0">
                  <a:latin typeface="Cambria Math" panose="02040503050406030204" pitchFamily="18" charset="0"/>
                </a:rPr>
                <a:t>0,</a:t>
              </a:r>
              <a:r>
                <a:rPr lang="ru-RU" sz="1600" b="0" i="0">
                  <a:latin typeface="Cambria Math" panose="02040503050406030204" pitchFamily="18" charset="0"/>
                </a:rPr>
                <a:t>10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0092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11</xdr:col>
      <xdr:colOff>76200</xdr:colOff>
      <xdr:row>357</xdr:row>
      <xdr:rowOff>152400</xdr:rowOff>
    </xdr:from>
    <xdr:to>
      <xdr:col>12</xdr:col>
      <xdr:colOff>632460</xdr:colOff>
      <xdr:row>359</xdr:row>
      <xdr:rowOff>26670</xdr:rowOff>
    </xdr:to>
    <xdr:pic>
      <xdr:nvPicPr>
        <xdr:cNvPr id="339" name="Рисунок 3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5397400"/>
          <a:ext cx="1257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99060</xdr:colOff>
      <xdr:row>361</xdr:row>
      <xdr:rowOff>76200</xdr:rowOff>
    </xdr:from>
    <xdr:ext cx="1954189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0" name="TextBox 339"/>
            <xdr:cNvSpPr txBox="1"/>
          </xdr:nvSpPr>
          <xdr:spPr>
            <a:xfrm>
              <a:off x="6949440" y="6726936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25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0074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40" name="TextBox 339"/>
            <xdr:cNvSpPr txBox="1"/>
          </xdr:nvSpPr>
          <xdr:spPr>
            <a:xfrm>
              <a:off x="6949440" y="67269360"/>
              <a:ext cx="1954189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𝑦_2=0,</a:t>
              </a:r>
              <a:r>
                <a:rPr lang="ru-RU" sz="1600" b="0" i="0">
                  <a:latin typeface="Cambria Math" panose="02040503050406030204" pitchFamily="18" charset="0"/>
                </a:rPr>
                <a:t>25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0074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11</xdr:col>
      <xdr:colOff>76200</xdr:colOff>
      <xdr:row>537</xdr:row>
      <xdr:rowOff>152400</xdr:rowOff>
    </xdr:from>
    <xdr:to>
      <xdr:col>12</xdr:col>
      <xdr:colOff>632460</xdr:colOff>
      <xdr:row>539</xdr:row>
      <xdr:rowOff>26670</xdr:rowOff>
    </xdr:to>
    <xdr:pic>
      <xdr:nvPicPr>
        <xdr:cNvPr id="341" name="Рисунок 3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5397400"/>
          <a:ext cx="1257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152400</xdr:colOff>
      <xdr:row>541</xdr:row>
      <xdr:rowOff>53340</xdr:rowOff>
    </xdr:from>
    <xdr:ext cx="1840568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2" name="TextBox 341"/>
            <xdr:cNvSpPr txBox="1"/>
          </xdr:nvSpPr>
          <xdr:spPr>
            <a:xfrm>
              <a:off x="7002780" y="100736400"/>
              <a:ext cx="184056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27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014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42" name="TextBox 341"/>
            <xdr:cNvSpPr txBox="1"/>
          </xdr:nvSpPr>
          <xdr:spPr>
            <a:xfrm>
              <a:off x="7002780" y="100736400"/>
              <a:ext cx="1840568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𝑦_2=0,</a:t>
              </a:r>
              <a:r>
                <a:rPr lang="ru-RU" sz="1600" b="0" i="0">
                  <a:latin typeface="Cambria Math" panose="02040503050406030204" pitchFamily="18" charset="0"/>
                </a:rPr>
                <a:t>27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014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  <xdr:twoCellAnchor>
    <xdr:from>
      <xdr:col>11</xdr:col>
      <xdr:colOff>76200</xdr:colOff>
      <xdr:row>642</xdr:row>
      <xdr:rowOff>152400</xdr:rowOff>
    </xdr:from>
    <xdr:to>
      <xdr:col>12</xdr:col>
      <xdr:colOff>632460</xdr:colOff>
      <xdr:row>644</xdr:row>
      <xdr:rowOff>26670</xdr:rowOff>
    </xdr:to>
    <xdr:pic>
      <xdr:nvPicPr>
        <xdr:cNvPr id="343" name="Рисунок 3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66598800"/>
          <a:ext cx="12573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7620</xdr:colOff>
      <xdr:row>646</xdr:row>
      <xdr:rowOff>53340</xdr:rowOff>
    </xdr:from>
    <xdr:ext cx="210750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4" name="TextBox 343"/>
            <xdr:cNvSpPr txBox="1"/>
          </xdr:nvSpPr>
          <xdr:spPr>
            <a:xfrm>
              <a:off x="6858000" y="120281700"/>
              <a:ext cx="21075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28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ru-RU" sz="1600" b="0" i="1">
                        <a:latin typeface="Cambria Math" panose="02040503050406030204" pitchFamily="18" charset="0"/>
                      </a:rPr>
                      <m:t>0082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000"/>
            </a:p>
          </xdr:txBody>
        </xdr:sp>
      </mc:Choice>
      <mc:Fallback xmlns="">
        <xdr:sp macro="" textlink="">
          <xdr:nvSpPr>
            <xdr:cNvPr id="344" name="TextBox 343"/>
            <xdr:cNvSpPr txBox="1"/>
          </xdr:nvSpPr>
          <xdr:spPr>
            <a:xfrm>
              <a:off x="6858000" y="120281700"/>
              <a:ext cx="210750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𝑦_2=</a:t>
              </a:r>
              <a:r>
                <a:rPr lang="ru-RU" sz="1600" b="0" i="0">
                  <a:latin typeface="Cambria Math" panose="02040503050406030204" pitchFamily="18" charset="0"/>
                </a:rPr>
                <a:t>−</a:t>
              </a:r>
              <a:r>
                <a:rPr lang="en-US" sz="1600" b="0" i="0">
                  <a:latin typeface="Cambria Math" panose="02040503050406030204" pitchFamily="18" charset="0"/>
                </a:rPr>
                <a:t>0,</a:t>
              </a:r>
              <a:r>
                <a:rPr lang="ru-RU" sz="1600" b="0" i="0">
                  <a:latin typeface="Cambria Math" panose="02040503050406030204" pitchFamily="18" charset="0"/>
                </a:rPr>
                <a:t>28</a:t>
              </a:r>
              <a:r>
                <a:rPr lang="en-US" sz="1600" b="0" i="0">
                  <a:latin typeface="Cambria Math" panose="02040503050406030204" pitchFamily="18" charset="0"/>
                </a:rPr>
                <a:t>+0,</a:t>
              </a:r>
              <a:r>
                <a:rPr lang="ru-RU" sz="1600" b="0" i="0">
                  <a:latin typeface="Cambria Math" panose="02040503050406030204" pitchFamily="18" charset="0"/>
                </a:rPr>
                <a:t>0082</a:t>
              </a:r>
              <a:r>
                <a:rPr lang="en-US" sz="1600" b="0" i="0">
                  <a:latin typeface="Cambria Math" panose="02040503050406030204" pitchFamily="18" charset="0"/>
                </a:rPr>
                <a:t>𝑦_1</a:t>
              </a:r>
              <a:endParaRPr lang="en-US" sz="10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56</xdr:row>
      <xdr:rowOff>167640</xdr:rowOff>
    </xdr:from>
    <xdr:to>
      <xdr:col>4</xdr:col>
      <xdr:colOff>3810</xdr:colOff>
      <xdr:row>58</xdr:row>
      <xdr:rowOff>3810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5460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56</xdr:row>
      <xdr:rowOff>175260</xdr:rowOff>
    </xdr:from>
    <xdr:to>
      <xdr:col>4</xdr:col>
      <xdr:colOff>276225</xdr:colOff>
      <xdr:row>58</xdr:row>
      <xdr:rowOff>11430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05537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</xdr:row>
      <xdr:rowOff>152400</xdr:rowOff>
    </xdr:from>
    <xdr:to>
      <xdr:col>5</xdr:col>
      <xdr:colOff>421005</xdr:colOff>
      <xdr:row>57</xdr:row>
      <xdr:rowOff>171450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5308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57</xdr:row>
      <xdr:rowOff>7620</xdr:rowOff>
    </xdr:from>
    <xdr:to>
      <xdr:col>6</xdr:col>
      <xdr:colOff>430530</xdr:colOff>
      <xdr:row>58</xdr:row>
      <xdr:rowOff>26670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05765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56</xdr:row>
      <xdr:rowOff>167640</xdr:rowOff>
    </xdr:from>
    <xdr:to>
      <xdr:col>7</xdr:col>
      <xdr:colOff>438150</xdr:colOff>
      <xdr:row>58</xdr:row>
      <xdr:rowOff>3810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05460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56</xdr:row>
      <xdr:rowOff>175260</xdr:rowOff>
    </xdr:from>
    <xdr:to>
      <xdr:col>8</xdr:col>
      <xdr:colOff>537210</xdr:colOff>
      <xdr:row>58</xdr:row>
      <xdr:rowOff>11430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05537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</xdr:row>
      <xdr:rowOff>152400</xdr:rowOff>
    </xdr:from>
    <xdr:to>
      <xdr:col>5</xdr:col>
      <xdr:colOff>421005</xdr:colOff>
      <xdr:row>57</xdr:row>
      <xdr:rowOff>171450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5308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</xdr:row>
      <xdr:rowOff>152400</xdr:rowOff>
    </xdr:from>
    <xdr:to>
      <xdr:col>5</xdr:col>
      <xdr:colOff>421005</xdr:colOff>
      <xdr:row>57</xdr:row>
      <xdr:rowOff>171450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5308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71</xdr:row>
      <xdr:rowOff>167640</xdr:rowOff>
    </xdr:from>
    <xdr:to>
      <xdr:col>4</xdr:col>
      <xdr:colOff>3810</xdr:colOff>
      <xdr:row>73</xdr:row>
      <xdr:rowOff>3810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33350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71</xdr:row>
      <xdr:rowOff>175260</xdr:rowOff>
    </xdr:from>
    <xdr:to>
      <xdr:col>4</xdr:col>
      <xdr:colOff>276225</xdr:colOff>
      <xdr:row>73</xdr:row>
      <xdr:rowOff>11430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33426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71</xdr:row>
      <xdr:rowOff>152400</xdr:rowOff>
    </xdr:from>
    <xdr:to>
      <xdr:col>5</xdr:col>
      <xdr:colOff>421005</xdr:colOff>
      <xdr:row>72</xdr:row>
      <xdr:rowOff>171450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33197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72</xdr:row>
      <xdr:rowOff>7620</xdr:rowOff>
    </xdr:from>
    <xdr:to>
      <xdr:col>6</xdr:col>
      <xdr:colOff>430530</xdr:colOff>
      <xdr:row>73</xdr:row>
      <xdr:rowOff>26670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33654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71</xdr:row>
      <xdr:rowOff>167640</xdr:rowOff>
    </xdr:from>
    <xdr:to>
      <xdr:col>7</xdr:col>
      <xdr:colOff>438150</xdr:colOff>
      <xdr:row>73</xdr:row>
      <xdr:rowOff>3810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33350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71</xdr:row>
      <xdr:rowOff>175260</xdr:rowOff>
    </xdr:from>
    <xdr:to>
      <xdr:col>8</xdr:col>
      <xdr:colOff>537210</xdr:colOff>
      <xdr:row>73</xdr:row>
      <xdr:rowOff>11430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33426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71</xdr:row>
      <xdr:rowOff>152400</xdr:rowOff>
    </xdr:from>
    <xdr:to>
      <xdr:col>5</xdr:col>
      <xdr:colOff>421005</xdr:colOff>
      <xdr:row>72</xdr:row>
      <xdr:rowOff>171450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33197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71</xdr:row>
      <xdr:rowOff>152400</xdr:rowOff>
    </xdr:from>
    <xdr:to>
      <xdr:col>5</xdr:col>
      <xdr:colOff>421005</xdr:colOff>
      <xdr:row>72</xdr:row>
      <xdr:rowOff>171450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33197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86</xdr:row>
      <xdr:rowOff>167640</xdr:rowOff>
    </xdr:from>
    <xdr:to>
      <xdr:col>4</xdr:col>
      <xdr:colOff>3810</xdr:colOff>
      <xdr:row>88</xdr:row>
      <xdr:rowOff>3810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6116300"/>
          <a:ext cx="67437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86</xdr:row>
      <xdr:rowOff>175260</xdr:rowOff>
    </xdr:from>
    <xdr:to>
      <xdr:col>4</xdr:col>
      <xdr:colOff>276225</xdr:colOff>
      <xdr:row>88</xdr:row>
      <xdr:rowOff>11430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61315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86</xdr:row>
      <xdr:rowOff>152400</xdr:rowOff>
    </xdr:from>
    <xdr:to>
      <xdr:col>5</xdr:col>
      <xdr:colOff>421005</xdr:colOff>
      <xdr:row>87</xdr:row>
      <xdr:rowOff>171450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61086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87</xdr:row>
      <xdr:rowOff>7620</xdr:rowOff>
    </xdr:from>
    <xdr:to>
      <xdr:col>6</xdr:col>
      <xdr:colOff>430530</xdr:colOff>
      <xdr:row>88</xdr:row>
      <xdr:rowOff>26670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61544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86</xdr:row>
      <xdr:rowOff>167640</xdr:rowOff>
    </xdr:from>
    <xdr:to>
      <xdr:col>7</xdr:col>
      <xdr:colOff>438150</xdr:colOff>
      <xdr:row>88</xdr:row>
      <xdr:rowOff>3810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61239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86</xdr:row>
      <xdr:rowOff>175260</xdr:rowOff>
    </xdr:from>
    <xdr:to>
      <xdr:col>8</xdr:col>
      <xdr:colOff>537210</xdr:colOff>
      <xdr:row>88</xdr:row>
      <xdr:rowOff>11430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61315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86</xdr:row>
      <xdr:rowOff>152400</xdr:rowOff>
    </xdr:from>
    <xdr:to>
      <xdr:col>5</xdr:col>
      <xdr:colOff>421005</xdr:colOff>
      <xdr:row>87</xdr:row>
      <xdr:rowOff>171450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61086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86</xdr:row>
      <xdr:rowOff>152400</xdr:rowOff>
    </xdr:from>
    <xdr:to>
      <xdr:col>5</xdr:col>
      <xdr:colOff>421005</xdr:colOff>
      <xdr:row>87</xdr:row>
      <xdr:rowOff>171450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61086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101</xdr:row>
      <xdr:rowOff>167640</xdr:rowOff>
    </xdr:from>
    <xdr:to>
      <xdr:col>4</xdr:col>
      <xdr:colOff>3810</xdr:colOff>
      <xdr:row>103</xdr:row>
      <xdr:rowOff>3810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9128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101</xdr:row>
      <xdr:rowOff>175260</xdr:rowOff>
    </xdr:from>
    <xdr:to>
      <xdr:col>4</xdr:col>
      <xdr:colOff>276225</xdr:colOff>
      <xdr:row>103</xdr:row>
      <xdr:rowOff>11430</xdr:rowOff>
    </xdr:to>
    <xdr:pic>
      <xdr:nvPicPr>
        <xdr:cNvPr id="27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89204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101</xdr:row>
      <xdr:rowOff>152400</xdr:rowOff>
    </xdr:from>
    <xdr:to>
      <xdr:col>5</xdr:col>
      <xdr:colOff>421005</xdr:colOff>
      <xdr:row>102</xdr:row>
      <xdr:rowOff>171450</xdr:rowOff>
    </xdr:to>
    <xdr:pic>
      <xdr:nvPicPr>
        <xdr:cNvPr id="28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976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102</xdr:row>
      <xdr:rowOff>7620</xdr:rowOff>
    </xdr:from>
    <xdr:to>
      <xdr:col>6</xdr:col>
      <xdr:colOff>430530</xdr:colOff>
      <xdr:row>103</xdr:row>
      <xdr:rowOff>26670</xdr:rowOff>
    </xdr:to>
    <xdr:pic>
      <xdr:nvPicPr>
        <xdr:cNvPr id="29" name="Рисунок 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89433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101</xdr:row>
      <xdr:rowOff>167640</xdr:rowOff>
    </xdr:from>
    <xdr:to>
      <xdr:col>7</xdr:col>
      <xdr:colOff>438150</xdr:colOff>
      <xdr:row>103</xdr:row>
      <xdr:rowOff>3810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89128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101</xdr:row>
      <xdr:rowOff>175260</xdr:rowOff>
    </xdr:from>
    <xdr:to>
      <xdr:col>8</xdr:col>
      <xdr:colOff>537210</xdr:colOff>
      <xdr:row>103</xdr:row>
      <xdr:rowOff>11430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89204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101</xdr:row>
      <xdr:rowOff>152400</xdr:rowOff>
    </xdr:from>
    <xdr:to>
      <xdr:col>5</xdr:col>
      <xdr:colOff>421005</xdr:colOff>
      <xdr:row>102</xdr:row>
      <xdr:rowOff>171450</xdr:rowOff>
    </xdr:to>
    <xdr:pic>
      <xdr:nvPicPr>
        <xdr:cNvPr id="32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976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101</xdr:row>
      <xdr:rowOff>152400</xdr:rowOff>
    </xdr:from>
    <xdr:to>
      <xdr:col>5</xdr:col>
      <xdr:colOff>421005</xdr:colOff>
      <xdr:row>102</xdr:row>
      <xdr:rowOff>171450</xdr:rowOff>
    </xdr:to>
    <xdr:pic>
      <xdr:nvPicPr>
        <xdr:cNvPr id="33" name="Рисунок 3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88976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116</xdr:row>
      <xdr:rowOff>167640</xdr:rowOff>
    </xdr:from>
    <xdr:to>
      <xdr:col>4</xdr:col>
      <xdr:colOff>3810</xdr:colOff>
      <xdr:row>118</xdr:row>
      <xdr:rowOff>3810</xdr:rowOff>
    </xdr:to>
    <xdr:pic>
      <xdr:nvPicPr>
        <xdr:cNvPr id="34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17017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116</xdr:row>
      <xdr:rowOff>175260</xdr:rowOff>
    </xdr:from>
    <xdr:to>
      <xdr:col>4</xdr:col>
      <xdr:colOff>276225</xdr:colOff>
      <xdr:row>118</xdr:row>
      <xdr:rowOff>11430</xdr:rowOff>
    </xdr:to>
    <xdr:pic>
      <xdr:nvPicPr>
        <xdr:cNvPr id="35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217093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116</xdr:row>
      <xdr:rowOff>152400</xdr:rowOff>
    </xdr:from>
    <xdr:to>
      <xdr:col>5</xdr:col>
      <xdr:colOff>421005</xdr:colOff>
      <xdr:row>117</xdr:row>
      <xdr:rowOff>171450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16865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117</xdr:row>
      <xdr:rowOff>7620</xdr:rowOff>
    </xdr:from>
    <xdr:to>
      <xdr:col>6</xdr:col>
      <xdr:colOff>430530</xdr:colOff>
      <xdr:row>118</xdr:row>
      <xdr:rowOff>26670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217322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116</xdr:row>
      <xdr:rowOff>167640</xdr:rowOff>
    </xdr:from>
    <xdr:to>
      <xdr:col>7</xdr:col>
      <xdr:colOff>438150</xdr:colOff>
      <xdr:row>118</xdr:row>
      <xdr:rowOff>3810</xdr:rowOff>
    </xdr:to>
    <xdr:pic>
      <xdr:nvPicPr>
        <xdr:cNvPr id="38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217017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116</xdr:row>
      <xdr:rowOff>175260</xdr:rowOff>
    </xdr:from>
    <xdr:to>
      <xdr:col>8</xdr:col>
      <xdr:colOff>537210</xdr:colOff>
      <xdr:row>118</xdr:row>
      <xdr:rowOff>11430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217093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116</xdr:row>
      <xdr:rowOff>152400</xdr:rowOff>
    </xdr:from>
    <xdr:to>
      <xdr:col>5</xdr:col>
      <xdr:colOff>421005</xdr:colOff>
      <xdr:row>117</xdr:row>
      <xdr:rowOff>171450</xdr:rowOff>
    </xdr:to>
    <xdr:pic>
      <xdr:nvPicPr>
        <xdr:cNvPr id="40" name="Рисунок 3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16865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116</xdr:row>
      <xdr:rowOff>152400</xdr:rowOff>
    </xdr:from>
    <xdr:to>
      <xdr:col>5</xdr:col>
      <xdr:colOff>421005</xdr:colOff>
      <xdr:row>117</xdr:row>
      <xdr:rowOff>171450</xdr:rowOff>
    </xdr:to>
    <xdr:pic>
      <xdr:nvPicPr>
        <xdr:cNvPr id="41" name="Рисунок 4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16865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131</xdr:row>
      <xdr:rowOff>167640</xdr:rowOff>
    </xdr:from>
    <xdr:to>
      <xdr:col>4</xdr:col>
      <xdr:colOff>3810</xdr:colOff>
      <xdr:row>133</xdr:row>
      <xdr:rowOff>0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4483060"/>
          <a:ext cx="67437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131</xdr:row>
      <xdr:rowOff>175260</xdr:rowOff>
    </xdr:from>
    <xdr:to>
      <xdr:col>4</xdr:col>
      <xdr:colOff>276225</xdr:colOff>
      <xdr:row>133</xdr:row>
      <xdr:rowOff>0</xdr:rowOff>
    </xdr:to>
    <xdr:pic>
      <xdr:nvPicPr>
        <xdr:cNvPr id="43" name="Рисунок 4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24521160"/>
          <a:ext cx="238125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131</xdr:row>
      <xdr:rowOff>152400</xdr:rowOff>
    </xdr:from>
    <xdr:to>
      <xdr:col>5</xdr:col>
      <xdr:colOff>421005</xdr:colOff>
      <xdr:row>132</xdr:row>
      <xdr:rowOff>171450</xdr:rowOff>
    </xdr:to>
    <xdr:pic>
      <xdr:nvPicPr>
        <xdr:cNvPr id="44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44983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132</xdr:row>
      <xdr:rowOff>7620</xdr:rowOff>
    </xdr:from>
    <xdr:to>
      <xdr:col>6</xdr:col>
      <xdr:colOff>430530</xdr:colOff>
      <xdr:row>133</xdr:row>
      <xdr:rowOff>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24544020"/>
          <a:ext cx="24765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131</xdr:row>
      <xdr:rowOff>167640</xdr:rowOff>
    </xdr:from>
    <xdr:to>
      <xdr:col>7</xdr:col>
      <xdr:colOff>438150</xdr:colOff>
      <xdr:row>133</xdr:row>
      <xdr:rowOff>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24513540"/>
          <a:ext cx="24765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131</xdr:row>
      <xdr:rowOff>175260</xdr:rowOff>
    </xdr:from>
    <xdr:to>
      <xdr:col>8</xdr:col>
      <xdr:colOff>537210</xdr:colOff>
      <xdr:row>133</xdr:row>
      <xdr:rowOff>0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24521160"/>
          <a:ext cx="47625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131</xdr:row>
      <xdr:rowOff>152400</xdr:rowOff>
    </xdr:from>
    <xdr:to>
      <xdr:col>5</xdr:col>
      <xdr:colOff>421005</xdr:colOff>
      <xdr:row>132</xdr:row>
      <xdr:rowOff>171450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44983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131</xdr:row>
      <xdr:rowOff>152400</xdr:rowOff>
    </xdr:from>
    <xdr:to>
      <xdr:col>5</xdr:col>
      <xdr:colOff>421005</xdr:colOff>
      <xdr:row>132</xdr:row>
      <xdr:rowOff>171450</xdr:rowOff>
    </xdr:to>
    <xdr:pic>
      <xdr:nvPicPr>
        <xdr:cNvPr id="4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44983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143</xdr:row>
      <xdr:rowOff>167640</xdr:rowOff>
    </xdr:from>
    <xdr:to>
      <xdr:col>4</xdr:col>
      <xdr:colOff>3810</xdr:colOff>
      <xdr:row>145</xdr:row>
      <xdr:rowOff>3810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67538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143</xdr:row>
      <xdr:rowOff>175260</xdr:rowOff>
    </xdr:from>
    <xdr:to>
      <xdr:col>4</xdr:col>
      <xdr:colOff>276225</xdr:colOff>
      <xdr:row>145</xdr:row>
      <xdr:rowOff>11430</xdr:rowOff>
    </xdr:to>
    <xdr:pic>
      <xdr:nvPicPr>
        <xdr:cNvPr id="51" name="Рисунок 5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267614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143</xdr:row>
      <xdr:rowOff>152400</xdr:rowOff>
    </xdr:from>
    <xdr:to>
      <xdr:col>5</xdr:col>
      <xdr:colOff>421005</xdr:colOff>
      <xdr:row>144</xdr:row>
      <xdr:rowOff>171450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6738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144</xdr:row>
      <xdr:rowOff>7620</xdr:rowOff>
    </xdr:from>
    <xdr:to>
      <xdr:col>6</xdr:col>
      <xdr:colOff>430530</xdr:colOff>
      <xdr:row>145</xdr:row>
      <xdr:rowOff>26670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267843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143</xdr:row>
      <xdr:rowOff>167640</xdr:rowOff>
    </xdr:from>
    <xdr:to>
      <xdr:col>7</xdr:col>
      <xdr:colOff>438150</xdr:colOff>
      <xdr:row>145</xdr:row>
      <xdr:rowOff>3810</xdr:rowOff>
    </xdr:to>
    <xdr:pic>
      <xdr:nvPicPr>
        <xdr:cNvPr id="54" name="Рисунок 5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267538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143</xdr:row>
      <xdr:rowOff>175260</xdr:rowOff>
    </xdr:from>
    <xdr:to>
      <xdr:col>8</xdr:col>
      <xdr:colOff>537210</xdr:colOff>
      <xdr:row>145</xdr:row>
      <xdr:rowOff>11430</xdr:rowOff>
    </xdr:to>
    <xdr:pic>
      <xdr:nvPicPr>
        <xdr:cNvPr id="55" name="Рисунок 5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267614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143</xdr:row>
      <xdr:rowOff>152400</xdr:rowOff>
    </xdr:from>
    <xdr:to>
      <xdr:col>5</xdr:col>
      <xdr:colOff>421005</xdr:colOff>
      <xdr:row>144</xdr:row>
      <xdr:rowOff>171450</xdr:rowOff>
    </xdr:to>
    <xdr:pic>
      <xdr:nvPicPr>
        <xdr:cNvPr id="56" name="Рисунок 5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6738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143</xdr:row>
      <xdr:rowOff>152400</xdr:rowOff>
    </xdr:from>
    <xdr:to>
      <xdr:col>5</xdr:col>
      <xdr:colOff>421005</xdr:colOff>
      <xdr:row>144</xdr:row>
      <xdr:rowOff>171450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6738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158</xdr:row>
      <xdr:rowOff>167640</xdr:rowOff>
    </xdr:from>
    <xdr:to>
      <xdr:col>4</xdr:col>
      <xdr:colOff>3810</xdr:colOff>
      <xdr:row>160</xdr:row>
      <xdr:rowOff>3810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295427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158</xdr:row>
      <xdr:rowOff>175260</xdr:rowOff>
    </xdr:from>
    <xdr:to>
      <xdr:col>4</xdr:col>
      <xdr:colOff>276225</xdr:colOff>
      <xdr:row>160</xdr:row>
      <xdr:rowOff>11430</xdr:rowOff>
    </xdr:to>
    <xdr:pic>
      <xdr:nvPicPr>
        <xdr:cNvPr id="59" name="Рисунок 5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295503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158</xdr:row>
      <xdr:rowOff>152400</xdr:rowOff>
    </xdr:from>
    <xdr:to>
      <xdr:col>5</xdr:col>
      <xdr:colOff>421005</xdr:colOff>
      <xdr:row>159</xdr:row>
      <xdr:rowOff>171450</xdr:rowOff>
    </xdr:to>
    <xdr:pic>
      <xdr:nvPicPr>
        <xdr:cNvPr id="60" name="Рисунок 5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9527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159</xdr:row>
      <xdr:rowOff>7620</xdr:rowOff>
    </xdr:from>
    <xdr:to>
      <xdr:col>6</xdr:col>
      <xdr:colOff>430530</xdr:colOff>
      <xdr:row>160</xdr:row>
      <xdr:rowOff>26670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295732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158</xdr:row>
      <xdr:rowOff>167640</xdr:rowOff>
    </xdr:from>
    <xdr:to>
      <xdr:col>7</xdr:col>
      <xdr:colOff>438150</xdr:colOff>
      <xdr:row>160</xdr:row>
      <xdr:rowOff>3810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295427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158</xdr:row>
      <xdr:rowOff>175260</xdr:rowOff>
    </xdr:from>
    <xdr:to>
      <xdr:col>8</xdr:col>
      <xdr:colOff>537210</xdr:colOff>
      <xdr:row>160</xdr:row>
      <xdr:rowOff>11430</xdr:rowOff>
    </xdr:to>
    <xdr:pic>
      <xdr:nvPicPr>
        <xdr:cNvPr id="63" name="Рисунок 6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295503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158</xdr:row>
      <xdr:rowOff>152400</xdr:rowOff>
    </xdr:from>
    <xdr:to>
      <xdr:col>5</xdr:col>
      <xdr:colOff>421005</xdr:colOff>
      <xdr:row>159</xdr:row>
      <xdr:rowOff>171450</xdr:rowOff>
    </xdr:to>
    <xdr:pic>
      <xdr:nvPicPr>
        <xdr:cNvPr id="64" name="Рисунок 6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9527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158</xdr:row>
      <xdr:rowOff>152400</xdr:rowOff>
    </xdr:from>
    <xdr:to>
      <xdr:col>5</xdr:col>
      <xdr:colOff>421005</xdr:colOff>
      <xdr:row>159</xdr:row>
      <xdr:rowOff>171450</xdr:rowOff>
    </xdr:to>
    <xdr:pic>
      <xdr:nvPicPr>
        <xdr:cNvPr id="65" name="Рисунок 6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29527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173</xdr:row>
      <xdr:rowOff>167640</xdr:rowOff>
    </xdr:from>
    <xdr:to>
      <xdr:col>4</xdr:col>
      <xdr:colOff>3810</xdr:colOff>
      <xdr:row>175</xdr:row>
      <xdr:rowOff>3810</xdr:rowOff>
    </xdr:to>
    <xdr:pic>
      <xdr:nvPicPr>
        <xdr:cNvPr id="66" name="Рисунок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23316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173</xdr:row>
      <xdr:rowOff>175260</xdr:rowOff>
    </xdr:from>
    <xdr:to>
      <xdr:col>4</xdr:col>
      <xdr:colOff>276225</xdr:colOff>
      <xdr:row>175</xdr:row>
      <xdr:rowOff>11430</xdr:rowOff>
    </xdr:to>
    <xdr:pic>
      <xdr:nvPicPr>
        <xdr:cNvPr id="67" name="Рисунок 6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23392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173</xdr:row>
      <xdr:rowOff>152400</xdr:rowOff>
    </xdr:from>
    <xdr:to>
      <xdr:col>5</xdr:col>
      <xdr:colOff>421005</xdr:colOff>
      <xdr:row>174</xdr:row>
      <xdr:rowOff>171450</xdr:rowOff>
    </xdr:to>
    <xdr:pic>
      <xdr:nvPicPr>
        <xdr:cNvPr id="68" name="Рисунок 6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2316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174</xdr:row>
      <xdr:rowOff>7620</xdr:rowOff>
    </xdr:from>
    <xdr:to>
      <xdr:col>6</xdr:col>
      <xdr:colOff>430530</xdr:colOff>
      <xdr:row>175</xdr:row>
      <xdr:rowOff>26670</xdr:rowOff>
    </xdr:to>
    <xdr:pic>
      <xdr:nvPicPr>
        <xdr:cNvPr id="69" name="Рисунок 6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323621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173</xdr:row>
      <xdr:rowOff>167640</xdr:rowOff>
    </xdr:from>
    <xdr:to>
      <xdr:col>7</xdr:col>
      <xdr:colOff>438150</xdr:colOff>
      <xdr:row>175</xdr:row>
      <xdr:rowOff>3810</xdr:rowOff>
    </xdr:to>
    <xdr:pic>
      <xdr:nvPicPr>
        <xdr:cNvPr id="70" name="Рисунок 6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323316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173</xdr:row>
      <xdr:rowOff>175260</xdr:rowOff>
    </xdr:from>
    <xdr:to>
      <xdr:col>8</xdr:col>
      <xdr:colOff>537210</xdr:colOff>
      <xdr:row>175</xdr:row>
      <xdr:rowOff>11430</xdr:rowOff>
    </xdr:to>
    <xdr:pic>
      <xdr:nvPicPr>
        <xdr:cNvPr id="71" name="Рисунок 7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323392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173</xdr:row>
      <xdr:rowOff>152400</xdr:rowOff>
    </xdr:from>
    <xdr:to>
      <xdr:col>5</xdr:col>
      <xdr:colOff>421005</xdr:colOff>
      <xdr:row>174</xdr:row>
      <xdr:rowOff>171450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2316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173</xdr:row>
      <xdr:rowOff>152400</xdr:rowOff>
    </xdr:from>
    <xdr:to>
      <xdr:col>5</xdr:col>
      <xdr:colOff>421005</xdr:colOff>
      <xdr:row>174</xdr:row>
      <xdr:rowOff>171450</xdr:rowOff>
    </xdr:to>
    <xdr:pic>
      <xdr:nvPicPr>
        <xdr:cNvPr id="73" name="Рисунок 7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2316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188</xdr:row>
      <xdr:rowOff>167640</xdr:rowOff>
    </xdr:from>
    <xdr:to>
      <xdr:col>4</xdr:col>
      <xdr:colOff>3810</xdr:colOff>
      <xdr:row>190</xdr:row>
      <xdr:rowOff>3810</xdr:rowOff>
    </xdr:to>
    <xdr:pic>
      <xdr:nvPicPr>
        <xdr:cNvPr id="74" name="Рисунок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51205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188</xdr:row>
      <xdr:rowOff>175260</xdr:rowOff>
    </xdr:from>
    <xdr:to>
      <xdr:col>4</xdr:col>
      <xdr:colOff>276225</xdr:colOff>
      <xdr:row>190</xdr:row>
      <xdr:rowOff>11430</xdr:rowOff>
    </xdr:to>
    <xdr:pic>
      <xdr:nvPicPr>
        <xdr:cNvPr id="75" name="Рисунок 7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51282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188</xdr:row>
      <xdr:rowOff>152400</xdr:rowOff>
    </xdr:from>
    <xdr:to>
      <xdr:col>5</xdr:col>
      <xdr:colOff>421005</xdr:colOff>
      <xdr:row>189</xdr:row>
      <xdr:rowOff>171450</xdr:rowOff>
    </xdr:to>
    <xdr:pic>
      <xdr:nvPicPr>
        <xdr:cNvPr id="76" name="Рисунок 7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5105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189</xdr:row>
      <xdr:rowOff>7620</xdr:rowOff>
    </xdr:from>
    <xdr:to>
      <xdr:col>6</xdr:col>
      <xdr:colOff>430530</xdr:colOff>
      <xdr:row>190</xdr:row>
      <xdr:rowOff>26670</xdr:rowOff>
    </xdr:to>
    <xdr:pic>
      <xdr:nvPicPr>
        <xdr:cNvPr id="77" name="Рисунок 7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351510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188</xdr:row>
      <xdr:rowOff>167640</xdr:rowOff>
    </xdr:from>
    <xdr:to>
      <xdr:col>7</xdr:col>
      <xdr:colOff>438150</xdr:colOff>
      <xdr:row>190</xdr:row>
      <xdr:rowOff>3810</xdr:rowOff>
    </xdr:to>
    <xdr:pic>
      <xdr:nvPicPr>
        <xdr:cNvPr id="78" name="Рисунок 7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351205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188</xdr:row>
      <xdr:rowOff>175260</xdr:rowOff>
    </xdr:from>
    <xdr:to>
      <xdr:col>8</xdr:col>
      <xdr:colOff>537210</xdr:colOff>
      <xdr:row>190</xdr:row>
      <xdr:rowOff>11430</xdr:rowOff>
    </xdr:to>
    <xdr:pic>
      <xdr:nvPicPr>
        <xdr:cNvPr id="79" name="Рисунок 7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351282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188</xdr:row>
      <xdr:rowOff>152400</xdr:rowOff>
    </xdr:from>
    <xdr:to>
      <xdr:col>5</xdr:col>
      <xdr:colOff>421005</xdr:colOff>
      <xdr:row>189</xdr:row>
      <xdr:rowOff>171450</xdr:rowOff>
    </xdr:to>
    <xdr:pic>
      <xdr:nvPicPr>
        <xdr:cNvPr id="80" name="Рисунок 7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5105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188</xdr:row>
      <xdr:rowOff>152400</xdr:rowOff>
    </xdr:from>
    <xdr:to>
      <xdr:col>5</xdr:col>
      <xdr:colOff>421005</xdr:colOff>
      <xdr:row>189</xdr:row>
      <xdr:rowOff>171450</xdr:rowOff>
    </xdr:to>
    <xdr:pic>
      <xdr:nvPicPr>
        <xdr:cNvPr id="81" name="Рисунок 8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5105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203</xdr:row>
      <xdr:rowOff>167640</xdr:rowOff>
    </xdr:from>
    <xdr:to>
      <xdr:col>4</xdr:col>
      <xdr:colOff>3810</xdr:colOff>
      <xdr:row>205</xdr:row>
      <xdr:rowOff>3810</xdr:rowOff>
    </xdr:to>
    <xdr:pic>
      <xdr:nvPicPr>
        <xdr:cNvPr id="82" name="Рисунок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379095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203</xdr:row>
      <xdr:rowOff>175260</xdr:rowOff>
    </xdr:from>
    <xdr:to>
      <xdr:col>4</xdr:col>
      <xdr:colOff>276225</xdr:colOff>
      <xdr:row>205</xdr:row>
      <xdr:rowOff>11430</xdr:rowOff>
    </xdr:to>
    <xdr:pic>
      <xdr:nvPicPr>
        <xdr:cNvPr id="83" name="Рисунок 8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79171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203</xdr:row>
      <xdr:rowOff>152400</xdr:rowOff>
    </xdr:from>
    <xdr:to>
      <xdr:col>5</xdr:col>
      <xdr:colOff>421005</xdr:colOff>
      <xdr:row>204</xdr:row>
      <xdr:rowOff>171450</xdr:rowOff>
    </xdr:to>
    <xdr:pic>
      <xdr:nvPicPr>
        <xdr:cNvPr id="84" name="Рисунок 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7894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204</xdr:row>
      <xdr:rowOff>7620</xdr:rowOff>
    </xdr:from>
    <xdr:to>
      <xdr:col>6</xdr:col>
      <xdr:colOff>430530</xdr:colOff>
      <xdr:row>205</xdr:row>
      <xdr:rowOff>26670</xdr:rowOff>
    </xdr:to>
    <xdr:pic>
      <xdr:nvPicPr>
        <xdr:cNvPr id="85" name="Рисунок 8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379399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203</xdr:row>
      <xdr:rowOff>167640</xdr:rowOff>
    </xdr:from>
    <xdr:to>
      <xdr:col>7</xdr:col>
      <xdr:colOff>438150</xdr:colOff>
      <xdr:row>205</xdr:row>
      <xdr:rowOff>3810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379095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203</xdr:row>
      <xdr:rowOff>175260</xdr:rowOff>
    </xdr:from>
    <xdr:to>
      <xdr:col>8</xdr:col>
      <xdr:colOff>537210</xdr:colOff>
      <xdr:row>205</xdr:row>
      <xdr:rowOff>11430</xdr:rowOff>
    </xdr:to>
    <xdr:pic>
      <xdr:nvPicPr>
        <xdr:cNvPr id="87" name="Рисунок 8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379171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203</xdr:row>
      <xdr:rowOff>152400</xdr:rowOff>
    </xdr:from>
    <xdr:to>
      <xdr:col>5</xdr:col>
      <xdr:colOff>421005</xdr:colOff>
      <xdr:row>204</xdr:row>
      <xdr:rowOff>171450</xdr:rowOff>
    </xdr:to>
    <xdr:pic>
      <xdr:nvPicPr>
        <xdr:cNvPr id="88" name="Рисунок 8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7894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203</xdr:row>
      <xdr:rowOff>152400</xdr:rowOff>
    </xdr:from>
    <xdr:to>
      <xdr:col>5</xdr:col>
      <xdr:colOff>421005</xdr:colOff>
      <xdr:row>204</xdr:row>
      <xdr:rowOff>171450</xdr:rowOff>
    </xdr:to>
    <xdr:pic>
      <xdr:nvPicPr>
        <xdr:cNvPr id="89" name="Рисунок 8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37894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218</xdr:row>
      <xdr:rowOff>167640</xdr:rowOff>
    </xdr:from>
    <xdr:to>
      <xdr:col>4</xdr:col>
      <xdr:colOff>3810</xdr:colOff>
      <xdr:row>220</xdr:row>
      <xdr:rowOff>3810</xdr:rowOff>
    </xdr:to>
    <xdr:pic>
      <xdr:nvPicPr>
        <xdr:cNvPr id="90" name="Рисунок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07212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218</xdr:row>
      <xdr:rowOff>175260</xdr:rowOff>
    </xdr:from>
    <xdr:to>
      <xdr:col>4</xdr:col>
      <xdr:colOff>276225</xdr:colOff>
      <xdr:row>220</xdr:row>
      <xdr:rowOff>11430</xdr:rowOff>
    </xdr:to>
    <xdr:pic>
      <xdr:nvPicPr>
        <xdr:cNvPr id="91" name="Рисунок 9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07289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218</xdr:row>
      <xdr:rowOff>152400</xdr:rowOff>
    </xdr:from>
    <xdr:to>
      <xdr:col>5</xdr:col>
      <xdr:colOff>421005</xdr:colOff>
      <xdr:row>219</xdr:row>
      <xdr:rowOff>171450</xdr:rowOff>
    </xdr:to>
    <xdr:pic>
      <xdr:nvPicPr>
        <xdr:cNvPr id="92" name="Рисунок 9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07060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219</xdr:row>
      <xdr:rowOff>7620</xdr:rowOff>
    </xdr:from>
    <xdr:to>
      <xdr:col>6</xdr:col>
      <xdr:colOff>430530</xdr:colOff>
      <xdr:row>220</xdr:row>
      <xdr:rowOff>26670</xdr:rowOff>
    </xdr:to>
    <xdr:pic>
      <xdr:nvPicPr>
        <xdr:cNvPr id="93" name="Рисунок 9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407517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218</xdr:row>
      <xdr:rowOff>167640</xdr:rowOff>
    </xdr:from>
    <xdr:to>
      <xdr:col>7</xdr:col>
      <xdr:colOff>438150</xdr:colOff>
      <xdr:row>220</xdr:row>
      <xdr:rowOff>3810</xdr:rowOff>
    </xdr:to>
    <xdr:pic>
      <xdr:nvPicPr>
        <xdr:cNvPr id="94" name="Рисунок 9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407212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218</xdr:row>
      <xdr:rowOff>175260</xdr:rowOff>
    </xdr:from>
    <xdr:to>
      <xdr:col>8</xdr:col>
      <xdr:colOff>537210</xdr:colOff>
      <xdr:row>220</xdr:row>
      <xdr:rowOff>11430</xdr:rowOff>
    </xdr:to>
    <xdr:pic>
      <xdr:nvPicPr>
        <xdr:cNvPr id="95" name="Рисунок 9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407289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218</xdr:row>
      <xdr:rowOff>152400</xdr:rowOff>
    </xdr:from>
    <xdr:to>
      <xdr:col>5</xdr:col>
      <xdr:colOff>421005</xdr:colOff>
      <xdr:row>219</xdr:row>
      <xdr:rowOff>171450</xdr:rowOff>
    </xdr:to>
    <xdr:pic>
      <xdr:nvPicPr>
        <xdr:cNvPr id="96" name="Рисунок 9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07060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218</xdr:row>
      <xdr:rowOff>152400</xdr:rowOff>
    </xdr:from>
    <xdr:to>
      <xdr:col>5</xdr:col>
      <xdr:colOff>421005</xdr:colOff>
      <xdr:row>219</xdr:row>
      <xdr:rowOff>171450</xdr:rowOff>
    </xdr:to>
    <xdr:pic>
      <xdr:nvPicPr>
        <xdr:cNvPr id="97" name="Рисунок 9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07060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233</xdr:row>
      <xdr:rowOff>167640</xdr:rowOff>
    </xdr:from>
    <xdr:to>
      <xdr:col>4</xdr:col>
      <xdr:colOff>3810</xdr:colOff>
      <xdr:row>235</xdr:row>
      <xdr:rowOff>3810</xdr:rowOff>
    </xdr:to>
    <xdr:pic>
      <xdr:nvPicPr>
        <xdr:cNvPr id="98" name="Рисунок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35102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233</xdr:row>
      <xdr:rowOff>175260</xdr:rowOff>
    </xdr:from>
    <xdr:to>
      <xdr:col>4</xdr:col>
      <xdr:colOff>276225</xdr:colOff>
      <xdr:row>235</xdr:row>
      <xdr:rowOff>11430</xdr:rowOff>
    </xdr:to>
    <xdr:pic>
      <xdr:nvPicPr>
        <xdr:cNvPr id="99" name="Рисунок 9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35178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233</xdr:row>
      <xdr:rowOff>152400</xdr:rowOff>
    </xdr:from>
    <xdr:to>
      <xdr:col>5</xdr:col>
      <xdr:colOff>421005</xdr:colOff>
      <xdr:row>234</xdr:row>
      <xdr:rowOff>171450</xdr:rowOff>
    </xdr:to>
    <xdr:pic>
      <xdr:nvPicPr>
        <xdr:cNvPr id="100" name="Рисунок 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34949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234</xdr:row>
      <xdr:rowOff>7620</xdr:rowOff>
    </xdr:from>
    <xdr:to>
      <xdr:col>6</xdr:col>
      <xdr:colOff>430530</xdr:colOff>
      <xdr:row>235</xdr:row>
      <xdr:rowOff>26670</xdr:rowOff>
    </xdr:to>
    <xdr:pic>
      <xdr:nvPicPr>
        <xdr:cNvPr id="101" name="Рисунок 10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435406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233</xdr:row>
      <xdr:rowOff>167640</xdr:rowOff>
    </xdr:from>
    <xdr:to>
      <xdr:col>7</xdr:col>
      <xdr:colOff>438150</xdr:colOff>
      <xdr:row>235</xdr:row>
      <xdr:rowOff>3810</xdr:rowOff>
    </xdr:to>
    <xdr:pic>
      <xdr:nvPicPr>
        <xdr:cNvPr id="102" name="Рисунок 10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435102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233</xdr:row>
      <xdr:rowOff>175260</xdr:rowOff>
    </xdr:from>
    <xdr:to>
      <xdr:col>8</xdr:col>
      <xdr:colOff>537210</xdr:colOff>
      <xdr:row>235</xdr:row>
      <xdr:rowOff>11430</xdr:rowOff>
    </xdr:to>
    <xdr:pic>
      <xdr:nvPicPr>
        <xdr:cNvPr id="103" name="Рисунок 10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435178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233</xdr:row>
      <xdr:rowOff>152400</xdr:rowOff>
    </xdr:from>
    <xdr:to>
      <xdr:col>5</xdr:col>
      <xdr:colOff>421005</xdr:colOff>
      <xdr:row>234</xdr:row>
      <xdr:rowOff>171450</xdr:rowOff>
    </xdr:to>
    <xdr:pic>
      <xdr:nvPicPr>
        <xdr:cNvPr id="104" name="Рисунок 10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34949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233</xdr:row>
      <xdr:rowOff>152400</xdr:rowOff>
    </xdr:from>
    <xdr:to>
      <xdr:col>5</xdr:col>
      <xdr:colOff>421005</xdr:colOff>
      <xdr:row>234</xdr:row>
      <xdr:rowOff>171450</xdr:rowOff>
    </xdr:to>
    <xdr:pic>
      <xdr:nvPicPr>
        <xdr:cNvPr id="105" name="Рисунок 10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34949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248</xdr:row>
      <xdr:rowOff>167640</xdr:rowOff>
    </xdr:from>
    <xdr:to>
      <xdr:col>4</xdr:col>
      <xdr:colOff>3810</xdr:colOff>
      <xdr:row>250</xdr:row>
      <xdr:rowOff>3810</xdr:rowOff>
    </xdr:to>
    <xdr:pic>
      <xdr:nvPicPr>
        <xdr:cNvPr id="106" name="Рисунок 1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62991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248</xdr:row>
      <xdr:rowOff>175260</xdr:rowOff>
    </xdr:from>
    <xdr:to>
      <xdr:col>4</xdr:col>
      <xdr:colOff>276225</xdr:colOff>
      <xdr:row>250</xdr:row>
      <xdr:rowOff>11430</xdr:rowOff>
    </xdr:to>
    <xdr:pic>
      <xdr:nvPicPr>
        <xdr:cNvPr id="107" name="Рисунок 10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63067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248</xdr:row>
      <xdr:rowOff>152400</xdr:rowOff>
    </xdr:from>
    <xdr:to>
      <xdr:col>5</xdr:col>
      <xdr:colOff>421005</xdr:colOff>
      <xdr:row>249</xdr:row>
      <xdr:rowOff>171450</xdr:rowOff>
    </xdr:to>
    <xdr:pic>
      <xdr:nvPicPr>
        <xdr:cNvPr id="108" name="Рисунок 10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62838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249</xdr:row>
      <xdr:rowOff>7620</xdr:rowOff>
    </xdr:from>
    <xdr:to>
      <xdr:col>6</xdr:col>
      <xdr:colOff>430530</xdr:colOff>
      <xdr:row>250</xdr:row>
      <xdr:rowOff>26670</xdr:rowOff>
    </xdr:to>
    <xdr:pic>
      <xdr:nvPicPr>
        <xdr:cNvPr id="109" name="Рисунок 10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463296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248</xdr:row>
      <xdr:rowOff>167640</xdr:rowOff>
    </xdr:from>
    <xdr:to>
      <xdr:col>7</xdr:col>
      <xdr:colOff>438150</xdr:colOff>
      <xdr:row>250</xdr:row>
      <xdr:rowOff>3810</xdr:rowOff>
    </xdr:to>
    <xdr:pic>
      <xdr:nvPicPr>
        <xdr:cNvPr id="110" name="Рисунок 10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462991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248</xdr:row>
      <xdr:rowOff>175260</xdr:rowOff>
    </xdr:from>
    <xdr:to>
      <xdr:col>8</xdr:col>
      <xdr:colOff>537210</xdr:colOff>
      <xdr:row>250</xdr:row>
      <xdr:rowOff>11430</xdr:rowOff>
    </xdr:to>
    <xdr:pic>
      <xdr:nvPicPr>
        <xdr:cNvPr id="111" name="Рисунок 1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463067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248</xdr:row>
      <xdr:rowOff>152400</xdr:rowOff>
    </xdr:from>
    <xdr:to>
      <xdr:col>5</xdr:col>
      <xdr:colOff>421005</xdr:colOff>
      <xdr:row>249</xdr:row>
      <xdr:rowOff>171450</xdr:rowOff>
    </xdr:to>
    <xdr:pic>
      <xdr:nvPicPr>
        <xdr:cNvPr id="112" name="Рисунок 1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62838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248</xdr:row>
      <xdr:rowOff>152400</xdr:rowOff>
    </xdr:from>
    <xdr:to>
      <xdr:col>5</xdr:col>
      <xdr:colOff>421005</xdr:colOff>
      <xdr:row>249</xdr:row>
      <xdr:rowOff>171450</xdr:rowOff>
    </xdr:to>
    <xdr:pic>
      <xdr:nvPicPr>
        <xdr:cNvPr id="113" name="Рисунок 1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62838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263</xdr:row>
      <xdr:rowOff>167640</xdr:rowOff>
    </xdr:from>
    <xdr:to>
      <xdr:col>4</xdr:col>
      <xdr:colOff>3810</xdr:colOff>
      <xdr:row>265</xdr:row>
      <xdr:rowOff>3810</xdr:rowOff>
    </xdr:to>
    <xdr:pic>
      <xdr:nvPicPr>
        <xdr:cNvPr id="114" name="Рисунок 1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490880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263</xdr:row>
      <xdr:rowOff>175260</xdr:rowOff>
    </xdr:from>
    <xdr:to>
      <xdr:col>4</xdr:col>
      <xdr:colOff>276225</xdr:colOff>
      <xdr:row>265</xdr:row>
      <xdr:rowOff>11430</xdr:rowOff>
    </xdr:to>
    <xdr:pic>
      <xdr:nvPicPr>
        <xdr:cNvPr id="115" name="Рисунок 1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90956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263</xdr:row>
      <xdr:rowOff>152400</xdr:rowOff>
    </xdr:from>
    <xdr:to>
      <xdr:col>5</xdr:col>
      <xdr:colOff>421005</xdr:colOff>
      <xdr:row>264</xdr:row>
      <xdr:rowOff>171450</xdr:rowOff>
    </xdr:to>
    <xdr:pic>
      <xdr:nvPicPr>
        <xdr:cNvPr id="116" name="Рисунок 1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90728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264</xdr:row>
      <xdr:rowOff>7620</xdr:rowOff>
    </xdr:from>
    <xdr:to>
      <xdr:col>6</xdr:col>
      <xdr:colOff>430530</xdr:colOff>
      <xdr:row>265</xdr:row>
      <xdr:rowOff>26670</xdr:rowOff>
    </xdr:to>
    <xdr:pic>
      <xdr:nvPicPr>
        <xdr:cNvPr id="117" name="Рисунок 1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491185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263</xdr:row>
      <xdr:rowOff>167640</xdr:rowOff>
    </xdr:from>
    <xdr:to>
      <xdr:col>7</xdr:col>
      <xdr:colOff>438150</xdr:colOff>
      <xdr:row>265</xdr:row>
      <xdr:rowOff>3810</xdr:rowOff>
    </xdr:to>
    <xdr:pic>
      <xdr:nvPicPr>
        <xdr:cNvPr id="118" name="Рисунок 1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490880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263</xdr:row>
      <xdr:rowOff>175260</xdr:rowOff>
    </xdr:from>
    <xdr:to>
      <xdr:col>8</xdr:col>
      <xdr:colOff>537210</xdr:colOff>
      <xdr:row>265</xdr:row>
      <xdr:rowOff>11430</xdr:rowOff>
    </xdr:to>
    <xdr:pic>
      <xdr:nvPicPr>
        <xdr:cNvPr id="119" name="Рисунок 11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490956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263</xdr:row>
      <xdr:rowOff>152400</xdr:rowOff>
    </xdr:from>
    <xdr:to>
      <xdr:col>5</xdr:col>
      <xdr:colOff>421005</xdr:colOff>
      <xdr:row>264</xdr:row>
      <xdr:rowOff>171450</xdr:rowOff>
    </xdr:to>
    <xdr:pic>
      <xdr:nvPicPr>
        <xdr:cNvPr id="120" name="Рисунок 1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90728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263</xdr:row>
      <xdr:rowOff>152400</xdr:rowOff>
    </xdr:from>
    <xdr:to>
      <xdr:col>5</xdr:col>
      <xdr:colOff>421005</xdr:colOff>
      <xdr:row>264</xdr:row>
      <xdr:rowOff>171450</xdr:rowOff>
    </xdr:to>
    <xdr:pic>
      <xdr:nvPicPr>
        <xdr:cNvPr id="121" name="Рисунок 12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490728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278</xdr:row>
      <xdr:rowOff>167640</xdr:rowOff>
    </xdr:from>
    <xdr:to>
      <xdr:col>4</xdr:col>
      <xdr:colOff>3810</xdr:colOff>
      <xdr:row>280</xdr:row>
      <xdr:rowOff>3810</xdr:rowOff>
    </xdr:to>
    <xdr:pic>
      <xdr:nvPicPr>
        <xdr:cNvPr id="122" name="Рисунок 1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18769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278</xdr:row>
      <xdr:rowOff>175260</xdr:rowOff>
    </xdr:from>
    <xdr:to>
      <xdr:col>4</xdr:col>
      <xdr:colOff>276225</xdr:colOff>
      <xdr:row>280</xdr:row>
      <xdr:rowOff>11430</xdr:rowOff>
    </xdr:to>
    <xdr:pic>
      <xdr:nvPicPr>
        <xdr:cNvPr id="123" name="Рисунок 1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18845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278</xdr:row>
      <xdr:rowOff>152400</xdr:rowOff>
    </xdr:from>
    <xdr:to>
      <xdr:col>5</xdr:col>
      <xdr:colOff>421005</xdr:colOff>
      <xdr:row>279</xdr:row>
      <xdr:rowOff>171450</xdr:rowOff>
    </xdr:to>
    <xdr:pic>
      <xdr:nvPicPr>
        <xdr:cNvPr id="124" name="Рисунок 1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18617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279</xdr:row>
      <xdr:rowOff>7620</xdr:rowOff>
    </xdr:from>
    <xdr:to>
      <xdr:col>6</xdr:col>
      <xdr:colOff>430530</xdr:colOff>
      <xdr:row>280</xdr:row>
      <xdr:rowOff>26670</xdr:rowOff>
    </xdr:to>
    <xdr:pic>
      <xdr:nvPicPr>
        <xdr:cNvPr id="125" name="Рисунок 12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519074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278</xdr:row>
      <xdr:rowOff>167640</xdr:rowOff>
    </xdr:from>
    <xdr:to>
      <xdr:col>7</xdr:col>
      <xdr:colOff>438150</xdr:colOff>
      <xdr:row>280</xdr:row>
      <xdr:rowOff>3810</xdr:rowOff>
    </xdr:to>
    <xdr:pic>
      <xdr:nvPicPr>
        <xdr:cNvPr id="126" name="Рисунок 1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518769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278</xdr:row>
      <xdr:rowOff>175260</xdr:rowOff>
    </xdr:from>
    <xdr:to>
      <xdr:col>8</xdr:col>
      <xdr:colOff>537210</xdr:colOff>
      <xdr:row>280</xdr:row>
      <xdr:rowOff>11430</xdr:rowOff>
    </xdr:to>
    <xdr:pic>
      <xdr:nvPicPr>
        <xdr:cNvPr id="127" name="Рисунок 1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518845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278</xdr:row>
      <xdr:rowOff>152400</xdr:rowOff>
    </xdr:from>
    <xdr:to>
      <xdr:col>5</xdr:col>
      <xdr:colOff>421005</xdr:colOff>
      <xdr:row>279</xdr:row>
      <xdr:rowOff>171450</xdr:rowOff>
    </xdr:to>
    <xdr:pic>
      <xdr:nvPicPr>
        <xdr:cNvPr id="128" name="Рисунок 1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18617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278</xdr:row>
      <xdr:rowOff>152400</xdr:rowOff>
    </xdr:from>
    <xdr:to>
      <xdr:col>5</xdr:col>
      <xdr:colOff>421005</xdr:colOff>
      <xdr:row>279</xdr:row>
      <xdr:rowOff>171450</xdr:rowOff>
    </xdr:to>
    <xdr:pic>
      <xdr:nvPicPr>
        <xdr:cNvPr id="129" name="Рисунок 1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18617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293</xdr:row>
      <xdr:rowOff>167640</xdr:rowOff>
    </xdr:from>
    <xdr:to>
      <xdr:col>4</xdr:col>
      <xdr:colOff>3810</xdr:colOff>
      <xdr:row>295</xdr:row>
      <xdr:rowOff>3810</xdr:rowOff>
    </xdr:to>
    <xdr:pic>
      <xdr:nvPicPr>
        <xdr:cNvPr id="130" name="Рисунок 1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46658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293</xdr:row>
      <xdr:rowOff>175260</xdr:rowOff>
    </xdr:from>
    <xdr:to>
      <xdr:col>4</xdr:col>
      <xdr:colOff>276225</xdr:colOff>
      <xdr:row>295</xdr:row>
      <xdr:rowOff>11430</xdr:rowOff>
    </xdr:to>
    <xdr:pic>
      <xdr:nvPicPr>
        <xdr:cNvPr id="131" name="Рисунок 13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46735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293</xdr:row>
      <xdr:rowOff>152400</xdr:rowOff>
    </xdr:from>
    <xdr:to>
      <xdr:col>5</xdr:col>
      <xdr:colOff>421005</xdr:colOff>
      <xdr:row>294</xdr:row>
      <xdr:rowOff>171450</xdr:rowOff>
    </xdr:to>
    <xdr:pic>
      <xdr:nvPicPr>
        <xdr:cNvPr id="132" name="Рисунок 1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46506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294</xdr:row>
      <xdr:rowOff>7620</xdr:rowOff>
    </xdr:from>
    <xdr:to>
      <xdr:col>6</xdr:col>
      <xdr:colOff>430530</xdr:colOff>
      <xdr:row>295</xdr:row>
      <xdr:rowOff>26670</xdr:rowOff>
    </xdr:to>
    <xdr:pic>
      <xdr:nvPicPr>
        <xdr:cNvPr id="133" name="Рисунок 13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546963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293</xdr:row>
      <xdr:rowOff>167640</xdr:rowOff>
    </xdr:from>
    <xdr:to>
      <xdr:col>7</xdr:col>
      <xdr:colOff>438150</xdr:colOff>
      <xdr:row>295</xdr:row>
      <xdr:rowOff>3810</xdr:rowOff>
    </xdr:to>
    <xdr:pic>
      <xdr:nvPicPr>
        <xdr:cNvPr id="134" name="Рисунок 13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546658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293</xdr:row>
      <xdr:rowOff>175260</xdr:rowOff>
    </xdr:from>
    <xdr:to>
      <xdr:col>8</xdr:col>
      <xdr:colOff>537210</xdr:colOff>
      <xdr:row>295</xdr:row>
      <xdr:rowOff>11430</xdr:rowOff>
    </xdr:to>
    <xdr:pic>
      <xdr:nvPicPr>
        <xdr:cNvPr id="135" name="Рисунок 13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546735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293</xdr:row>
      <xdr:rowOff>152400</xdr:rowOff>
    </xdr:from>
    <xdr:to>
      <xdr:col>5</xdr:col>
      <xdr:colOff>421005</xdr:colOff>
      <xdr:row>294</xdr:row>
      <xdr:rowOff>171450</xdr:rowOff>
    </xdr:to>
    <xdr:pic>
      <xdr:nvPicPr>
        <xdr:cNvPr id="136" name="Рисунок 1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46506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293</xdr:row>
      <xdr:rowOff>152400</xdr:rowOff>
    </xdr:from>
    <xdr:to>
      <xdr:col>5</xdr:col>
      <xdr:colOff>421005</xdr:colOff>
      <xdr:row>294</xdr:row>
      <xdr:rowOff>171450</xdr:rowOff>
    </xdr:to>
    <xdr:pic>
      <xdr:nvPicPr>
        <xdr:cNvPr id="137" name="Рисунок 13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46506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308</xdr:row>
      <xdr:rowOff>167640</xdr:rowOff>
    </xdr:from>
    <xdr:to>
      <xdr:col>4</xdr:col>
      <xdr:colOff>3810</xdr:colOff>
      <xdr:row>310</xdr:row>
      <xdr:rowOff>3810</xdr:rowOff>
    </xdr:to>
    <xdr:pic>
      <xdr:nvPicPr>
        <xdr:cNvPr id="138" name="Рисунок 1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57439560"/>
          <a:ext cx="67437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308</xdr:row>
      <xdr:rowOff>175260</xdr:rowOff>
    </xdr:from>
    <xdr:to>
      <xdr:col>4</xdr:col>
      <xdr:colOff>276225</xdr:colOff>
      <xdr:row>310</xdr:row>
      <xdr:rowOff>11430</xdr:rowOff>
    </xdr:to>
    <xdr:pic>
      <xdr:nvPicPr>
        <xdr:cNvPr id="139" name="Рисунок 13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74852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308</xdr:row>
      <xdr:rowOff>152400</xdr:rowOff>
    </xdr:from>
    <xdr:to>
      <xdr:col>5</xdr:col>
      <xdr:colOff>421005</xdr:colOff>
      <xdr:row>309</xdr:row>
      <xdr:rowOff>171450</xdr:rowOff>
    </xdr:to>
    <xdr:pic>
      <xdr:nvPicPr>
        <xdr:cNvPr id="140" name="Рисунок 13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7462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309</xdr:row>
      <xdr:rowOff>7620</xdr:rowOff>
    </xdr:from>
    <xdr:to>
      <xdr:col>6</xdr:col>
      <xdr:colOff>430530</xdr:colOff>
      <xdr:row>310</xdr:row>
      <xdr:rowOff>26670</xdr:rowOff>
    </xdr:to>
    <xdr:pic>
      <xdr:nvPicPr>
        <xdr:cNvPr id="141" name="Рисунок 14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575081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308</xdr:row>
      <xdr:rowOff>167640</xdr:rowOff>
    </xdr:from>
    <xdr:to>
      <xdr:col>7</xdr:col>
      <xdr:colOff>438150</xdr:colOff>
      <xdr:row>310</xdr:row>
      <xdr:rowOff>3810</xdr:rowOff>
    </xdr:to>
    <xdr:pic>
      <xdr:nvPicPr>
        <xdr:cNvPr id="142" name="Рисунок 14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574776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308</xdr:row>
      <xdr:rowOff>175260</xdr:rowOff>
    </xdr:from>
    <xdr:to>
      <xdr:col>8</xdr:col>
      <xdr:colOff>537210</xdr:colOff>
      <xdr:row>310</xdr:row>
      <xdr:rowOff>11430</xdr:rowOff>
    </xdr:to>
    <xdr:pic>
      <xdr:nvPicPr>
        <xdr:cNvPr id="143" name="Рисунок 14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574852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308</xdr:row>
      <xdr:rowOff>152400</xdr:rowOff>
    </xdr:from>
    <xdr:to>
      <xdr:col>5</xdr:col>
      <xdr:colOff>421005</xdr:colOff>
      <xdr:row>309</xdr:row>
      <xdr:rowOff>171450</xdr:rowOff>
    </xdr:to>
    <xdr:pic>
      <xdr:nvPicPr>
        <xdr:cNvPr id="144" name="Рисунок 1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7462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308</xdr:row>
      <xdr:rowOff>152400</xdr:rowOff>
    </xdr:from>
    <xdr:to>
      <xdr:col>5</xdr:col>
      <xdr:colOff>421005</xdr:colOff>
      <xdr:row>309</xdr:row>
      <xdr:rowOff>171450</xdr:rowOff>
    </xdr:to>
    <xdr:pic>
      <xdr:nvPicPr>
        <xdr:cNvPr id="145" name="Рисунок 14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57462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323</xdr:row>
      <xdr:rowOff>167640</xdr:rowOff>
    </xdr:from>
    <xdr:to>
      <xdr:col>4</xdr:col>
      <xdr:colOff>3810</xdr:colOff>
      <xdr:row>325</xdr:row>
      <xdr:rowOff>3810</xdr:rowOff>
    </xdr:to>
    <xdr:pic>
      <xdr:nvPicPr>
        <xdr:cNvPr id="146" name="Рисунок 1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02665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323</xdr:row>
      <xdr:rowOff>175260</xdr:rowOff>
    </xdr:from>
    <xdr:to>
      <xdr:col>4</xdr:col>
      <xdr:colOff>276225</xdr:colOff>
      <xdr:row>325</xdr:row>
      <xdr:rowOff>11430</xdr:rowOff>
    </xdr:to>
    <xdr:pic>
      <xdr:nvPicPr>
        <xdr:cNvPr id="147" name="Рисунок 14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02742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323</xdr:row>
      <xdr:rowOff>152400</xdr:rowOff>
    </xdr:from>
    <xdr:to>
      <xdr:col>5</xdr:col>
      <xdr:colOff>421005</xdr:colOff>
      <xdr:row>324</xdr:row>
      <xdr:rowOff>171450</xdr:rowOff>
    </xdr:to>
    <xdr:pic>
      <xdr:nvPicPr>
        <xdr:cNvPr id="148" name="Рисунок 14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0251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324</xdr:row>
      <xdr:rowOff>7620</xdr:rowOff>
    </xdr:from>
    <xdr:to>
      <xdr:col>6</xdr:col>
      <xdr:colOff>430530</xdr:colOff>
      <xdr:row>325</xdr:row>
      <xdr:rowOff>26670</xdr:rowOff>
    </xdr:to>
    <xdr:pic>
      <xdr:nvPicPr>
        <xdr:cNvPr id="149" name="Рисунок 14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602970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323</xdr:row>
      <xdr:rowOff>167640</xdr:rowOff>
    </xdr:from>
    <xdr:to>
      <xdr:col>7</xdr:col>
      <xdr:colOff>438150</xdr:colOff>
      <xdr:row>325</xdr:row>
      <xdr:rowOff>3810</xdr:rowOff>
    </xdr:to>
    <xdr:pic>
      <xdr:nvPicPr>
        <xdr:cNvPr id="150" name="Рисунок 14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602665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323</xdr:row>
      <xdr:rowOff>175260</xdr:rowOff>
    </xdr:from>
    <xdr:to>
      <xdr:col>8</xdr:col>
      <xdr:colOff>537210</xdr:colOff>
      <xdr:row>325</xdr:row>
      <xdr:rowOff>11430</xdr:rowOff>
    </xdr:to>
    <xdr:pic>
      <xdr:nvPicPr>
        <xdr:cNvPr id="151" name="Рисунок 15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602742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323</xdr:row>
      <xdr:rowOff>152400</xdr:rowOff>
    </xdr:from>
    <xdr:to>
      <xdr:col>5</xdr:col>
      <xdr:colOff>421005</xdr:colOff>
      <xdr:row>324</xdr:row>
      <xdr:rowOff>171450</xdr:rowOff>
    </xdr:to>
    <xdr:pic>
      <xdr:nvPicPr>
        <xdr:cNvPr id="152" name="Рисунок 15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0251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323</xdr:row>
      <xdr:rowOff>152400</xdr:rowOff>
    </xdr:from>
    <xdr:to>
      <xdr:col>5</xdr:col>
      <xdr:colOff>421005</xdr:colOff>
      <xdr:row>324</xdr:row>
      <xdr:rowOff>171450</xdr:rowOff>
    </xdr:to>
    <xdr:pic>
      <xdr:nvPicPr>
        <xdr:cNvPr id="153" name="Рисунок 15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0251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338</xdr:row>
      <xdr:rowOff>167640</xdr:rowOff>
    </xdr:from>
    <xdr:to>
      <xdr:col>4</xdr:col>
      <xdr:colOff>3810</xdr:colOff>
      <xdr:row>340</xdr:row>
      <xdr:rowOff>3810</xdr:rowOff>
    </xdr:to>
    <xdr:pic>
      <xdr:nvPicPr>
        <xdr:cNvPr id="154" name="Рисунок 1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30783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338</xdr:row>
      <xdr:rowOff>175260</xdr:rowOff>
    </xdr:from>
    <xdr:to>
      <xdr:col>4</xdr:col>
      <xdr:colOff>276225</xdr:colOff>
      <xdr:row>340</xdr:row>
      <xdr:rowOff>11430</xdr:rowOff>
    </xdr:to>
    <xdr:pic>
      <xdr:nvPicPr>
        <xdr:cNvPr id="155" name="Рисунок 15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30859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338</xdr:row>
      <xdr:rowOff>152400</xdr:rowOff>
    </xdr:from>
    <xdr:to>
      <xdr:col>5</xdr:col>
      <xdr:colOff>421005</xdr:colOff>
      <xdr:row>339</xdr:row>
      <xdr:rowOff>171450</xdr:rowOff>
    </xdr:to>
    <xdr:pic>
      <xdr:nvPicPr>
        <xdr:cNvPr id="156" name="Рисунок 15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30631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339</xdr:row>
      <xdr:rowOff>7620</xdr:rowOff>
    </xdr:from>
    <xdr:to>
      <xdr:col>6</xdr:col>
      <xdr:colOff>430530</xdr:colOff>
      <xdr:row>340</xdr:row>
      <xdr:rowOff>26670</xdr:rowOff>
    </xdr:to>
    <xdr:pic>
      <xdr:nvPicPr>
        <xdr:cNvPr id="157" name="Рисунок 15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631088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338</xdr:row>
      <xdr:rowOff>167640</xdr:rowOff>
    </xdr:from>
    <xdr:to>
      <xdr:col>7</xdr:col>
      <xdr:colOff>438150</xdr:colOff>
      <xdr:row>340</xdr:row>
      <xdr:rowOff>3810</xdr:rowOff>
    </xdr:to>
    <xdr:pic>
      <xdr:nvPicPr>
        <xdr:cNvPr id="158" name="Рисунок 15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630783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338</xdr:row>
      <xdr:rowOff>175260</xdr:rowOff>
    </xdr:from>
    <xdr:to>
      <xdr:col>8</xdr:col>
      <xdr:colOff>537210</xdr:colOff>
      <xdr:row>340</xdr:row>
      <xdr:rowOff>11430</xdr:rowOff>
    </xdr:to>
    <xdr:pic>
      <xdr:nvPicPr>
        <xdr:cNvPr id="159" name="Рисунок 15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630859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338</xdr:row>
      <xdr:rowOff>152400</xdr:rowOff>
    </xdr:from>
    <xdr:to>
      <xdr:col>5</xdr:col>
      <xdr:colOff>421005</xdr:colOff>
      <xdr:row>339</xdr:row>
      <xdr:rowOff>171450</xdr:rowOff>
    </xdr:to>
    <xdr:pic>
      <xdr:nvPicPr>
        <xdr:cNvPr id="160" name="Рисунок 15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30631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338</xdr:row>
      <xdr:rowOff>152400</xdr:rowOff>
    </xdr:from>
    <xdr:to>
      <xdr:col>5</xdr:col>
      <xdr:colOff>421005</xdr:colOff>
      <xdr:row>339</xdr:row>
      <xdr:rowOff>171450</xdr:rowOff>
    </xdr:to>
    <xdr:pic>
      <xdr:nvPicPr>
        <xdr:cNvPr id="161" name="Рисунок 1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30631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353</xdr:row>
      <xdr:rowOff>167640</xdr:rowOff>
    </xdr:from>
    <xdr:to>
      <xdr:col>4</xdr:col>
      <xdr:colOff>3810</xdr:colOff>
      <xdr:row>355</xdr:row>
      <xdr:rowOff>3810</xdr:rowOff>
    </xdr:to>
    <xdr:pic>
      <xdr:nvPicPr>
        <xdr:cNvPr id="162" name="Рисунок 1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58672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353</xdr:row>
      <xdr:rowOff>175260</xdr:rowOff>
    </xdr:from>
    <xdr:to>
      <xdr:col>4</xdr:col>
      <xdr:colOff>276225</xdr:colOff>
      <xdr:row>355</xdr:row>
      <xdr:rowOff>11430</xdr:rowOff>
    </xdr:to>
    <xdr:pic>
      <xdr:nvPicPr>
        <xdr:cNvPr id="163" name="Рисунок 16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58749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353</xdr:row>
      <xdr:rowOff>152400</xdr:rowOff>
    </xdr:from>
    <xdr:to>
      <xdr:col>5</xdr:col>
      <xdr:colOff>421005</xdr:colOff>
      <xdr:row>354</xdr:row>
      <xdr:rowOff>171450</xdr:rowOff>
    </xdr:to>
    <xdr:pic>
      <xdr:nvPicPr>
        <xdr:cNvPr id="164" name="Рисунок 16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58520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354</xdr:row>
      <xdr:rowOff>7620</xdr:rowOff>
    </xdr:from>
    <xdr:to>
      <xdr:col>6</xdr:col>
      <xdr:colOff>430530</xdr:colOff>
      <xdr:row>355</xdr:row>
      <xdr:rowOff>26670</xdr:rowOff>
    </xdr:to>
    <xdr:pic>
      <xdr:nvPicPr>
        <xdr:cNvPr id="165" name="Рисунок 16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658977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353</xdr:row>
      <xdr:rowOff>167640</xdr:rowOff>
    </xdr:from>
    <xdr:to>
      <xdr:col>7</xdr:col>
      <xdr:colOff>438150</xdr:colOff>
      <xdr:row>355</xdr:row>
      <xdr:rowOff>3810</xdr:rowOff>
    </xdr:to>
    <xdr:pic>
      <xdr:nvPicPr>
        <xdr:cNvPr id="166" name="Рисунок 16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658672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353</xdr:row>
      <xdr:rowOff>175260</xdr:rowOff>
    </xdr:from>
    <xdr:to>
      <xdr:col>8</xdr:col>
      <xdr:colOff>537210</xdr:colOff>
      <xdr:row>355</xdr:row>
      <xdr:rowOff>11430</xdr:rowOff>
    </xdr:to>
    <xdr:pic>
      <xdr:nvPicPr>
        <xdr:cNvPr id="167" name="Рисунок 16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658749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353</xdr:row>
      <xdr:rowOff>152400</xdr:rowOff>
    </xdr:from>
    <xdr:to>
      <xdr:col>5</xdr:col>
      <xdr:colOff>421005</xdr:colOff>
      <xdr:row>354</xdr:row>
      <xdr:rowOff>171450</xdr:rowOff>
    </xdr:to>
    <xdr:pic>
      <xdr:nvPicPr>
        <xdr:cNvPr id="168" name="Рисунок 16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58520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353</xdr:row>
      <xdr:rowOff>152400</xdr:rowOff>
    </xdr:from>
    <xdr:to>
      <xdr:col>5</xdr:col>
      <xdr:colOff>421005</xdr:colOff>
      <xdr:row>354</xdr:row>
      <xdr:rowOff>171450</xdr:rowOff>
    </xdr:to>
    <xdr:pic>
      <xdr:nvPicPr>
        <xdr:cNvPr id="169" name="Рисунок 16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58520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368</xdr:row>
      <xdr:rowOff>167640</xdr:rowOff>
    </xdr:from>
    <xdr:to>
      <xdr:col>4</xdr:col>
      <xdr:colOff>3810</xdr:colOff>
      <xdr:row>370</xdr:row>
      <xdr:rowOff>3810</xdr:rowOff>
    </xdr:to>
    <xdr:pic>
      <xdr:nvPicPr>
        <xdr:cNvPr id="170" name="Рисунок 1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686790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368</xdr:row>
      <xdr:rowOff>175260</xdr:rowOff>
    </xdr:from>
    <xdr:to>
      <xdr:col>4</xdr:col>
      <xdr:colOff>276225</xdr:colOff>
      <xdr:row>370</xdr:row>
      <xdr:rowOff>11430</xdr:rowOff>
    </xdr:to>
    <xdr:pic>
      <xdr:nvPicPr>
        <xdr:cNvPr id="171" name="Рисунок 17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86866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368</xdr:row>
      <xdr:rowOff>152400</xdr:rowOff>
    </xdr:from>
    <xdr:to>
      <xdr:col>5</xdr:col>
      <xdr:colOff>421005</xdr:colOff>
      <xdr:row>369</xdr:row>
      <xdr:rowOff>171450</xdr:rowOff>
    </xdr:to>
    <xdr:pic>
      <xdr:nvPicPr>
        <xdr:cNvPr id="172" name="Рисунок 17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86638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369</xdr:row>
      <xdr:rowOff>7620</xdr:rowOff>
    </xdr:from>
    <xdr:to>
      <xdr:col>6</xdr:col>
      <xdr:colOff>430530</xdr:colOff>
      <xdr:row>370</xdr:row>
      <xdr:rowOff>26670</xdr:rowOff>
    </xdr:to>
    <xdr:pic>
      <xdr:nvPicPr>
        <xdr:cNvPr id="173" name="Рисунок 17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687095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368</xdr:row>
      <xdr:rowOff>167640</xdr:rowOff>
    </xdr:from>
    <xdr:to>
      <xdr:col>7</xdr:col>
      <xdr:colOff>438150</xdr:colOff>
      <xdr:row>370</xdr:row>
      <xdr:rowOff>3810</xdr:rowOff>
    </xdr:to>
    <xdr:pic>
      <xdr:nvPicPr>
        <xdr:cNvPr id="174" name="Рисунок 17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686790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368</xdr:row>
      <xdr:rowOff>175260</xdr:rowOff>
    </xdr:from>
    <xdr:to>
      <xdr:col>8</xdr:col>
      <xdr:colOff>537210</xdr:colOff>
      <xdr:row>370</xdr:row>
      <xdr:rowOff>11430</xdr:rowOff>
    </xdr:to>
    <xdr:pic>
      <xdr:nvPicPr>
        <xdr:cNvPr id="175" name="Рисунок 17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686866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368</xdr:row>
      <xdr:rowOff>152400</xdr:rowOff>
    </xdr:from>
    <xdr:to>
      <xdr:col>5</xdr:col>
      <xdr:colOff>421005</xdr:colOff>
      <xdr:row>369</xdr:row>
      <xdr:rowOff>171450</xdr:rowOff>
    </xdr:to>
    <xdr:pic>
      <xdr:nvPicPr>
        <xdr:cNvPr id="176" name="Рисунок 17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86638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368</xdr:row>
      <xdr:rowOff>152400</xdr:rowOff>
    </xdr:from>
    <xdr:to>
      <xdr:col>5</xdr:col>
      <xdr:colOff>421005</xdr:colOff>
      <xdr:row>369</xdr:row>
      <xdr:rowOff>171450</xdr:rowOff>
    </xdr:to>
    <xdr:pic>
      <xdr:nvPicPr>
        <xdr:cNvPr id="177" name="Рисунок 17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686638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383</xdr:row>
      <xdr:rowOff>167640</xdr:rowOff>
    </xdr:from>
    <xdr:to>
      <xdr:col>4</xdr:col>
      <xdr:colOff>3810</xdr:colOff>
      <xdr:row>385</xdr:row>
      <xdr:rowOff>3810</xdr:rowOff>
    </xdr:to>
    <xdr:pic>
      <xdr:nvPicPr>
        <xdr:cNvPr id="178" name="Рисунок 1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14679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383</xdr:row>
      <xdr:rowOff>175260</xdr:rowOff>
    </xdr:from>
    <xdr:to>
      <xdr:col>4</xdr:col>
      <xdr:colOff>276225</xdr:colOff>
      <xdr:row>385</xdr:row>
      <xdr:rowOff>11430</xdr:rowOff>
    </xdr:to>
    <xdr:pic>
      <xdr:nvPicPr>
        <xdr:cNvPr id="179" name="Рисунок 17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14756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383</xdr:row>
      <xdr:rowOff>152400</xdr:rowOff>
    </xdr:from>
    <xdr:to>
      <xdr:col>5</xdr:col>
      <xdr:colOff>421005</xdr:colOff>
      <xdr:row>384</xdr:row>
      <xdr:rowOff>171450</xdr:rowOff>
    </xdr:to>
    <xdr:pic>
      <xdr:nvPicPr>
        <xdr:cNvPr id="180" name="Рисунок 17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1452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384</xdr:row>
      <xdr:rowOff>7620</xdr:rowOff>
    </xdr:from>
    <xdr:to>
      <xdr:col>6</xdr:col>
      <xdr:colOff>430530</xdr:colOff>
      <xdr:row>385</xdr:row>
      <xdr:rowOff>26670</xdr:rowOff>
    </xdr:to>
    <xdr:pic>
      <xdr:nvPicPr>
        <xdr:cNvPr id="181" name="Рисунок 18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714984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383</xdr:row>
      <xdr:rowOff>167640</xdr:rowOff>
    </xdr:from>
    <xdr:to>
      <xdr:col>7</xdr:col>
      <xdr:colOff>438150</xdr:colOff>
      <xdr:row>385</xdr:row>
      <xdr:rowOff>3810</xdr:rowOff>
    </xdr:to>
    <xdr:pic>
      <xdr:nvPicPr>
        <xdr:cNvPr id="182" name="Рисунок 18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714679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383</xdr:row>
      <xdr:rowOff>175260</xdr:rowOff>
    </xdr:from>
    <xdr:to>
      <xdr:col>8</xdr:col>
      <xdr:colOff>537210</xdr:colOff>
      <xdr:row>385</xdr:row>
      <xdr:rowOff>11430</xdr:rowOff>
    </xdr:to>
    <xdr:pic>
      <xdr:nvPicPr>
        <xdr:cNvPr id="183" name="Рисунок 18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714756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383</xdr:row>
      <xdr:rowOff>152400</xdr:rowOff>
    </xdr:from>
    <xdr:to>
      <xdr:col>5</xdr:col>
      <xdr:colOff>421005</xdr:colOff>
      <xdr:row>384</xdr:row>
      <xdr:rowOff>171450</xdr:rowOff>
    </xdr:to>
    <xdr:pic>
      <xdr:nvPicPr>
        <xdr:cNvPr id="184" name="Рисунок 1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1452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383</xdr:row>
      <xdr:rowOff>152400</xdr:rowOff>
    </xdr:from>
    <xdr:to>
      <xdr:col>5</xdr:col>
      <xdr:colOff>421005</xdr:colOff>
      <xdr:row>384</xdr:row>
      <xdr:rowOff>171450</xdr:rowOff>
    </xdr:to>
    <xdr:pic>
      <xdr:nvPicPr>
        <xdr:cNvPr id="185" name="Рисунок 18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14527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398</xdr:row>
      <xdr:rowOff>167640</xdr:rowOff>
    </xdr:from>
    <xdr:to>
      <xdr:col>4</xdr:col>
      <xdr:colOff>3810</xdr:colOff>
      <xdr:row>400</xdr:row>
      <xdr:rowOff>3810</xdr:rowOff>
    </xdr:to>
    <xdr:pic>
      <xdr:nvPicPr>
        <xdr:cNvPr id="186" name="Рисунок 1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42569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398</xdr:row>
      <xdr:rowOff>175260</xdr:rowOff>
    </xdr:from>
    <xdr:to>
      <xdr:col>4</xdr:col>
      <xdr:colOff>276225</xdr:colOff>
      <xdr:row>400</xdr:row>
      <xdr:rowOff>11430</xdr:rowOff>
    </xdr:to>
    <xdr:pic>
      <xdr:nvPicPr>
        <xdr:cNvPr id="187" name="Рисунок 18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42645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398</xdr:row>
      <xdr:rowOff>152400</xdr:rowOff>
    </xdr:from>
    <xdr:to>
      <xdr:col>5</xdr:col>
      <xdr:colOff>421005</xdr:colOff>
      <xdr:row>399</xdr:row>
      <xdr:rowOff>171450</xdr:rowOff>
    </xdr:to>
    <xdr:pic>
      <xdr:nvPicPr>
        <xdr:cNvPr id="188" name="Рисунок 18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42416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399</xdr:row>
      <xdr:rowOff>7620</xdr:rowOff>
    </xdr:from>
    <xdr:to>
      <xdr:col>6</xdr:col>
      <xdr:colOff>430530</xdr:colOff>
      <xdr:row>400</xdr:row>
      <xdr:rowOff>26670</xdr:rowOff>
    </xdr:to>
    <xdr:pic>
      <xdr:nvPicPr>
        <xdr:cNvPr id="189" name="Рисунок 18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742873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398</xdr:row>
      <xdr:rowOff>167640</xdr:rowOff>
    </xdr:from>
    <xdr:to>
      <xdr:col>7</xdr:col>
      <xdr:colOff>438150</xdr:colOff>
      <xdr:row>400</xdr:row>
      <xdr:rowOff>3810</xdr:rowOff>
    </xdr:to>
    <xdr:pic>
      <xdr:nvPicPr>
        <xdr:cNvPr id="190" name="Рисунок 18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742569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398</xdr:row>
      <xdr:rowOff>175260</xdr:rowOff>
    </xdr:from>
    <xdr:to>
      <xdr:col>8</xdr:col>
      <xdr:colOff>537210</xdr:colOff>
      <xdr:row>400</xdr:row>
      <xdr:rowOff>11430</xdr:rowOff>
    </xdr:to>
    <xdr:pic>
      <xdr:nvPicPr>
        <xdr:cNvPr id="191" name="Рисунок 19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742645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398</xdr:row>
      <xdr:rowOff>152400</xdr:rowOff>
    </xdr:from>
    <xdr:to>
      <xdr:col>5</xdr:col>
      <xdr:colOff>421005</xdr:colOff>
      <xdr:row>399</xdr:row>
      <xdr:rowOff>171450</xdr:rowOff>
    </xdr:to>
    <xdr:pic>
      <xdr:nvPicPr>
        <xdr:cNvPr id="192" name="Рисунок 19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42416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398</xdr:row>
      <xdr:rowOff>152400</xdr:rowOff>
    </xdr:from>
    <xdr:to>
      <xdr:col>5</xdr:col>
      <xdr:colOff>421005</xdr:colOff>
      <xdr:row>399</xdr:row>
      <xdr:rowOff>171450</xdr:rowOff>
    </xdr:to>
    <xdr:pic>
      <xdr:nvPicPr>
        <xdr:cNvPr id="193" name="Рисунок 19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42416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413</xdr:row>
      <xdr:rowOff>167640</xdr:rowOff>
    </xdr:from>
    <xdr:to>
      <xdr:col>4</xdr:col>
      <xdr:colOff>3810</xdr:colOff>
      <xdr:row>415</xdr:row>
      <xdr:rowOff>3810</xdr:rowOff>
    </xdr:to>
    <xdr:pic>
      <xdr:nvPicPr>
        <xdr:cNvPr id="194" name="Рисунок 1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70458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413</xdr:row>
      <xdr:rowOff>175260</xdr:rowOff>
    </xdr:from>
    <xdr:to>
      <xdr:col>4</xdr:col>
      <xdr:colOff>276225</xdr:colOff>
      <xdr:row>415</xdr:row>
      <xdr:rowOff>11430</xdr:rowOff>
    </xdr:to>
    <xdr:pic>
      <xdr:nvPicPr>
        <xdr:cNvPr id="195" name="Рисунок 19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70534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413</xdr:row>
      <xdr:rowOff>152400</xdr:rowOff>
    </xdr:from>
    <xdr:to>
      <xdr:col>5</xdr:col>
      <xdr:colOff>421005</xdr:colOff>
      <xdr:row>414</xdr:row>
      <xdr:rowOff>171450</xdr:rowOff>
    </xdr:to>
    <xdr:pic>
      <xdr:nvPicPr>
        <xdr:cNvPr id="196" name="Рисунок 19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7030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414</xdr:row>
      <xdr:rowOff>7620</xdr:rowOff>
    </xdr:from>
    <xdr:to>
      <xdr:col>6</xdr:col>
      <xdr:colOff>430530</xdr:colOff>
      <xdr:row>415</xdr:row>
      <xdr:rowOff>26670</xdr:rowOff>
    </xdr:to>
    <xdr:pic>
      <xdr:nvPicPr>
        <xdr:cNvPr id="197" name="Рисунок 19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770763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413</xdr:row>
      <xdr:rowOff>167640</xdr:rowOff>
    </xdr:from>
    <xdr:to>
      <xdr:col>7</xdr:col>
      <xdr:colOff>438150</xdr:colOff>
      <xdr:row>415</xdr:row>
      <xdr:rowOff>3810</xdr:rowOff>
    </xdr:to>
    <xdr:pic>
      <xdr:nvPicPr>
        <xdr:cNvPr id="198" name="Рисунок 19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770458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413</xdr:row>
      <xdr:rowOff>175260</xdr:rowOff>
    </xdr:from>
    <xdr:to>
      <xdr:col>8</xdr:col>
      <xdr:colOff>537210</xdr:colOff>
      <xdr:row>415</xdr:row>
      <xdr:rowOff>11430</xdr:rowOff>
    </xdr:to>
    <xdr:pic>
      <xdr:nvPicPr>
        <xdr:cNvPr id="199" name="Рисунок 19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770534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413</xdr:row>
      <xdr:rowOff>152400</xdr:rowOff>
    </xdr:from>
    <xdr:to>
      <xdr:col>5</xdr:col>
      <xdr:colOff>421005</xdr:colOff>
      <xdr:row>414</xdr:row>
      <xdr:rowOff>171450</xdr:rowOff>
    </xdr:to>
    <xdr:pic>
      <xdr:nvPicPr>
        <xdr:cNvPr id="200" name="Рисунок 1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7030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413</xdr:row>
      <xdr:rowOff>152400</xdr:rowOff>
    </xdr:from>
    <xdr:to>
      <xdr:col>5</xdr:col>
      <xdr:colOff>421005</xdr:colOff>
      <xdr:row>414</xdr:row>
      <xdr:rowOff>171450</xdr:rowOff>
    </xdr:to>
    <xdr:pic>
      <xdr:nvPicPr>
        <xdr:cNvPr id="201" name="Рисунок 20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70305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428</xdr:row>
      <xdr:rowOff>167640</xdr:rowOff>
    </xdr:from>
    <xdr:to>
      <xdr:col>4</xdr:col>
      <xdr:colOff>3810</xdr:colOff>
      <xdr:row>430</xdr:row>
      <xdr:rowOff>3810</xdr:rowOff>
    </xdr:to>
    <xdr:pic>
      <xdr:nvPicPr>
        <xdr:cNvPr id="202" name="Рисунок 2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98347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428</xdr:row>
      <xdr:rowOff>175260</xdr:rowOff>
    </xdr:from>
    <xdr:to>
      <xdr:col>4</xdr:col>
      <xdr:colOff>276225</xdr:colOff>
      <xdr:row>430</xdr:row>
      <xdr:rowOff>11430</xdr:rowOff>
    </xdr:to>
    <xdr:pic>
      <xdr:nvPicPr>
        <xdr:cNvPr id="203" name="Рисунок 2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98423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428</xdr:row>
      <xdr:rowOff>152400</xdr:rowOff>
    </xdr:from>
    <xdr:to>
      <xdr:col>5</xdr:col>
      <xdr:colOff>421005</xdr:colOff>
      <xdr:row>429</xdr:row>
      <xdr:rowOff>171450</xdr:rowOff>
    </xdr:to>
    <xdr:pic>
      <xdr:nvPicPr>
        <xdr:cNvPr id="204" name="Рисунок 20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9819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429</xdr:row>
      <xdr:rowOff>7620</xdr:rowOff>
    </xdr:from>
    <xdr:to>
      <xdr:col>6</xdr:col>
      <xdr:colOff>430530</xdr:colOff>
      <xdr:row>430</xdr:row>
      <xdr:rowOff>26670</xdr:rowOff>
    </xdr:to>
    <xdr:pic>
      <xdr:nvPicPr>
        <xdr:cNvPr id="205" name="Рисунок 20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798652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428</xdr:row>
      <xdr:rowOff>167640</xdr:rowOff>
    </xdr:from>
    <xdr:to>
      <xdr:col>7</xdr:col>
      <xdr:colOff>438150</xdr:colOff>
      <xdr:row>430</xdr:row>
      <xdr:rowOff>3810</xdr:rowOff>
    </xdr:to>
    <xdr:pic>
      <xdr:nvPicPr>
        <xdr:cNvPr id="206" name="Рисунок 20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798347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428</xdr:row>
      <xdr:rowOff>175260</xdr:rowOff>
    </xdr:from>
    <xdr:to>
      <xdr:col>8</xdr:col>
      <xdr:colOff>537210</xdr:colOff>
      <xdr:row>430</xdr:row>
      <xdr:rowOff>11430</xdr:rowOff>
    </xdr:to>
    <xdr:pic>
      <xdr:nvPicPr>
        <xdr:cNvPr id="207" name="Рисунок 20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798423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428</xdr:row>
      <xdr:rowOff>152400</xdr:rowOff>
    </xdr:from>
    <xdr:to>
      <xdr:col>5</xdr:col>
      <xdr:colOff>421005</xdr:colOff>
      <xdr:row>429</xdr:row>
      <xdr:rowOff>171450</xdr:rowOff>
    </xdr:to>
    <xdr:pic>
      <xdr:nvPicPr>
        <xdr:cNvPr id="208" name="Рисунок 20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9819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428</xdr:row>
      <xdr:rowOff>152400</xdr:rowOff>
    </xdr:from>
    <xdr:to>
      <xdr:col>5</xdr:col>
      <xdr:colOff>421005</xdr:colOff>
      <xdr:row>429</xdr:row>
      <xdr:rowOff>171450</xdr:rowOff>
    </xdr:to>
    <xdr:pic>
      <xdr:nvPicPr>
        <xdr:cNvPr id="209" name="Рисунок 20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798195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443</xdr:row>
      <xdr:rowOff>167640</xdr:rowOff>
    </xdr:from>
    <xdr:to>
      <xdr:col>4</xdr:col>
      <xdr:colOff>3810</xdr:colOff>
      <xdr:row>445</xdr:row>
      <xdr:rowOff>3810</xdr:rowOff>
    </xdr:to>
    <xdr:pic>
      <xdr:nvPicPr>
        <xdr:cNvPr id="210" name="Рисунок 20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26236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443</xdr:row>
      <xdr:rowOff>175260</xdr:rowOff>
    </xdr:from>
    <xdr:to>
      <xdr:col>4</xdr:col>
      <xdr:colOff>276225</xdr:colOff>
      <xdr:row>445</xdr:row>
      <xdr:rowOff>11430</xdr:rowOff>
    </xdr:to>
    <xdr:pic>
      <xdr:nvPicPr>
        <xdr:cNvPr id="211" name="Рисунок 2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826312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443</xdr:row>
      <xdr:rowOff>152400</xdr:rowOff>
    </xdr:from>
    <xdr:to>
      <xdr:col>5</xdr:col>
      <xdr:colOff>421005</xdr:colOff>
      <xdr:row>444</xdr:row>
      <xdr:rowOff>171450</xdr:rowOff>
    </xdr:to>
    <xdr:pic>
      <xdr:nvPicPr>
        <xdr:cNvPr id="212" name="Рисунок 2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2608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444</xdr:row>
      <xdr:rowOff>7620</xdr:rowOff>
    </xdr:from>
    <xdr:to>
      <xdr:col>6</xdr:col>
      <xdr:colOff>430530</xdr:colOff>
      <xdr:row>445</xdr:row>
      <xdr:rowOff>26670</xdr:rowOff>
    </xdr:to>
    <xdr:pic>
      <xdr:nvPicPr>
        <xdr:cNvPr id="213" name="Рисунок 2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826541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443</xdr:row>
      <xdr:rowOff>167640</xdr:rowOff>
    </xdr:from>
    <xdr:to>
      <xdr:col>7</xdr:col>
      <xdr:colOff>438150</xdr:colOff>
      <xdr:row>445</xdr:row>
      <xdr:rowOff>3810</xdr:rowOff>
    </xdr:to>
    <xdr:pic>
      <xdr:nvPicPr>
        <xdr:cNvPr id="214" name="Рисунок 2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826236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443</xdr:row>
      <xdr:rowOff>175260</xdr:rowOff>
    </xdr:from>
    <xdr:to>
      <xdr:col>8</xdr:col>
      <xdr:colOff>537210</xdr:colOff>
      <xdr:row>445</xdr:row>
      <xdr:rowOff>11430</xdr:rowOff>
    </xdr:to>
    <xdr:pic>
      <xdr:nvPicPr>
        <xdr:cNvPr id="215" name="Рисунок 2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826312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443</xdr:row>
      <xdr:rowOff>152400</xdr:rowOff>
    </xdr:from>
    <xdr:to>
      <xdr:col>5</xdr:col>
      <xdr:colOff>421005</xdr:colOff>
      <xdr:row>444</xdr:row>
      <xdr:rowOff>171450</xdr:rowOff>
    </xdr:to>
    <xdr:pic>
      <xdr:nvPicPr>
        <xdr:cNvPr id="216" name="Рисунок 2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2608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443</xdr:row>
      <xdr:rowOff>152400</xdr:rowOff>
    </xdr:from>
    <xdr:to>
      <xdr:col>5</xdr:col>
      <xdr:colOff>421005</xdr:colOff>
      <xdr:row>444</xdr:row>
      <xdr:rowOff>171450</xdr:rowOff>
    </xdr:to>
    <xdr:pic>
      <xdr:nvPicPr>
        <xdr:cNvPr id="217" name="Рисунок 2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26084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458</xdr:row>
      <xdr:rowOff>167640</xdr:rowOff>
    </xdr:from>
    <xdr:to>
      <xdr:col>4</xdr:col>
      <xdr:colOff>3810</xdr:colOff>
      <xdr:row>460</xdr:row>
      <xdr:rowOff>3810</xdr:rowOff>
    </xdr:to>
    <xdr:pic>
      <xdr:nvPicPr>
        <xdr:cNvPr id="218" name="Рисунок 2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54125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458</xdr:row>
      <xdr:rowOff>175260</xdr:rowOff>
    </xdr:from>
    <xdr:to>
      <xdr:col>4</xdr:col>
      <xdr:colOff>276225</xdr:colOff>
      <xdr:row>460</xdr:row>
      <xdr:rowOff>11430</xdr:rowOff>
    </xdr:to>
    <xdr:pic>
      <xdr:nvPicPr>
        <xdr:cNvPr id="219" name="Рисунок 2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854202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458</xdr:row>
      <xdr:rowOff>152400</xdr:rowOff>
    </xdr:from>
    <xdr:to>
      <xdr:col>5</xdr:col>
      <xdr:colOff>421005</xdr:colOff>
      <xdr:row>459</xdr:row>
      <xdr:rowOff>171450</xdr:rowOff>
    </xdr:to>
    <xdr:pic>
      <xdr:nvPicPr>
        <xdr:cNvPr id="220" name="Рисунок 2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5397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459</xdr:row>
      <xdr:rowOff>7620</xdr:rowOff>
    </xdr:from>
    <xdr:to>
      <xdr:col>6</xdr:col>
      <xdr:colOff>430530</xdr:colOff>
      <xdr:row>460</xdr:row>
      <xdr:rowOff>26670</xdr:rowOff>
    </xdr:to>
    <xdr:pic>
      <xdr:nvPicPr>
        <xdr:cNvPr id="221" name="Рисунок 2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854430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458</xdr:row>
      <xdr:rowOff>167640</xdr:rowOff>
    </xdr:from>
    <xdr:to>
      <xdr:col>7</xdr:col>
      <xdr:colOff>438150</xdr:colOff>
      <xdr:row>460</xdr:row>
      <xdr:rowOff>3810</xdr:rowOff>
    </xdr:to>
    <xdr:pic>
      <xdr:nvPicPr>
        <xdr:cNvPr id="222" name="Рисунок 2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854125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458</xdr:row>
      <xdr:rowOff>175260</xdr:rowOff>
    </xdr:from>
    <xdr:to>
      <xdr:col>8</xdr:col>
      <xdr:colOff>537210</xdr:colOff>
      <xdr:row>460</xdr:row>
      <xdr:rowOff>11430</xdr:rowOff>
    </xdr:to>
    <xdr:pic>
      <xdr:nvPicPr>
        <xdr:cNvPr id="223" name="Рисунок 2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854202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458</xdr:row>
      <xdr:rowOff>152400</xdr:rowOff>
    </xdr:from>
    <xdr:to>
      <xdr:col>5</xdr:col>
      <xdr:colOff>421005</xdr:colOff>
      <xdr:row>459</xdr:row>
      <xdr:rowOff>171450</xdr:rowOff>
    </xdr:to>
    <xdr:pic>
      <xdr:nvPicPr>
        <xdr:cNvPr id="224" name="Рисунок 2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5397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458</xdr:row>
      <xdr:rowOff>152400</xdr:rowOff>
    </xdr:from>
    <xdr:to>
      <xdr:col>5</xdr:col>
      <xdr:colOff>421005</xdr:colOff>
      <xdr:row>459</xdr:row>
      <xdr:rowOff>171450</xdr:rowOff>
    </xdr:to>
    <xdr:pic>
      <xdr:nvPicPr>
        <xdr:cNvPr id="225" name="Рисунок 2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53973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473</xdr:row>
      <xdr:rowOff>167640</xdr:rowOff>
    </xdr:from>
    <xdr:to>
      <xdr:col>4</xdr:col>
      <xdr:colOff>3810</xdr:colOff>
      <xdr:row>475</xdr:row>
      <xdr:rowOff>3810</xdr:rowOff>
    </xdr:to>
    <xdr:pic>
      <xdr:nvPicPr>
        <xdr:cNvPr id="226" name="Рисунок 2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882015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473</xdr:row>
      <xdr:rowOff>175260</xdr:rowOff>
    </xdr:from>
    <xdr:to>
      <xdr:col>4</xdr:col>
      <xdr:colOff>276225</xdr:colOff>
      <xdr:row>475</xdr:row>
      <xdr:rowOff>11430</xdr:rowOff>
    </xdr:to>
    <xdr:pic>
      <xdr:nvPicPr>
        <xdr:cNvPr id="227" name="Рисунок 22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882091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473</xdr:row>
      <xdr:rowOff>152400</xdr:rowOff>
    </xdr:from>
    <xdr:to>
      <xdr:col>5</xdr:col>
      <xdr:colOff>421005</xdr:colOff>
      <xdr:row>474</xdr:row>
      <xdr:rowOff>171450</xdr:rowOff>
    </xdr:to>
    <xdr:pic>
      <xdr:nvPicPr>
        <xdr:cNvPr id="228" name="Рисунок 2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8186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474</xdr:row>
      <xdr:rowOff>7620</xdr:rowOff>
    </xdr:from>
    <xdr:to>
      <xdr:col>6</xdr:col>
      <xdr:colOff>430530</xdr:colOff>
      <xdr:row>475</xdr:row>
      <xdr:rowOff>26670</xdr:rowOff>
    </xdr:to>
    <xdr:pic>
      <xdr:nvPicPr>
        <xdr:cNvPr id="229" name="Рисунок 2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882319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473</xdr:row>
      <xdr:rowOff>167640</xdr:rowOff>
    </xdr:from>
    <xdr:to>
      <xdr:col>7</xdr:col>
      <xdr:colOff>438150</xdr:colOff>
      <xdr:row>475</xdr:row>
      <xdr:rowOff>3810</xdr:rowOff>
    </xdr:to>
    <xdr:pic>
      <xdr:nvPicPr>
        <xdr:cNvPr id="230" name="Рисунок 22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882015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473</xdr:row>
      <xdr:rowOff>175260</xdr:rowOff>
    </xdr:from>
    <xdr:to>
      <xdr:col>8</xdr:col>
      <xdr:colOff>537210</xdr:colOff>
      <xdr:row>475</xdr:row>
      <xdr:rowOff>11430</xdr:rowOff>
    </xdr:to>
    <xdr:pic>
      <xdr:nvPicPr>
        <xdr:cNvPr id="231" name="Рисунок 23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882091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473</xdr:row>
      <xdr:rowOff>152400</xdr:rowOff>
    </xdr:from>
    <xdr:to>
      <xdr:col>5</xdr:col>
      <xdr:colOff>421005</xdr:colOff>
      <xdr:row>474</xdr:row>
      <xdr:rowOff>171450</xdr:rowOff>
    </xdr:to>
    <xdr:pic>
      <xdr:nvPicPr>
        <xdr:cNvPr id="232" name="Рисунок 23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8186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473</xdr:row>
      <xdr:rowOff>152400</xdr:rowOff>
    </xdr:from>
    <xdr:to>
      <xdr:col>5</xdr:col>
      <xdr:colOff>421005</xdr:colOff>
      <xdr:row>474</xdr:row>
      <xdr:rowOff>171450</xdr:rowOff>
    </xdr:to>
    <xdr:pic>
      <xdr:nvPicPr>
        <xdr:cNvPr id="233" name="Рисунок 23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881862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488</xdr:row>
      <xdr:rowOff>167640</xdr:rowOff>
    </xdr:from>
    <xdr:to>
      <xdr:col>4</xdr:col>
      <xdr:colOff>3810</xdr:colOff>
      <xdr:row>490</xdr:row>
      <xdr:rowOff>3810</xdr:rowOff>
    </xdr:to>
    <xdr:pic>
      <xdr:nvPicPr>
        <xdr:cNvPr id="234" name="Рисунок 2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09904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488</xdr:row>
      <xdr:rowOff>175260</xdr:rowOff>
    </xdr:from>
    <xdr:to>
      <xdr:col>4</xdr:col>
      <xdr:colOff>276225</xdr:colOff>
      <xdr:row>490</xdr:row>
      <xdr:rowOff>11430</xdr:rowOff>
    </xdr:to>
    <xdr:pic>
      <xdr:nvPicPr>
        <xdr:cNvPr id="235" name="Рисунок 23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909980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488</xdr:row>
      <xdr:rowOff>152400</xdr:rowOff>
    </xdr:from>
    <xdr:to>
      <xdr:col>5</xdr:col>
      <xdr:colOff>421005</xdr:colOff>
      <xdr:row>489</xdr:row>
      <xdr:rowOff>171450</xdr:rowOff>
    </xdr:to>
    <xdr:pic>
      <xdr:nvPicPr>
        <xdr:cNvPr id="236" name="Рисунок 23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0975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489</xdr:row>
      <xdr:rowOff>7620</xdr:rowOff>
    </xdr:from>
    <xdr:to>
      <xdr:col>6</xdr:col>
      <xdr:colOff>430530</xdr:colOff>
      <xdr:row>490</xdr:row>
      <xdr:rowOff>26670</xdr:rowOff>
    </xdr:to>
    <xdr:pic>
      <xdr:nvPicPr>
        <xdr:cNvPr id="237" name="Рисунок 23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910209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488</xdr:row>
      <xdr:rowOff>167640</xdr:rowOff>
    </xdr:from>
    <xdr:to>
      <xdr:col>7</xdr:col>
      <xdr:colOff>438150</xdr:colOff>
      <xdr:row>490</xdr:row>
      <xdr:rowOff>3810</xdr:rowOff>
    </xdr:to>
    <xdr:pic>
      <xdr:nvPicPr>
        <xdr:cNvPr id="238" name="Рисунок 2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909904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488</xdr:row>
      <xdr:rowOff>175260</xdr:rowOff>
    </xdr:from>
    <xdr:to>
      <xdr:col>8</xdr:col>
      <xdr:colOff>537210</xdr:colOff>
      <xdr:row>490</xdr:row>
      <xdr:rowOff>11430</xdr:rowOff>
    </xdr:to>
    <xdr:pic>
      <xdr:nvPicPr>
        <xdr:cNvPr id="239" name="Рисунок 23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909980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488</xdr:row>
      <xdr:rowOff>152400</xdr:rowOff>
    </xdr:from>
    <xdr:to>
      <xdr:col>5</xdr:col>
      <xdr:colOff>421005</xdr:colOff>
      <xdr:row>489</xdr:row>
      <xdr:rowOff>171450</xdr:rowOff>
    </xdr:to>
    <xdr:pic>
      <xdr:nvPicPr>
        <xdr:cNvPr id="240" name="Рисунок 23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0975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488</xdr:row>
      <xdr:rowOff>152400</xdr:rowOff>
    </xdr:from>
    <xdr:to>
      <xdr:col>5</xdr:col>
      <xdr:colOff>421005</xdr:colOff>
      <xdr:row>489</xdr:row>
      <xdr:rowOff>171450</xdr:rowOff>
    </xdr:to>
    <xdr:pic>
      <xdr:nvPicPr>
        <xdr:cNvPr id="241" name="Рисунок 24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09751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503</xdr:row>
      <xdr:rowOff>167640</xdr:rowOff>
    </xdr:from>
    <xdr:to>
      <xdr:col>4</xdr:col>
      <xdr:colOff>3810</xdr:colOff>
      <xdr:row>505</xdr:row>
      <xdr:rowOff>3810</xdr:rowOff>
    </xdr:to>
    <xdr:pic>
      <xdr:nvPicPr>
        <xdr:cNvPr id="242" name="Рисунок 2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37793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503</xdr:row>
      <xdr:rowOff>175260</xdr:rowOff>
    </xdr:from>
    <xdr:to>
      <xdr:col>4</xdr:col>
      <xdr:colOff>276225</xdr:colOff>
      <xdr:row>505</xdr:row>
      <xdr:rowOff>11430</xdr:rowOff>
    </xdr:to>
    <xdr:pic>
      <xdr:nvPicPr>
        <xdr:cNvPr id="243" name="Рисунок 24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937869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503</xdr:row>
      <xdr:rowOff>152400</xdr:rowOff>
    </xdr:from>
    <xdr:to>
      <xdr:col>5</xdr:col>
      <xdr:colOff>421005</xdr:colOff>
      <xdr:row>504</xdr:row>
      <xdr:rowOff>171450</xdr:rowOff>
    </xdr:to>
    <xdr:pic>
      <xdr:nvPicPr>
        <xdr:cNvPr id="244" name="Рисунок 24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37641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504</xdr:row>
      <xdr:rowOff>7620</xdr:rowOff>
    </xdr:from>
    <xdr:to>
      <xdr:col>6</xdr:col>
      <xdr:colOff>430530</xdr:colOff>
      <xdr:row>505</xdr:row>
      <xdr:rowOff>26670</xdr:rowOff>
    </xdr:to>
    <xdr:pic>
      <xdr:nvPicPr>
        <xdr:cNvPr id="245" name="Рисунок 24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938098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503</xdr:row>
      <xdr:rowOff>167640</xdr:rowOff>
    </xdr:from>
    <xdr:to>
      <xdr:col>7</xdr:col>
      <xdr:colOff>438150</xdr:colOff>
      <xdr:row>505</xdr:row>
      <xdr:rowOff>3810</xdr:rowOff>
    </xdr:to>
    <xdr:pic>
      <xdr:nvPicPr>
        <xdr:cNvPr id="246" name="Рисунок 24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937793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503</xdr:row>
      <xdr:rowOff>175260</xdr:rowOff>
    </xdr:from>
    <xdr:to>
      <xdr:col>8</xdr:col>
      <xdr:colOff>537210</xdr:colOff>
      <xdr:row>505</xdr:row>
      <xdr:rowOff>11430</xdr:rowOff>
    </xdr:to>
    <xdr:pic>
      <xdr:nvPicPr>
        <xdr:cNvPr id="247" name="Рисунок 24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937869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503</xdr:row>
      <xdr:rowOff>152400</xdr:rowOff>
    </xdr:from>
    <xdr:to>
      <xdr:col>5</xdr:col>
      <xdr:colOff>421005</xdr:colOff>
      <xdr:row>504</xdr:row>
      <xdr:rowOff>171450</xdr:rowOff>
    </xdr:to>
    <xdr:pic>
      <xdr:nvPicPr>
        <xdr:cNvPr id="248" name="Рисунок 24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37641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503</xdr:row>
      <xdr:rowOff>152400</xdr:rowOff>
    </xdr:from>
    <xdr:to>
      <xdr:col>5</xdr:col>
      <xdr:colOff>421005</xdr:colOff>
      <xdr:row>504</xdr:row>
      <xdr:rowOff>171450</xdr:rowOff>
    </xdr:to>
    <xdr:pic>
      <xdr:nvPicPr>
        <xdr:cNvPr id="249" name="Рисунок 24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37641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518</xdr:row>
      <xdr:rowOff>167640</xdr:rowOff>
    </xdr:from>
    <xdr:to>
      <xdr:col>4</xdr:col>
      <xdr:colOff>3810</xdr:colOff>
      <xdr:row>520</xdr:row>
      <xdr:rowOff>3810</xdr:rowOff>
    </xdr:to>
    <xdr:pic>
      <xdr:nvPicPr>
        <xdr:cNvPr id="250" name="Рисунок 2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65682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518</xdr:row>
      <xdr:rowOff>175260</xdr:rowOff>
    </xdr:from>
    <xdr:to>
      <xdr:col>4</xdr:col>
      <xdr:colOff>276225</xdr:colOff>
      <xdr:row>520</xdr:row>
      <xdr:rowOff>11430</xdr:rowOff>
    </xdr:to>
    <xdr:pic>
      <xdr:nvPicPr>
        <xdr:cNvPr id="251" name="Рисунок 25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965758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518</xdr:row>
      <xdr:rowOff>152400</xdr:rowOff>
    </xdr:from>
    <xdr:to>
      <xdr:col>5</xdr:col>
      <xdr:colOff>421005</xdr:colOff>
      <xdr:row>519</xdr:row>
      <xdr:rowOff>171450</xdr:rowOff>
    </xdr:to>
    <xdr:pic>
      <xdr:nvPicPr>
        <xdr:cNvPr id="252" name="Рисунок 25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6553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519</xdr:row>
      <xdr:rowOff>7620</xdr:rowOff>
    </xdr:from>
    <xdr:to>
      <xdr:col>6</xdr:col>
      <xdr:colOff>430530</xdr:colOff>
      <xdr:row>520</xdr:row>
      <xdr:rowOff>26670</xdr:rowOff>
    </xdr:to>
    <xdr:pic>
      <xdr:nvPicPr>
        <xdr:cNvPr id="253" name="Рисунок 2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965987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518</xdr:row>
      <xdr:rowOff>167640</xdr:rowOff>
    </xdr:from>
    <xdr:to>
      <xdr:col>7</xdr:col>
      <xdr:colOff>438150</xdr:colOff>
      <xdr:row>520</xdr:row>
      <xdr:rowOff>3810</xdr:rowOff>
    </xdr:to>
    <xdr:pic>
      <xdr:nvPicPr>
        <xdr:cNvPr id="254" name="Рисунок 25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965682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518</xdr:row>
      <xdr:rowOff>175260</xdr:rowOff>
    </xdr:from>
    <xdr:to>
      <xdr:col>8</xdr:col>
      <xdr:colOff>537210</xdr:colOff>
      <xdr:row>520</xdr:row>
      <xdr:rowOff>11430</xdr:rowOff>
    </xdr:to>
    <xdr:pic>
      <xdr:nvPicPr>
        <xdr:cNvPr id="255" name="Рисунок 25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965758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518</xdr:row>
      <xdr:rowOff>152400</xdr:rowOff>
    </xdr:from>
    <xdr:to>
      <xdr:col>5</xdr:col>
      <xdr:colOff>421005</xdr:colOff>
      <xdr:row>519</xdr:row>
      <xdr:rowOff>171450</xdr:rowOff>
    </xdr:to>
    <xdr:pic>
      <xdr:nvPicPr>
        <xdr:cNvPr id="256" name="Рисунок 25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6553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518</xdr:row>
      <xdr:rowOff>152400</xdr:rowOff>
    </xdr:from>
    <xdr:to>
      <xdr:col>5</xdr:col>
      <xdr:colOff>421005</xdr:colOff>
      <xdr:row>519</xdr:row>
      <xdr:rowOff>171450</xdr:rowOff>
    </xdr:to>
    <xdr:pic>
      <xdr:nvPicPr>
        <xdr:cNvPr id="257" name="Рисунок 25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6553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533</xdr:row>
      <xdr:rowOff>167640</xdr:rowOff>
    </xdr:from>
    <xdr:to>
      <xdr:col>4</xdr:col>
      <xdr:colOff>3810</xdr:colOff>
      <xdr:row>535</xdr:row>
      <xdr:rowOff>3810</xdr:rowOff>
    </xdr:to>
    <xdr:pic>
      <xdr:nvPicPr>
        <xdr:cNvPr id="258" name="Рисунок 2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993571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533</xdr:row>
      <xdr:rowOff>175260</xdr:rowOff>
    </xdr:from>
    <xdr:to>
      <xdr:col>4</xdr:col>
      <xdr:colOff>276225</xdr:colOff>
      <xdr:row>535</xdr:row>
      <xdr:rowOff>11430</xdr:rowOff>
    </xdr:to>
    <xdr:pic>
      <xdr:nvPicPr>
        <xdr:cNvPr id="259" name="Рисунок 25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993648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533</xdr:row>
      <xdr:rowOff>152400</xdr:rowOff>
    </xdr:from>
    <xdr:to>
      <xdr:col>5</xdr:col>
      <xdr:colOff>421005</xdr:colOff>
      <xdr:row>534</xdr:row>
      <xdr:rowOff>171450</xdr:rowOff>
    </xdr:to>
    <xdr:pic>
      <xdr:nvPicPr>
        <xdr:cNvPr id="260" name="Рисунок 25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3419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534</xdr:row>
      <xdr:rowOff>7620</xdr:rowOff>
    </xdr:from>
    <xdr:to>
      <xdr:col>6</xdr:col>
      <xdr:colOff>430530</xdr:colOff>
      <xdr:row>535</xdr:row>
      <xdr:rowOff>26670</xdr:rowOff>
    </xdr:to>
    <xdr:pic>
      <xdr:nvPicPr>
        <xdr:cNvPr id="261" name="Рисунок 26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993876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533</xdr:row>
      <xdr:rowOff>167640</xdr:rowOff>
    </xdr:from>
    <xdr:to>
      <xdr:col>7</xdr:col>
      <xdr:colOff>438150</xdr:colOff>
      <xdr:row>535</xdr:row>
      <xdr:rowOff>3810</xdr:rowOff>
    </xdr:to>
    <xdr:pic>
      <xdr:nvPicPr>
        <xdr:cNvPr id="262" name="Рисунок 26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993571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533</xdr:row>
      <xdr:rowOff>175260</xdr:rowOff>
    </xdr:from>
    <xdr:to>
      <xdr:col>8</xdr:col>
      <xdr:colOff>537210</xdr:colOff>
      <xdr:row>535</xdr:row>
      <xdr:rowOff>11430</xdr:rowOff>
    </xdr:to>
    <xdr:pic>
      <xdr:nvPicPr>
        <xdr:cNvPr id="263" name="Рисунок 26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993648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533</xdr:row>
      <xdr:rowOff>152400</xdr:rowOff>
    </xdr:from>
    <xdr:to>
      <xdr:col>5</xdr:col>
      <xdr:colOff>421005</xdr:colOff>
      <xdr:row>534</xdr:row>
      <xdr:rowOff>171450</xdr:rowOff>
    </xdr:to>
    <xdr:pic>
      <xdr:nvPicPr>
        <xdr:cNvPr id="264" name="Рисунок 26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3419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533</xdr:row>
      <xdr:rowOff>152400</xdr:rowOff>
    </xdr:from>
    <xdr:to>
      <xdr:col>5</xdr:col>
      <xdr:colOff>421005</xdr:colOff>
      <xdr:row>534</xdr:row>
      <xdr:rowOff>171450</xdr:rowOff>
    </xdr:to>
    <xdr:pic>
      <xdr:nvPicPr>
        <xdr:cNvPr id="265" name="Рисунок 26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993419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548</xdr:row>
      <xdr:rowOff>167640</xdr:rowOff>
    </xdr:from>
    <xdr:to>
      <xdr:col>4</xdr:col>
      <xdr:colOff>3810</xdr:colOff>
      <xdr:row>550</xdr:row>
      <xdr:rowOff>3810</xdr:rowOff>
    </xdr:to>
    <xdr:pic>
      <xdr:nvPicPr>
        <xdr:cNvPr id="266" name="Рисунок 2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21689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548</xdr:row>
      <xdr:rowOff>175260</xdr:rowOff>
    </xdr:from>
    <xdr:to>
      <xdr:col>4</xdr:col>
      <xdr:colOff>276225</xdr:colOff>
      <xdr:row>550</xdr:row>
      <xdr:rowOff>11430</xdr:rowOff>
    </xdr:to>
    <xdr:pic>
      <xdr:nvPicPr>
        <xdr:cNvPr id="267" name="Рисунок 26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021765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548</xdr:row>
      <xdr:rowOff>152400</xdr:rowOff>
    </xdr:from>
    <xdr:to>
      <xdr:col>5</xdr:col>
      <xdr:colOff>421005</xdr:colOff>
      <xdr:row>549</xdr:row>
      <xdr:rowOff>171450</xdr:rowOff>
    </xdr:to>
    <xdr:pic>
      <xdr:nvPicPr>
        <xdr:cNvPr id="268" name="Рисунок 26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21537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549</xdr:row>
      <xdr:rowOff>7620</xdr:rowOff>
    </xdr:from>
    <xdr:to>
      <xdr:col>6</xdr:col>
      <xdr:colOff>430530</xdr:colOff>
      <xdr:row>550</xdr:row>
      <xdr:rowOff>26670</xdr:rowOff>
    </xdr:to>
    <xdr:pic>
      <xdr:nvPicPr>
        <xdr:cNvPr id="269" name="Рисунок 26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021994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548</xdr:row>
      <xdr:rowOff>167640</xdr:rowOff>
    </xdr:from>
    <xdr:to>
      <xdr:col>7</xdr:col>
      <xdr:colOff>438150</xdr:colOff>
      <xdr:row>550</xdr:row>
      <xdr:rowOff>3810</xdr:rowOff>
    </xdr:to>
    <xdr:pic>
      <xdr:nvPicPr>
        <xdr:cNvPr id="270" name="Рисунок 26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021689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548</xdr:row>
      <xdr:rowOff>175260</xdr:rowOff>
    </xdr:from>
    <xdr:to>
      <xdr:col>8</xdr:col>
      <xdr:colOff>537210</xdr:colOff>
      <xdr:row>550</xdr:row>
      <xdr:rowOff>11430</xdr:rowOff>
    </xdr:to>
    <xdr:pic>
      <xdr:nvPicPr>
        <xdr:cNvPr id="271" name="Рисунок 27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021765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548</xdr:row>
      <xdr:rowOff>152400</xdr:rowOff>
    </xdr:from>
    <xdr:to>
      <xdr:col>5</xdr:col>
      <xdr:colOff>421005</xdr:colOff>
      <xdr:row>549</xdr:row>
      <xdr:rowOff>171450</xdr:rowOff>
    </xdr:to>
    <xdr:pic>
      <xdr:nvPicPr>
        <xdr:cNvPr id="272" name="Рисунок 27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21537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548</xdr:row>
      <xdr:rowOff>152400</xdr:rowOff>
    </xdr:from>
    <xdr:to>
      <xdr:col>5</xdr:col>
      <xdr:colOff>421005</xdr:colOff>
      <xdr:row>549</xdr:row>
      <xdr:rowOff>171450</xdr:rowOff>
    </xdr:to>
    <xdr:pic>
      <xdr:nvPicPr>
        <xdr:cNvPr id="273" name="Рисунок 27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21537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563</xdr:row>
      <xdr:rowOff>167640</xdr:rowOff>
    </xdr:from>
    <xdr:to>
      <xdr:col>4</xdr:col>
      <xdr:colOff>3810</xdr:colOff>
      <xdr:row>565</xdr:row>
      <xdr:rowOff>3810</xdr:rowOff>
    </xdr:to>
    <xdr:pic>
      <xdr:nvPicPr>
        <xdr:cNvPr id="274" name="Рисунок 2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49578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563</xdr:row>
      <xdr:rowOff>175260</xdr:rowOff>
    </xdr:from>
    <xdr:to>
      <xdr:col>4</xdr:col>
      <xdr:colOff>276225</xdr:colOff>
      <xdr:row>565</xdr:row>
      <xdr:rowOff>11430</xdr:rowOff>
    </xdr:to>
    <xdr:pic>
      <xdr:nvPicPr>
        <xdr:cNvPr id="275" name="Рисунок 27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049655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563</xdr:row>
      <xdr:rowOff>152400</xdr:rowOff>
    </xdr:from>
    <xdr:to>
      <xdr:col>5</xdr:col>
      <xdr:colOff>421005</xdr:colOff>
      <xdr:row>564</xdr:row>
      <xdr:rowOff>171450</xdr:rowOff>
    </xdr:to>
    <xdr:pic>
      <xdr:nvPicPr>
        <xdr:cNvPr id="276" name="Рисунок 27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49426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564</xdr:row>
      <xdr:rowOff>7620</xdr:rowOff>
    </xdr:from>
    <xdr:to>
      <xdr:col>6</xdr:col>
      <xdr:colOff>430530</xdr:colOff>
      <xdr:row>565</xdr:row>
      <xdr:rowOff>26670</xdr:rowOff>
    </xdr:to>
    <xdr:pic>
      <xdr:nvPicPr>
        <xdr:cNvPr id="277" name="Рисунок 27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049883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563</xdr:row>
      <xdr:rowOff>167640</xdr:rowOff>
    </xdr:from>
    <xdr:to>
      <xdr:col>7</xdr:col>
      <xdr:colOff>438150</xdr:colOff>
      <xdr:row>565</xdr:row>
      <xdr:rowOff>3810</xdr:rowOff>
    </xdr:to>
    <xdr:pic>
      <xdr:nvPicPr>
        <xdr:cNvPr id="278" name="Рисунок 27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049578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563</xdr:row>
      <xdr:rowOff>175260</xdr:rowOff>
    </xdr:from>
    <xdr:to>
      <xdr:col>8</xdr:col>
      <xdr:colOff>537210</xdr:colOff>
      <xdr:row>565</xdr:row>
      <xdr:rowOff>11430</xdr:rowOff>
    </xdr:to>
    <xdr:pic>
      <xdr:nvPicPr>
        <xdr:cNvPr id="279" name="Рисунок 27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049655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563</xdr:row>
      <xdr:rowOff>152400</xdr:rowOff>
    </xdr:from>
    <xdr:to>
      <xdr:col>5</xdr:col>
      <xdr:colOff>421005</xdr:colOff>
      <xdr:row>564</xdr:row>
      <xdr:rowOff>171450</xdr:rowOff>
    </xdr:to>
    <xdr:pic>
      <xdr:nvPicPr>
        <xdr:cNvPr id="280" name="Рисунок 27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49426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563</xdr:row>
      <xdr:rowOff>152400</xdr:rowOff>
    </xdr:from>
    <xdr:to>
      <xdr:col>5</xdr:col>
      <xdr:colOff>421005</xdr:colOff>
      <xdr:row>564</xdr:row>
      <xdr:rowOff>171450</xdr:rowOff>
    </xdr:to>
    <xdr:pic>
      <xdr:nvPicPr>
        <xdr:cNvPr id="281" name="Рисунок 28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49426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578</xdr:row>
      <xdr:rowOff>167640</xdr:rowOff>
    </xdr:from>
    <xdr:to>
      <xdr:col>4</xdr:col>
      <xdr:colOff>3810</xdr:colOff>
      <xdr:row>580</xdr:row>
      <xdr:rowOff>3810</xdr:rowOff>
    </xdr:to>
    <xdr:pic>
      <xdr:nvPicPr>
        <xdr:cNvPr id="282" name="Рисунок 2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0774680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578</xdr:row>
      <xdr:rowOff>175260</xdr:rowOff>
    </xdr:from>
    <xdr:to>
      <xdr:col>4</xdr:col>
      <xdr:colOff>276225</xdr:colOff>
      <xdr:row>580</xdr:row>
      <xdr:rowOff>11430</xdr:rowOff>
    </xdr:to>
    <xdr:pic>
      <xdr:nvPicPr>
        <xdr:cNvPr id="283" name="Рисунок 28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0775442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578</xdr:row>
      <xdr:rowOff>152400</xdr:rowOff>
    </xdr:from>
    <xdr:to>
      <xdr:col>5</xdr:col>
      <xdr:colOff>421005</xdr:colOff>
      <xdr:row>579</xdr:row>
      <xdr:rowOff>171450</xdr:rowOff>
    </xdr:to>
    <xdr:pic>
      <xdr:nvPicPr>
        <xdr:cNvPr id="284" name="Рисунок 28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77315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579</xdr:row>
      <xdr:rowOff>7620</xdr:rowOff>
    </xdr:from>
    <xdr:to>
      <xdr:col>6</xdr:col>
      <xdr:colOff>430530</xdr:colOff>
      <xdr:row>580</xdr:row>
      <xdr:rowOff>26670</xdr:rowOff>
    </xdr:to>
    <xdr:pic>
      <xdr:nvPicPr>
        <xdr:cNvPr id="285" name="Рисунок 28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0777728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578</xdr:row>
      <xdr:rowOff>167640</xdr:rowOff>
    </xdr:from>
    <xdr:to>
      <xdr:col>7</xdr:col>
      <xdr:colOff>438150</xdr:colOff>
      <xdr:row>580</xdr:row>
      <xdr:rowOff>3810</xdr:rowOff>
    </xdr:to>
    <xdr:pic>
      <xdr:nvPicPr>
        <xdr:cNvPr id="286" name="Рисунок 28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0774680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578</xdr:row>
      <xdr:rowOff>175260</xdr:rowOff>
    </xdr:from>
    <xdr:to>
      <xdr:col>8</xdr:col>
      <xdr:colOff>537210</xdr:colOff>
      <xdr:row>580</xdr:row>
      <xdr:rowOff>11430</xdr:rowOff>
    </xdr:to>
    <xdr:pic>
      <xdr:nvPicPr>
        <xdr:cNvPr id="287" name="Рисунок 28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0775442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578</xdr:row>
      <xdr:rowOff>152400</xdr:rowOff>
    </xdr:from>
    <xdr:to>
      <xdr:col>5</xdr:col>
      <xdr:colOff>421005</xdr:colOff>
      <xdr:row>579</xdr:row>
      <xdr:rowOff>171450</xdr:rowOff>
    </xdr:to>
    <xdr:pic>
      <xdr:nvPicPr>
        <xdr:cNvPr id="288" name="Рисунок 28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77315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578</xdr:row>
      <xdr:rowOff>152400</xdr:rowOff>
    </xdr:from>
    <xdr:to>
      <xdr:col>5</xdr:col>
      <xdr:colOff>421005</xdr:colOff>
      <xdr:row>579</xdr:row>
      <xdr:rowOff>171450</xdr:rowOff>
    </xdr:to>
    <xdr:pic>
      <xdr:nvPicPr>
        <xdr:cNvPr id="289" name="Рисунок 28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0773156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593</xdr:row>
      <xdr:rowOff>167640</xdr:rowOff>
    </xdr:from>
    <xdr:to>
      <xdr:col>4</xdr:col>
      <xdr:colOff>3810</xdr:colOff>
      <xdr:row>595</xdr:row>
      <xdr:rowOff>3810</xdr:rowOff>
    </xdr:to>
    <xdr:pic>
      <xdr:nvPicPr>
        <xdr:cNvPr id="290" name="Рисунок 2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053572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593</xdr:row>
      <xdr:rowOff>175260</xdr:rowOff>
    </xdr:from>
    <xdr:to>
      <xdr:col>4</xdr:col>
      <xdr:colOff>276225</xdr:colOff>
      <xdr:row>595</xdr:row>
      <xdr:rowOff>11430</xdr:rowOff>
    </xdr:to>
    <xdr:pic>
      <xdr:nvPicPr>
        <xdr:cNvPr id="291" name="Рисунок 29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1054334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593</xdr:row>
      <xdr:rowOff>152400</xdr:rowOff>
    </xdr:from>
    <xdr:to>
      <xdr:col>5</xdr:col>
      <xdr:colOff>421005</xdr:colOff>
      <xdr:row>594</xdr:row>
      <xdr:rowOff>171450</xdr:rowOff>
    </xdr:to>
    <xdr:pic>
      <xdr:nvPicPr>
        <xdr:cNvPr id="292" name="Рисунок 29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05204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594</xdr:row>
      <xdr:rowOff>7620</xdr:rowOff>
    </xdr:from>
    <xdr:to>
      <xdr:col>6</xdr:col>
      <xdr:colOff>430530</xdr:colOff>
      <xdr:row>595</xdr:row>
      <xdr:rowOff>26670</xdr:rowOff>
    </xdr:to>
    <xdr:pic>
      <xdr:nvPicPr>
        <xdr:cNvPr id="293" name="Рисунок 29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105662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593</xdr:row>
      <xdr:rowOff>167640</xdr:rowOff>
    </xdr:from>
    <xdr:to>
      <xdr:col>7</xdr:col>
      <xdr:colOff>438150</xdr:colOff>
      <xdr:row>595</xdr:row>
      <xdr:rowOff>3810</xdr:rowOff>
    </xdr:to>
    <xdr:pic>
      <xdr:nvPicPr>
        <xdr:cNvPr id="294" name="Рисунок 29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1053572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593</xdr:row>
      <xdr:rowOff>175260</xdr:rowOff>
    </xdr:from>
    <xdr:to>
      <xdr:col>8</xdr:col>
      <xdr:colOff>537210</xdr:colOff>
      <xdr:row>595</xdr:row>
      <xdr:rowOff>11430</xdr:rowOff>
    </xdr:to>
    <xdr:pic>
      <xdr:nvPicPr>
        <xdr:cNvPr id="295" name="Рисунок 29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1054334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593</xdr:row>
      <xdr:rowOff>152400</xdr:rowOff>
    </xdr:from>
    <xdr:to>
      <xdr:col>5</xdr:col>
      <xdr:colOff>421005</xdr:colOff>
      <xdr:row>594</xdr:row>
      <xdr:rowOff>171450</xdr:rowOff>
    </xdr:to>
    <xdr:pic>
      <xdr:nvPicPr>
        <xdr:cNvPr id="296" name="Рисунок 29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05204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593</xdr:row>
      <xdr:rowOff>152400</xdr:rowOff>
    </xdr:from>
    <xdr:to>
      <xdr:col>5</xdr:col>
      <xdr:colOff>421005</xdr:colOff>
      <xdr:row>594</xdr:row>
      <xdr:rowOff>171450</xdr:rowOff>
    </xdr:to>
    <xdr:pic>
      <xdr:nvPicPr>
        <xdr:cNvPr id="297" name="Рисунок 29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052048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608</xdr:row>
      <xdr:rowOff>167640</xdr:rowOff>
    </xdr:from>
    <xdr:to>
      <xdr:col>4</xdr:col>
      <xdr:colOff>3810</xdr:colOff>
      <xdr:row>610</xdr:row>
      <xdr:rowOff>3810</xdr:rowOff>
    </xdr:to>
    <xdr:pic>
      <xdr:nvPicPr>
        <xdr:cNvPr id="298" name="Рисунок 2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332464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608</xdr:row>
      <xdr:rowOff>175260</xdr:rowOff>
    </xdr:from>
    <xdr:to>
      <xdr:col>4</xdr:col>
      <xdr:colOff>276225</xdr:colOff>
      <xdr:row>610</xdr:row>
      <xdr:rowOff>11430</xdr:rowOff>
    </xdr:to>
    <xdr:pic>
      <xdr:nvPicPr>
        <xdr:cNvPr id="299" name="Рисунок 29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1333226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608</xdr:row>
      <xdr:rowOff>152400</xdr:rowOff>
    </xdr:from>
    <xdr:to>
      <xdr:col>5</xdr:col>
      <xdr:colOff>421005</xdr:colOff>
      <xdr:row>609</xdr:row>
      <xdr:rowOff>171450</xdr:rowOff>
    </xdr:to>
    <xdr:pic>
      <xdr:nvPicPr>
        <xdr:cNvPr id="300" name="Рисунок 29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33094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609</xdr:row>
      <xdr:rowOff>7620</xdr:rowOff>
    </xdr:from>
    <xdr:to>
      <xdr:col>6</xdr:col>
      <xdr:colOff>430530</xdr:colOff>
      <xdr:row>610</xdr:row>
      <xdr:rowOff>26670</xdr:rowOff>
    </xdr:to>
    <xdr:pic>
      <xdr:nvPicPr>
        <xdr:cNvPr id="301" name="Рисунок 30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1335512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608</xdr:row>
      <xdr:rowOff>167640</xdr:rowOff>
    </xdr:from>
    <xdr:to>
      <xdr:col>7</xdr:col>
      <xdr:colOff>438150</xdr:colOff>
      <xdr:row>610</xdr:row>
      <xdr:rowOff>3810</xdr:rowOff>
    </xdr:to>
    <xdr:pic>
      <xdr:nvPicPr>
        <xdr:cNvPr id="302" name="Рисунок 30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1332464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608</xdr:row>
      <xdr:rowOff>175260</xdr:rowOff>
    </xdr:from>
    <xdr:to>
      <xdr:col>8</xdr:col>
      <xdr:colOff>537210</xdr:colOff>
      <xdr:row>610</xdr:row>
      <xdr:rowOff>11430</xdr:rowOff>
    </xdr:to>
    <xdr:pic>
      <xdr:nvPicPr>
        <xdr:cNvPr id="303" name="Рисунок 30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1333226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608</xdr:row>
      <xdr:rowOff>152400</xdr:rowOff>
    </xdr:from>
    <xdr:to>
      <xdr:col>5</xdr:col>
      <xdr:colOff>421005</xdr:colOff>
      <xdr:row>609</xdr:row>
      <xdr:rowOff>171450</xdr:rowOff>
    </xdr:to>
    <xdr:pic>
      <xdr:nvPicPr>
        <xdr:cNvPr id="304" name="Рисунок 30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33094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608</xdr:row>
      <xdr:rowOff>152400</xdr:rowOff>
    </xdr:from>
    <xdr:to>
      <xdr:col>5</xdr:col>
      <xdr:colOff>421005</xdr:colOff>
      <xdr:row>609</xdr:row>
      <xdr:rowOff>171450</xdr:rowOff>
    </xdr:to>
    <xdr:pic>
      <xdr:nvPicPr>
        <xdr:cNvPr id="305" name="Рисунок 30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33094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623</xdr:row>
      <xdr:rowOff>167640</xdr:rowOff>
    </xdr:from>
    <xdr:to>
      <xdr:col>4</xdr:col>
      <xdr:colOff>3810</xdr:colOff>
      <xdr:row>625</xdr:row>
      <xdr:rowOff>3810</xdr:rowOff>
    </xdr:to>
    <xdr:pic>
      <xdr:nvPicPr>
        <xdr:cNvPr id="306" name="Рисунок 30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61135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623</xdr:row>
      <xdr:rowOff>175260</xdr:rowOff>
    </xdr:from>
    <xdr:to>
      <xdr:col>4</xdr:col>
      <xdr:colOff>276225</xdr:colOff>
      <xdr:row>625</xdr:row>
      <xdr:rowOff>11430</xdr:rowOff>
    </xdr:to>
    <xdr:pic>
      <xdr:nvPicPr>
        <xdr:cNvPr id="307" name="Рисунок 30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161211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623</xdr:row>
      <xdr:rowOff>152400</xdr:rowOff>
    </xdr:from>
    <xdr:to>
      <xdr:col>5</xdr:col>
      <xdr:colOff>421005</xdr:colOff>
      <xdr:row>624</xdr:row>
      <xdr:rowOff>171450</xdr:rowOff>
    </xdr:to>
    <xdr:pic>
      <xdr:nvPicPr>
        <xdr:cNvPr id="308" name="Рисунок 30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60983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624</xdr:row>
      <xdr:rowOff>7620</xdr:rowOff>
    </xdr:from>
    <xdr:to>
      <xdr:col>6</xdr:col>
      <xdr:colOff>430530</xdr:colOff>
      <xdr:row>625</xdr:row>
      <xdr:rowOff>26670</xdr:rowOff>
    </xdr:to>
    <xdr:pic>
      <xdr:nvPicPr>
        <xdr:cNvPr id="309" name="Рисунок 30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161440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623</xdr:row>
      <xdr:rowOff>167640</xdr:rowOff>
    </xdr:from>
    <xdr:to>
      <xdr:col>7</xdr:col>
      <xdr:colOff>438150</xdr:colOff>
      <xdr:row>625</xdr:row>
      <xdr:rowOff>3810</xdr:rowOff>
    </xdr:to>
    <xdr:pic>
      <xdr:nvPicPr>
        <xdr:cNvPr id="310" name="Рисунок 30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161135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623</xdr:row>
      <xdr:rowOff>175260</xdr:rowOff>
    </xdr:from>
    <xdr:to>
      <xdr:col>8</xdr:col>
      <xdr:colOff>537210</xdr:colOff>
      <xdr:row>625</xdr:row>
      <xdr:rowOff>11430</xdr:rowOff>
    </xdr:to>
    <xdr:pic>
      <xdr:nvPicPr>
        <xdr:cNvPr id="311" name="Рисунок 3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161211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623</xdr:row>
      <xdr:rowOff>152400</xdr:rowOff>
    </xdr:from>
    <xdr:to>
      <xdr:col>5</xdr:col>
      <xdr:colOff>421005</xdr:colOff>
      <xdr:row>624</xdr:row>
      <xdr:rowOff>171450</xdr:rowOff>
    </xdr:to>
    <xdr:pic>
      <xdr:nvPicPr>
        <xdr:cNvPr id="312" name="Рисунок 3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60983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623</xdr:row>
      <xdr:rowOff>152400</xdr:rowOff>
    </xdr:from>
    <xdr:to>
      <xdr:col>5</xdr:col>
      <xdr:colOff>421005</xdr:colOff>
      <xdr:row>624</xdr:row>
      <xdr:rowOff>171450</xdr:rowOff>
    </xdr:to>
    <xdr:pic>
      <xdr:nvPicPr>
        <xdr:cNvPr id="313" name="Рисунок 3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60983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638</xdr:row>
      <xdr:rowOff>167640</xdr:rowOff>
    </xdr:from>
    <xdr:to>
      <xdr:col>4</xdr:col>
      <xdr:colOff>3810</xdr:colOff>
      <xdr:row>640</xdr:row>
      <xdr:rowOff>3810</xdr:rowOff>
    </xdr:to>
    <xdr:pic>
      <xdr:nvPicPr>
        <xdr:cNvPr id="314" name="Рисунок 3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1890248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638</xdr:row>
      <xdr:rowOff>175260</xdr:rowOff>
    </xdr:from>
    <xdr:to>
      <xdr:col>4</xdr:col>
      <xdr:colOff>276225</xdr:colOff>
      <xdr:row>640</xdr:row>
      <xdr:rowOff>11430</xdr:rowOff>
    </xdr:to>
    <xdr:pic>
      <xdr:nvPicPr>
        <xdr:cNvPr id="315" name="Рисунок 3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1891010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638</xdr:row>
      <xdr:rowOff>152400</xdr:rowOff>
    </xdr:from>
    <xdr:to>
      <xdr:col>5</xdr:col>
      <xdr:colOff>421005</xdr:colOff>
      <xdr:row>639</xdr:row>
      <xdr:rowOff>171450</xdr:rowOff>
    </xdr:to>
    <xdr:pic>
      <xdr:nvPicPr>
        <xdr:cNvPr id="316" name="Рисунок 3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88872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639</xdr:row>
      <xdr:rowOff>7620</xdr:rowOff>
    </xdr:from>
    <xdr:to>
      <xdr:col>6</xdr:col>
      <xdr:colOff>430530</xdr:colOff>
      <xdr:row>640</xdr:row>
      <xdr:rowOff>26670</xdr:rowOff>
    </xdr:to>
    <xdr:pic>
      <xdr:nvPicPr>
        <xdr:cNvPr id="317" name="Рисунок 3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1893296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638</xdr:row>
      <xdr:rowOff>167640</xdr:rowOff>
    </xdr:from>
    <xdr:to>
      <xdr:col>7</xdr:col>
      <xdr:colOff>438150</xdr:colOff>
      <xdr:row>640</xdr:row>
      <xdr:rowOff>3810</xdr:rowOff>
    </xdr:to>
    <xdr:pic>
      <xdr:nvPicPr>
        <xdr:cNvPr id="318" name="Рисунок 3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1890248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638</xdr:row>
      <xdr:rowOff>175260</xdr:rowOff>
    </xdr:from>
    <xdr:to>
      <xdr:col>8</xdr:col>
      <xdr:colOff>537210</xdr:colOff>
      <xdr:row>640</xdr:row>
      <xdr:rowOff>11430</xdr:rowOff>
    </xdr:to>
    <xdr:pic>
      <xdr:nvPicPr>
        <xdr:cNvPr id="319" name="Рисунок 31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1891010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638</xdr:row>
      <xdr:rowOff>152400</xdr:rowOff>
    </xdr:from>
    <xdr:to>
      <xdr:col>5</xdr:col>
      <xdr:colOff>421005</xdr:colOff>
      <xdr:row>639</xdr:row>
      <xdr:rowOff>171450</xdr:rowOff>
    </xdr:to>
    <xdr:pic>
      <xdr:nvPicPr>
        <xdr:cNvPr id="320" name="Рисунок 3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88872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638</xdr:row>
      <xdr:rowOff>152400</xdr:rowOff>
    </xdr:from>
    <xdr:to>
      <xdr:col>5</xdr:col>
      <xdr:colOff>421005</xdr:colOff>
      <xdr:row>639</xdr:row>
      <xdr:rowOff>171450</xdr:rowOff>
    </xdr:to>
    <xdr:pic>
      <xdr:nvPicPr>
        <xdr:cNvPr id="321" name="Рисунок 32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1888724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</xdr:colOff>
      <xdr:row>653</xdr:row>
      <xdr:rowOff>167640</xdr:rowOff>
    </xdr:from>
    <xdr:to>
      <xdr:col>4</xdr:col>
      <xdr:colOff>3810</xdr:colOff>
      <xdr:row>655</xdr:row>
      <xdr:rowOff>3810</xdr:rowOff>
    </xdr:to>
    <xdr:pic>
      <xdr:nvPicPr>
        <xdr:cNvPr id="322" name="Рисунок 3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21714260"/>
          <a:ext cx="7048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38100</xdr:colOff>
      <xdr:row>653</xdr:row>
      <xdr:rowOff>175260</xdr:rowOff>
    </xdr:from>
    <xdr:to>
      <xdr:col>4</xdr:col>
      <xdr:colOff>276225</xdr:colOff>
      <xdr:row>655</xdr:row>
      <xdr:rowOff>11430</xdr:rowOff>
    </xdr:to>
    <xdr:pic>
      <xdr:nvPicPr>
        <xdr:cNvPr id="323" name="Рисунок 32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121721880"/>
          <a:ext cx="238125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653</xdr:row>
      <xdr:rowOff>152400</xdr:rowOff>
    </xdr:from>
    <xdr:to>
      <xdr:col>5</xdr:col>
      <xdr:colOff>421005</xdr:colOff>
      <xdr:row>654</xdr:row>
      <xdr:rowOff>171450</xdr:rowOff>
    </xdr:to>
    <xdr:pic>
      <xdr:nvPicPr>
        <xdr:cNvPr id="324" name="Рисунок 32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21699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182880</xdr:colOff>
      <xdr:row>654</xdr:row>
      <xdr:rowOff>7620</xdr:rowOff>
    </xdr:from>
    <xdr:to>
      <xdr:col>6</xdr:col>
      <xdr:colOff>430530</xdr:colOff>
      <xdr:row>655</xdr:row>
      <xdr:rowOff>26670</xdr:rowOff>
    </xdr:to>
    <xdr:pic>
      <xdr:nvPicPr>
        <xdr:cNvPr id="325" name="Рисунок 32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9580" y="12174474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190500</xdr:colOff>
      <xdr:row>653</xdr:row>
      <xdr:rowOff>167640</xdr:rowOff>
    </xdr:from>
    <xdr:to>
      <xdr:col>7</xdr:col>
      <xdr:colOff>438150</xdr:colOff>
      <xdr:row>655</xdr:row>
      <xdr:rowOff>3810</xdr:rowOff>
    </xdr:to>
    <xdr:pic>
      <xdr:nvPicPr>
        <xdr:cNvPr id="326" name="Рисунок 3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620" y="121714260"/>
          <a:ext cx="2476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60960</xdr:colOff>
      <xdr:row>653</xdr:row>
      <xdr:rowOff>175260</xdr:rowOff>
    </xdr:from>
    <xdr:to>
      <xdr:col>8</xdr:col>
      <xdr:colOff>537210</xdr:colOff>
      <xdr:row>655</xdr:row>
      <xdr:rowOff>11430</xdr:rowOff>
    </xdr:to>
    <xdr:pic>
      <xdr:nvPicPr>
        <xdr:cNvPr id="327" name="Рисунок 32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7360" y="121721880"/>
          <a:ext cx="476250" cy="217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653</xdr:row>
      <xdr:rowOff>152400</xdr:rowOff>
    </xdr:from>
    <xdr:to>
      <xdr:col>5</xdr:col>
      <xdr:colOff>421005</xdr:colOff>
      <xdr:row>654</xdr:row>
      <xdr:rowOff>171450</xdr:rowOff>
    </xdr:to>
    <xdr:pic>
      <xdr:nvPicPr>
        <xdr:cNvPr id="328" name="Рисунок 3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21699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182880</xdr:colOff>
      <xdr:row>653</xdr:row>
      <xdr:rowOff>152400</xdr:rowOff>
    </xdr:from>
    <xdr:to>
      <xdr:col>5</xdr:col>
      <xdr:colOff>421005</xdr:colOff>
      <xdr:row>654</xdr:row>
      <xdr:rowOff>171450</xdr:rowOff>
    </xdr:to>
    <xdr:pic>
      <xdr:nvPicPr>
        <xdr:cNvPr id="329" name="Рисунок 32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0" y="12169902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T52"/>
  <sheetViews>
    <sheetView topLeftCell="A43" workbookViewId="0">
      <pane xSplit="6405" topLeftCell="FW1" activePane="topRight"/>
      <selection activeCell="C39" sqref="C39"/>
      <selection pane="topRight" activeCell="GR43" sqref="GR43"/>
    </sheetView>
  </sheetViews>
  <sheetFormatPr defaultRowHeight="15" x14ac:dyDescent="0.25"/>
  <cols>
    <col min="2" max="2" width="10.5703125" style="1" customWidth="1"/>
    <col min="3" max="3" width="9.140625" style="3"/>
    <col min="5" max="5" width="10.140625" bestFit="1" customWidth="1"/>
    <col min="10" max="10" width="10" customWidth="1"/>
    <col min="12" max="12" width="10.28515625" customWidth="1"/>
    <col min="18" max="18" width="10.7109375" customWidth="1"/>
    <col min="26" max="26" width="10" customWidth="1"/>
    <col min="34" max="34" width="11.28515625" customWidth="1"/>
    <col min="42" max="42" width="10.140625" bestFit="1" customWidth="1"/>
    <col min="50" max="50" width="10.140625" customWidth="1"/>
    <col min="52" max="52" width="9.140625" customWidth="1"/>
    <col min="58" max="58" width="11" customWidth="1"/>
    <col min="66" max="66" width="10.85546875" customWidth="1"/>
    <col min="74" max="74" width="10.140625" bestFit="1" customWidth="1"/>
    <col min="82" max="82" width="10.140625" bestFit="1" customWidth="1"/>
    <col min="90" max="90" width="10.140625" customWidth="1"/>
    <col min="91" max="91" width="10.85546875" customWidth="1"/>
    <col min="98" max="98" width="10.140625" bestFit="1" customWidth="1"/>
    <col min="106" max="106" width="10.140625" bestFit="1" customWidth="1"/>
    <col min="114" max="114" width="10.140625" bestFit="1" customWidth="1"/>
    <col min="122" max="122" width="10.140625" bestFit="1" customWidth="1"/>
    <col min="130" max="130" width="10.140625" bestFit="1" customWidth="1"/>
    <col min="138" max="138" width="10.140625" bestFit="1" customWidth="1"/>
    <col min="146" max="146" width="10.140625" bestFit="1" customWidth="1"/>
    <col min="162" max="162" width="10.140625" bestFit="1" customWidth="1"/>
    <col min="170" max="170" width="10.140625" bestFit="1" customWidth="1"/>
    <col min="175" max="175" width="6.140625" style="55" bestFit="1" customWidth="1"/>
    <col min="176" max="176" width="9.140625" style="55"/>
    <col min="177" max="177" width="8.7109375" style="55" customWidth="1"/>
    <col min="178" max="178" width="9.140625" style="55"/>
    <col min="179" max="179" width="5.5703125" style="55" customWidth="1"/>
    <col min="180" max="180" width="5.85546875" style="55" customWidth="1"/>
    <col min="181" max="181" width="6.28515625" style="55" customWidth="1"/>
  </cols>
  <sheetData>
    <row r="1" spans="2:202" x14ac:dyDescent="0.25">
      <c r="E1" s="210" t="s">
        <v>53</v>
      </c>
      <c r="F1" s="210"/>
      <c r="G1" s="210"/>
      <c r="H1" s="210"/>
      <c r="I1" s="210"/>
      <c r="J1" s="210"/>
      <c r="K1" s="210"/>
      <c r="L1" s="210"/>
    </row>
    <row r="2" spans="2:202" x14ac:dyDescent="0.25">
      <c r="E2" s="5"/>
      <c r="F2" s="5"/>
      <c r="G2" s="5"/>
      <c r="H2" s="5"/>
      <c r="I2" s="5"/>
      <c r="J2" s="5"/>
      <c r="K2" s="5"/>
      <c r="L2" s="5"/>
    </row>
    <row r="3" spans="2:202" x14ac:dyDescent="0.25">
      <c r="B3" s="208" t="s">
        <v>4</v>
      </c>
      <c r="C3" s="209" t="s">
        <v>0</v>
      </c>
      <c r="D3" s="7"/>
      <c r="E3" s="8">
        <v>44223</v>
      </c>
      <c r="F3" s="9"/>
      <c r="G3" s="208" t="s">
        <v>4</v>
      </c>
      <c r="H3" s="209" t="s">
        <v>0</v>
      </c>
      <c r="I3" s="7"/>
      <c r="J3" s="8">
        <v>44253</v>
      </c>
      <c r="K3" s="9"/>
      <c r="O3" s="208" t="s">
        <v>4</v>
      </c>
      <c r="P3" s="209" t="s">
        <v>0</v>
      </c>
      <c r="Q3" s="7"/>
      <c r="R3" s="8">
        <v>44273</v>
      </c>
      <c r="S3" s="9"/>
      <c r="W3" s="208" t="s">
        <v>4</v>
      </c>
      <c r="X3" s="209" t="s">
        <v>0</v>
      </c>
      <c r="Y3" s="7"/>
      <c r="Z3" s="8">
        <v>44293</v>
      </c>
      <c r="AA3" s="9"/>
      <c r="AE3" s="208" t="s">
        <v>4</v>
      </c>
      <c r="AF3" s="209" t="s">
        <v>0</v>
      </c>
      <c r="AG3" s="7"/>
      <c r="AH3" s="8">
        <v>44319</v>
      </c>
      <c r="AI3" s="9"/>
      <c r="AM3" s="208" t="s">
        <v>4</v>
      </c>
      <c r="AN3" s="209" t="s">
        <v>0</v>
      </c>
      <c r="AO3" s="7"/>
      <c r="AP3" s="8">
        <v>44352</v>
      </c>
      <c r="AQ3" s="9"/>
      <c r="AU3" s="208" t="s">
        <v>4</v>
      </c>
      <c r="AV3" s="209" t="s">
        <v>0</v>
      </c>
      <c r="AW3" s="7"/>
      <c r="AX3" s="8">
        <v>44408</v>
      </c>
      <c r="AY3" s="9"/>
      <c r="BC3" s="208" t="s">
        <v>4</v>
      </c>
      <c r="BD3" s="209" t="s">
        <v>0</v>
      </c>
      <c r="BE3" s="7"/>
      <c r="BF3" s="8">
        <v>44433</v>
      </c>
      <c r="BG3" s="9"/>
      <c r="BK3" s="208" t="s">
        <v>4</v>
      </c>
      <c r="BL3" s="209" t="s">
        <v>0</v>
      </c>
      <c r="BM3" s="7"/>
      <c r="BN3" s="8">
        <v>44456</v>
      </c>
      <c r="BO3" s="9"/>
      <c r="BS3" s="208" t="s">
        <v>4</v>
      </c>
      <c r="BT3" s="209" t="s">
        <v>0</v>
      </c>
      <c r="BU3" s="7"/>
      <c r="BV3" s="8">
        <v>44492</v>
      </c>
      <c r="BW3" s="9"/>
      <c r="CA3" s="203" t="s">
        <v>4</v>
      </c>
      <c r="CB3" s="205" t="s">
        <v>0</v>
      </c>
      <c r="CC3" s="7"/>
      <c r="CD3" s="8">
        <v>44505</v>
      </c>
      <c r="CE3" s="9"/>
      <c r="CI3" s="203" t="s">
        <v>4</v>
      </c>
      <c r="CJ3" s="205" t="s">
        <v>0</v>
      </c>
      <c r="CK3" s="7"/>
      <c r="CL3" s="8">
        <v>44533</v>
      </c>
      <c r="CM3" s="9"/>
      <c r="CQ3" s="203" t="s">
        <v>4</v>
      </c>
      <c r="CR3" s="205" t="s">
        <v>0</v>
      </c>
      <c r="CS3" s="7"/>
      <c r="CT3" s="8">
        <v>44566</v>
      </c>
      <c r="CU3" s="9"/>
      <c r="CY3" s="203" t="s">
        <v>4</v>
      </c>
      <c r="CZ3" s="205" t="s">
        <v>0</v>
      </c>
      <c r="DA3" s="7"/>
      <c r="DB3" s="8">
        <v>44604</v>
      </c>
      <c r="DC3" s="9"/>
      <c r="DG3" s="203" t="s">
        <v>4</v>
      </c>
      <c r="DH3" s="205" t="s">
        <v>0</v>
      </c>
      <c r="DI3" s="7"/>
      <c r="DJ3" s="8">
        <v>44631</v>
      </c>
      <c r="DK3" s="9"/>
      <c r="DO3" s="203" t="s">
        <v>4</v>
      </c>
      <c r="DP3" s="205" t="s">
        <v>0</v>
      </c>
      <c r="DQ3" s="7"/>
      <c r="DR3" s="8">
        <v>44666</v>
      </c>
      <c r="DS3" s="9"/>
      <c r="DW3" s="203" t="s">
        <v>4</v>
      </c>
      <c r="DX3" s="205" t="s">
        <v>0</v>
      </c>
      <c r="DY3" s="7"/>
      <c r="DZ3" s="8">
        <v>44691</v>
      </c>
      <c r="EA3" s="9"/>
      <c r="EE3" s="203" t="s">
        <v>4</v>
      </c>
      <c r="EF3" s="205" t="s">
        <v>0</v>
      </c>
      <c r="EG3" s="7"/>
      <c r="EH3" s="8">
        <v>44714</v>
      </c>
      <c r="EI3" s="9"/>
      <c r="EM3" s="203" t="s">
        <v>4</v>
      </c>
      <c r="EN3" s="205" t="s">
        <v>0</v>
      </c>
      <c r="EO3" s="7"/>
      <c r="EP3" s="8">
        <v>44749</v>
      </c>
      <c r="EQ3" s="9"/>
      <c r="EU3" s="203" t="s">
        <v>4</v>
      </c>
      <c r="EV3" s="205" t="s">
        <v>0</v>
      </c>
      <c r="EW3" s="7"/>
      <c r="EX3" s="8">
        <v>44749</v>
      </c>
      <c r="EY3" s="9"/>
      <c r="FC3" s="203" t="s">
        <v>4</v>
      </c>
      <c r="FD3" s="205" t="s">
        <v>0</v>
      </c>
      <c r="FE3" s="7"/>
      <c r="FF3" s="8">
        <v>44813</v>
      </c>
      <c r="FG3" s="9"/>
      <c r="FK3" s="203" t="s">
        <v>4</v>
      </c>
      <c r="FL3" s="205" t="s">
        <v>0</v>
      </c>
      <c r="FM3" s="7"/>
      <c r="FN3" s="8">
        <v>44855</v>
      </c>
      <c r="FO3" s="9"/>
      <c r="FS3" s="48" t="s">
        <v>55</v>
      </c>
      <c r="FT3" s="200">
        <v>44884</v>
      </c>
      <c r="FU3" s="201"/>
      <c r="FV3" s="202"/>
      <c r="FZ3" s="48" t="s">
        <v>55</v>
      </c>
      <c r="GA3" s="200">
        <v>44904</v>
      </c>
      <c r="GB3" s="201"/>
      <c r="GC3" s="202"/>
      <c r="GD3" s="55"/>
      <c r="GE3" s="55"/>
      <c r="GF3" s="55"/>
      <c r="GG3" s="52" t="s">
        <v>55</v>
      </c>
      <c r="GH3" s="200">
        <v>44938</v>
      </c>
      <c r="GI3" s="201"/>
      <c r="GJ3" s="202"/>
      <c r="GK3" s="55"/>
      <c r="GL3" s="55"/>
      <c r="GM3" s="55"/>
      <c r="GN3" s="60" t="s">
        <v>55</v>
      </c>
      <c r="GO3" s="200">
        <v>44985</v>
      </c>
      <c r="GP3" s="201"/>
      <c r="GQ3" s="202"/>
      <c r="GR3" s="55"/>
      <c r="GS3" s="55"/>
      <c r="GT3" s="55"/>
    </row>
    <row r="4" spans="2:202" x14ac:dyDescent="0.25">
      <c r="B4" s="208"/>
      <c r="C4" s="209"/>
      <c r="D4" s="6" t="s">
        <v>1</v>
      </c>
      <c r="E4" s="6" t="s">
        <v>2</v>
      </c>
      <c r="F4" s="6" t="s">
        <v>3</v>
      </c>
      <c r="G4" s="208"/>
      <c r="H4" s="209"/>
      <c r="I4" s="6" t="s">
        <v>1</v>
      </c>
      <c r="J4" s="6" t="s">
        <v>2</v>
      </c>
      <c r="K4" s="6" t="s">
        <v>3</v>
      </c>
      <c r="L4" s="2" t="s">
        <v>1</v>
      </c>
      <c r="M4" s="2" t="s">
        <v>2</v>
      </c>
      <c r="N4" s="2" t="s">
        <v>3</v>
      </c>
      <c r="O4" s="208"/>
      <c r="P4" s="209"/>
      <c r="Q4" s="6" t="s">
        <v>1</v>
      </c>
      <c r="R4" s="6" t="s">
        <v>2</v>
      </c>
      <c r="S4" s="6" t="s">
        <v>3</v>
      </c>
      <c r="T4" s="10" t="s">
        <v>1</v>
      </c>
      <c r="U4" s="10" t="s">
        <v>2</v>
      </c>
      <c r="V4" s="10" t="s">
        <v>3</v>
      </c>
      <c r="W4" s="208"/>
      <c r="X4" s="209"/>
      <c r="Y4" s="6" t="s">
        <v>1</v>
      </c>
      <c r="Z4" s="6" t="s">
        <v>2</v>
      </c>
      <c r="AA4" s="6" t="s">
        <v>3</v>
      </c>
      <c r="AB4" s="13" t="s">
        <v>1</v>
      </c>
      <c r="AC4" s="13" t="s">
        <v>2</v>
      </c>
      <c r="AD4" s="13" t="s">
        <v>3</v>
      </c>
      <c r="AE4" s="208"/>
      <c r="AF4" s="209"/>
      <c r="AG4" s="6" t="s">
        <v>1</v>
      </c>
      <c r="AH4" s="6" t="s">
        <v>2</v>
      </c>
      <c r="AI4" s="6" t="s">
        <v>3</v>
      </c>
      <c r="AJ4" s="14" t="s">
        <v>1</v>
      </c>
      <c r="AK4" s="14" t="s">
        <v>2</v>
      </c>
      <c r="AL4" s="14" t="s">
        <v>3</v>
      </c>
      <c r="AM4" s="208"/>
      <c r="AN4" s="209"/>
      <c r="AO4" s="6" t="s">
        <v>1</v>
      </c>
      <c r="AP4" s="6" t="s">
        <v>2</v>
      </c>
      <c r="AQ4" s="6" t="s">
        <v>3</v>
      </c>
      <c r="AR4" s="15" t="s">
        <v>1</v>
      </c>
      <c r="AS4" s="15" t="s">
        <v>2</v>
      </c>
      <c r="AT4" s="15" t="s">
        <v>3</v>
      </c>
      <c r="AU4" s="208"/>
      <c r="AV4" s="209"/>
      <c r="AW4" s="6" t="s">
        <v>1</v>
      </c>
      <c r="AX4" s="6" t="s">
        <v>2</v>
      </c>
      <c r="AY4" s="6" t="s">
        <v>3</v>
      </c>
      <c r="AZ4" s="16" t="s">
        <v>1</v>
      </c>
      <c r="BA4" s="16" t="s">
        <v>2</v>
      </c>
      <c r="BB4" s="16" t="s">
        <v>3</v>
      </c>
      <c r="BC4" s="208"/>
      <c r="BD4" s="209"/>
      <c r="BE4" s="6" t="s">
        <v>1</v>
      </c>
      <c r="BF4" s="6" t="s">
        <v>2</v>
      </c>
      <c r="BG4" s="6" t="s">
        <v>3</v>
      </c>
      <c r="BH4" s="21" t="s">
        <v>1</v>
      </c>
      <c r="BI4" s="21" t="s">
        <v>2</v>
      </c>
      <c r="BJ4" s="21" t="s">
        <v>3</v>
      </c>
      <c r="BK4" s="208"/>
      <c r="BL4" s="209"/>
      <c r="BM4" s="6" t="s">
        <v>1</v>
      </c>
      <c r="BN4" s="6" t="s">
        <v>2</v>
      </c>
      <c r="BO4" s="6" t="s">
        <v>3</v>
      </c>
      <c r="BP4" s="22" t="s">
        <v>1</v>
      </c>
      <c r="BQ4" s="22" t="s">
        <v>2</v>
      </c>
      <c r="BR4" s="22" t="s">
        <v>3</v>
      </c>
      <c r="BS4" s="208"/>
      <c r="BT4" s="209"/>
      <c r="BU4" s="6" t="s">
        <v>1</v>
      </c>
      <c r="BV4" s="6" t="s">
        <v>2</v>
      </c>
      <c r="BW4" s="6" t="s">
        <v>3</v>
      </c>
      <c r="BX4" s="23" t="s">
        <v>1</v>
      </c>
      <c r="BY4" s="23" t="s">
        <v>2</v>
      </c>
      <c r="BZ4" s="23" t="s">
        <v>3</v>
      </c>
      <c r="CA4" s="204"/>
      <c r="CB4" s="206"/>
      <c r="CC4" s="6" t="s">
        <v>1</v>
      </c>
      <c r="CD4" s="6" t="s">
        <v>2</v>
      </c>
      <c r="CE4" s="6" t="s">
        <v>3</v>
      </c>
      <c r="CF4" s="23" t="s">
        <v>1</v>
      </c>
      <c r="CG4" s="23" t="s">
        <v>2</v>
      </c>
      <c r="CH4" s="23" t="s">
        <v>3</v>
      </c>
      <c r="CI4" s="204"/>
      <c r="CJ4" s="206"/>
      <c r="CK4" s="25" t="s">
        <v>1</v>
      </c>
      <c r="CL4" s="25" t="s">
        <v>2</v>
      </c>
      <c r="CM4" s="25" t="s">
        <v>3</v>
      </c>
      <c r="CN4" s="24" t="s">
        <v>1</v>
      </c>
      <c r="CO4" s="24" t="s">
        <v>2</v>
      </c>
      <c r="CP4" s="24" t="s">
        <v>3</v>
      </c>
      <c r="CQ4" s="204"/>
      <c r="CR4" s="206"/>
      <c r="CS4" s="27" t="s">
        <v>1</v>
      </c>
      <c r="CT4" s="27" t="s">
        <v>2</v>
      </c>
      <c r="CU4" s="27" t="s">
        <v>3</v>
      </c>
      <c r="CV4" s="26" t="s">
        <v>1</v>
      </c>
      <c r="CW4" s="26" t="s">
        <v>2</v>
      </c>
      <c r="CX4" s="26" t="s">
        <v>3</v>
      </c>
      <c r="CY4" s="204"/>
      <c r="CZ4" s="206"/>
      <c r="DA4" s="28" t="s">
        <v>1</v>
      </c>
      <c r="DB4" s="28" t="s">
        <v>2</v>
      </c>
      <c r="DC4" s="28" t="s">
        <v>3</v>
      </c>
      <c r="DD4" s="29" t="s">
        <v>1</v>
      </c>
      <c r="DE4" s="29" t="s">
        <v>2</v>
      </c>
      <c r="DF4" s="29" t="s">
        <v>3</v>
      </c>
      <c r="DG4" s="204"/>
      <c r="DH4" s="206"/>
      <c r="DI4" s="31" t="s">
        <v>1</v>
      </c>
      <c r="DJ4" s="31" t="s">
        <v>2</v>
      </c>
      <c r="DK4" s="31" t="s">
        <v>3</v>
      </c>
      <c r="DL4" s="32" t="s">
        <v>1</v>
      </c>
      <c r="DM4" s="32" t="s">
        <v>2</v>
      </c>
      <c r="DN4" s="32" t="s">
        <v>3</v>
      </c>
      <c r="DO4" s="204"/>
      <c r="DP4" s="206"/>
      <c r="DQ4" s="33" t="s">
        <v>1</v>
      </c>
      <c r="DR4" s="33" t="s">
        <v>2</v>
      </c>
      <c r="DS4" s="33" t="s">
        <v>3</v>
      </c>
      <c r="DT4" s="34" t="s">
        <v>1</v>
      </c>
      <c r="DU4" s="34" t="s">
        <v>2</v>
      </c>
      <c r="DV4" s="34" t="s">
        <v>3</v>
      </c>
      <c r="DW4" s="204"/>
      <c r="DX4" s="206"/>
      <c r="DY4" s="35" t="s">
        <v>1</v>
      </c>
      <c r="DZ4" s="35" t="s">
        <v>2</v>
      </c>
      <c r="EA4" s="35" t="s">
        <v>3</v>
      </c>
      <c r="EB4" s="36" t="s">
        <v>1</v>
      </c>
      <c r="EC4" s="36" t="s">
        <v>2</v>
      </c>
      <c r="ED4" s="36" t="s">
        <v>3</v>
      </c>
      <c r="EE4" s="204"/>
      <c r="EF4" s="206"/>
      <c r="EG4" s="37" t="s">
        <v>1</v>
      </c>
      <c r="EH4" s="37" t="s">
        <v>2</v>
      </c>
      <c r="EI4" s="37" t="s">
        <v>3</v>
      </c>
      <c r="EJ4" s="38" t="s">
        <v>1</v>
      </c>
      <c r="EK4" s="38" t="s">
        <v>2</v>
      </c>
      <c r="EL4" s="38" t="s">
        <v>3</v>
      </c>
      <c r="EM4" s="204"/>
      <c r="EN4" s="206"/>
      <c r="EO4" s="39" t="s">
        <v>1</v>
      </c>
      <c r="EP4" s="39" t="s">
        <v>2</v>
      </c>
      <c r="EQ4" s="39" t="s">
        <v>3</v>
      </c>
      <c r="ER4" s="40" t="s">
        <v>1</v>
      </c>
      <c r="ES4" s="40" t="s">
        <v>2</v>
      </c>
      <c r="ET4" s="40" t="s">
        <v>3</v>
      </c>
      <c r="EU4" s="204"/>
      <c r="EV4" s="206"/>
      <c r="EW4" s="42" t="s">
        <v>1</v>
      </c>
      <c r="EX4" s="42" t="s">
        <v>2</v>
      </c>
      <c r="EY4" s="42" t="s">
        <v>3</v>
      </c>
      <c r="EZ4" s="43" t="s">
        <v>1</v>
      </c>
      <c r="FA4" s="43" t="s">
        <v>2</v>
      </c>
      <c r="FB4" s="43" t="s">
        <v>3</v>
      </c>
      <c r="FC4" s="204"/>
      <c r="FD4" s="206"/>
      <c r="FE4" s="42" t="s">
        <v>1</v>
      </c>
      <c r="FF4" s="42" t="s">
        <v>2</v>
      </c>
      <c r="FG4" s="42" t="s">
        <v>3</v>
      </c>
      <c r="FH4" s="43" t="s">
        <v>1</v>
      </c>
      <c r="FI4" s="43" t="s">
        <v>2</v>
      </c>
      <c r="FJ4" s="43" t="s">
        <v>3</v>
      </c>
      <c r="FK4" s="204"/>
      <c r="FL4" s="206"/>
      <c r="FM4" s="44" t="s">
        <v>1</v>
      </c>
      <c r="FN4" s="44" t="s">
        <v>2</v>
      </c>
      <c r="FO4" s="44" t="s">
        <v>3</v>
      </c>
      <c r="FP4" s="45" t="s">
        <v>1</v>
      </c>
      <c r="FQ4" s="45" t="s">
        <v>2</v>
      </c>
      <c r="FR4" s="45" t="s">
        <v>3</v>
      </c>
      <c r="FS4" s="49" t="s">
        <v>54</v>
      </c>
      <c r="FT4" s="51" t="s">
        <v>1</v>
      </c>
      <c r="FU4" s="51" t="s">
        <v>2</v>
      </c>
      <c r="FV4" s="51" t="s">
        <v>3</v>
      </c>
      <c r="FW4" s="50" t="s">
        <v>1</v>
      </c>
      <c r="FX4" s="50" t="s">
        <v>2</v>
      </c>
      <c r="FY4" s="50" t="s">
        <v>3</v>
      </c>
      <c r="FZ4" s="49" t="s">
        <v>54</v>
      </c>
      <c r="GA4" s="51" t="s">
        <v>1</v>
      </c>
      <c r="GB4" s="51" t="s">
        <v>2</v>
      </c>
      <c r="GC4" s="51" t="s">
        <v>3</v>
      </c>
      <c r="GD4" s="50" t="s">
        <v>1</v>
      </c>
      <c r="GE4" s="50" t="s">
        <v>2</v>
      </c>
      <c r="GF4" s="50" t="s">
        <v>3</v>
      </c>
      <c r="GG4" s="53" t="s">
        <v>54</v>
      </c>
      <c r="GH4" s="51" t="s">
        <v>1</v>
      </c>
      <c r="GI4" s="51" t="s">
        <v>2</v>
      </c>
      <c r="GJ4" s="51" t="s">
        <v>3</v>
      </c>
      <c r="GK4" s="54" t="s">
        <v>1</v>
      </c>
      <c r="GL4" s="54" t="s">
        <v>2</v>
      </c>
      <c r="GM4" s="54" t="s">
        <v>3</v>
      </c>
      <c r="GN4" s="61" t="s">
        <v>54</v>
      </c>
      <c r="GO4" s="62" t="s">
        <v>1</v>
      </c>
      <c r="GP4" s="62" t="s">
        <v>2</v>
      </c>
      <c r="GQ4" s="62" t="s">
        <v>3</v>
      </c>
      <c r="GR4" s="62" t="s">
        <v>1</v>
      </c>
      <c r="GS4" s="62" t="s">
        <v>2</v>
      </c>
      <c r="GT4" s="62" t="s">
        <v>3</v>
      </c>
    </row>
    <row r="5" spans="2:202" x14ac:dyDescent="0.25">
      <c r="B5" s="211">
        <v>1</v>
      </c>
      <c r="C5" s="4" t="s">
        <v>5</v>
      </c>
      <c r="D5" s="11">
        <v>3.09</v>
      </c>
      <c r="E5" s="11">
        <v>-2.2589999999999999</v>
      </c>
      <c r="F5" s="11">
        <v>-0.29499999999999998</v>
      </c>
      <c r="G5" s="207">
        <v>1</v>
      </c>
      <c r="H5" s="11" t="s">
        <v>5</v>
      </c>
      <c r="I5" s="11">
        <v>3.09</v>
      </c>
      <c r="J5" s="11">
        <v>-2.2589999999999999</v>
      </c>
      <c r="K5" s="11">
        <v>-0.29399999999999998</v>
      </c>
      <c r="L5" s="12">
        <f>(I5-D5)*1000</f>
        <v>0</v>
      </c>
      <c r="M5" s="12">
        <f t="shared" ref="M5:N5" si="0">(J5-E5)*1000</f>
        <v>0</v>
      </c>
      <c r="N5" s="12">
        <f t="shared" si="0"/>
        <v>1.0000000000000009</v>
      </c>
      <c r="O5" s="207">
        <v>1</v>
      </c>
      <c r="P5" s="11" t="s">
        <v>5</v>
      </c>
      <c r="Q5" s="11">
        <v>3.089</v>
      </c>
      <c r="R5" s="11">
        <v>-2.258</v>
      </c>
      <c r="S5" s="11">
        <v>-0.29499999999999998</v>
      </c>
      <c r="T5" s="12">
        <f>(Q5-D5)*1000</f>
        <v>-0.99999999999988987</v>
      </c>
      <c r="U5" s="12">
        <f t="shared" ref="U5:V5" si="1">(R5-E5)*1000</f>
        <v>0.99999999999988987</v>
      </c>
      <c r="V5" s="12">
        <f t="shared" si="1"/>
        <v>0</v>
      </c>
      <c r="W5" s="207">
        <v>1</v>
      </c>
      <c r="X5" s="11" t="s">
        <v>5</v>
      </c>
      <c r="Y5" s="11">
        <v>3.0880000000000001</v>
      </c>
      <c r="Z5" s="11">
        <v>-2.2570000000000001</v>
      </c>
      <c r="AA5" s="11">
        <v>-0.29499999999999998</v>
      </c>
      <c r="AB5" s="12">
        <f>(Y5-D5)*1000</f>
        <v>-1.9999999999997797</v>
      </c>
      <c r="AC5" s="12">
        <f t="shared" ref="AC5:AD5" si="2">(Z5-E5)*1000</f>
        <v>1.9999999999997797</v>
      </c>
      <c r="AD5" s="12">
        <f t="shared" si="2"/>
        <v>0</v>
      </c>
      <c r="AE5" s="207">
        <v>1</v>
      </c>
      <c r="AF5" s="11" t="s">
        <v>5</v>
      </c>
      <c r="AG5" s="11">
        <v>3.0910000000000002</v>
      </c>
      <c r="AH5" s="11">
        <v>-2.258</v>
      </c>
      <c r="AI5" s="11">
        <v>-0.29499999999999998</v>
      </c>
      <c r="AJ5" s="12">
        <f>(AG5-D5)*1000</f>
        <v>1.000000000000334</v>
      </c>
      <c r="AK5" s="12">
        <f t="shared" ref="AK5:AL5" si="3">(AH5-E5)*1000</f>
        <v>0.99999999999988987</v>
      </c>
      <c r="AL5" s="12">
        <f t="shared" si="3"/>
        <v>0</v>
      </c>
      <c r="AM5" s="207">
        <v>1</v>
      </c>
      <c r="AN5" s="11" t="s">
        <v>5</v>
      </c>
      <c r="AO5" s="11">
        <v>3.0920000000000001</v>
      </c>
      <c r="AP5" s="11">
        <v>-2.258</v>
      </c>
      <c r="AQ5" s="11">
        <v>-0.29499999999999998</v>
      </c>
      <c r="AR5" s="12">
        <f>(AO5-D5)*1000</f>
        <v>2.0000000000002238</v>
      </c>
      <c r="AS5" s="12">
        <f t="shared" ref="AS5:AT5" si="4">(AP5-E5)*1000</f>
        <v>0.99999999999988987</v>
      </c>
      <c r="AT5" s="12">
        <f t="shared" si="4"/>
        <v>0</v>
      </c>
      <c r="AU5" s="207">
        <v>1</v>
      </c>
      <c r="AV5" s="11" t="s">
        <v>5</v>
      </c>
      <c r="AW5" s="11">
        <v>3.089</v>
      </c>
      <c r="AX5" s="11">
        <v>-2.258</v>
      </c>
      <c r="AY5" s="11">
        <v>-0.29599999999999999</v>
      </c>
      <c r="AZ5" s="12">
        <f>(AW5-D5)*1000</f>
        <v>-0.99999999999988987</v>
      </c>
      <c r="BA5" s="12">
        <f>(AX5-E5)*1000</f>
        <v>0.99999999999988987</v>
      </c>
      <c r="BB5" s="12">
        <f>(AY5-F5)*1000</f>
        <v>-1.0000000000000009</v>
      </c>
      <c r="BC5" s="207">
        <v>1</v>
      </c>
      <c r="BD5" s="11" t="s">
        <v>5</v>
      </c>
      <c r="BE5" s="11">
        <v>3.0870000000000002</v>
      </c>
      <c r="BF5" s="11">
        <v>-2.258</v>
      </c>
      <c r="BG5" s="11">
        <v>-0.29499999999999998</v>
      </c>
      <c r="BH5" s="12">
        <f t="shared" ref="BH5:BJ7" si="5">(BE5-D5)*1000</f>
        <v>-2.9999999999996696</v>
      </c>
      <c r="BI5" s="12">
        <f t="shared" si="5"/>
        <v>0.99999999999988987</v>
      </c>
      <c r="BJ5" s="12">
        <f t="shared" si="5"/>
        <v>0</v>
      </c>
      <c r="BK5" s="207">
        <v>1</v>
      </c>
      <c r="BL5" s="11" t="s">
        <v>5</v>
      </c>
      <c r="BM5" s="11">
        <v>3.089</v>
      </c>
      <c r="BN5" s="11">
        <v>-2.2589999999999999</v>
      </c>
      <c r="BO5" s="11">
        <v>-0.29499999999999998</v>
      </c>
      <c r="BP5" s="12">
        <f>(BM5-D5)*1000</f>
        <v>-0.99999999999988987</v>
      </c>
      <c r="BQ5" s="12">
        <f>(BN5-E5)*1000</f>
        <v>0</v>
      </c>
      <c r="BR5" s="12">
        <f>(BO5-F5)*1000</f>
        <v>0</v>
      </c>
      <c r="BS5" s="207">
        <v>1</v>
      </c>
      <c r="BT5" s="11" t="s">
        <v>5</v>
      </c>
      <c r="BU5" s="11">
        <v>3.089</v>
      </c>
      <c r="BV5" s="11">
        <v>-2.258</v>
      </c>
      <c r="BW5" s="11">
        <v>-0.29499999999999998</v>
      </c>
      <c r="BX5" s="12">
        <f>(BU5-D5)*1000</f>
        <v>-0.99999999999988987</v>
      </c>
      <c r="BY5" s="12">
        <f>(BV5-E5)*1000</f>
        <v>0.99999999999988987</v>
      </c>
      <c r="BZ5" s="12">
        <f>(BW5-F5)*1000</f>
        <v>0</v>
      </c>
      <c r="CA5" s="197">
        <v>1</v>
      </c>
      <c r="CB5" s="11" t="s">
        <v>5</v>
      </c>
      <c r="CC5" s="11">
        <v>3.089</v>
      </c>
      <c r="CD5" s="11">
        <v>-2.258</v>
      </c>
      <c r="CE5" s="11">
        <v>-0.29499999999999998</v>
      </c>
      <c r="CF5" s="12">
        <f>(CC5-D5)*1000</f>
        <v>-0.99999999999988987</v>
      </c>
      <c r="CG5" s="12">
        <f>(CD5-E5)*1000</f>
        <v>0.99999999999988987</v>
      </c>
      <c r="CH5" s="12">
        <f>(CE5-F5)*1000</f>
        <v>0</v>
      </c>
      <c r="CI5" s="197">
        <v>1</v>
      </c>
      <c r="CJ5" s="11" t="s">
        <v>5</v>
      </c>
      <c r="CK5" s="11">
        <v>3.0870000000000002</v>
      </c>
      <c r="CL5" s="11">
        <v>-2.2570000000000001</v>
      </c>
      <c r="CM5" s="11">
        <v>-0.29399999999999998</v>
      </c>
      <c r="CN5" s="12">
        <f t="shared" ref="CN5:CP10" si="6">(CK5-D5)*1000</f>
        <v>-2.9999999999996696</v>
      </c>
      <c r="CO5" s="12">
        <f t="shared" si="6"/>
        <v>1.9999999999997797</v>
      </c>
      <c r="CP5" s="12">
        <f t="shared" si="6"/>
        <v>1.0000000000000009</v>
      </c>
      <c r="CQ5" s="197">
        <v>1</v>
      </c>
      <c r="CR5" s="11" t="s">
        <v>5</v>
      </c>
      <c r="CS5" s="11">
        <v>3.09</v>
      </c>
      <c r="CT5" s="11">
        <v>-2.2589999999999999</v>
      </c>
      <c r="CU5" s="11">
        <v>-0.29499999999999998</v>
      </c>
      <c r="CV5" s="12">
        <f>(CS5-D5)*1000</f>
        <v>0</v>
      </c>
      <c r="CW5" s="12">
        <f>(CT5-E5)*1000</f>
        <v>0</v>
      </c>
      <c r="CX5" s="12">
        <f>(CU5-F5)*1000</f>
        <v>0</v>
      </c>
      <c r="CY5" s="197">
        <v>1</v>
      </c>
      <c r="CZ5" s="11" t="s">
        <v>5</v>
      </c>
      <c r="DA5" s="11">
        <v>3.089</v>
      </c>
      <c r="DB5" s="11">
        <v>-2.2570000000000001</v>
      </c>
      <c r="DC5" s="11">
        <v>-0.29499999999999998</v>
      </c>
      <c r="DD5" s="12">
        <f>(DA5-D5)*1000</f>
        <v>-0.99999999999988987</v>
      </c>
      <c r="DE5" s="12">
        <f>(DB5-E5)*1000</f>
        <v>1.9999999999997797</v>
      </c>
      <c r="DF5" s="12">
        <f>(DC5-F5)*1000</f>
        <v>0</v>
      </c>
      <c r="DG5" s="197">
        <v>1</v>
      </c>
      <c r="DH5" s="11" t="s">
        <v>5</v>
      </c>
      <c r="DI5" s="11">
        <v>3.0870000000000002</v>
      </c>
      <c r="DJ5" s="11">
        <v>-2.2559999999999998</v>
      </c>
      <c r="DK5" s="11">
        <v>-0.29499999999999998</v>
      </c>
      <c r="DL5" s="12">
        <f t="shared" ref="DL5:DN10" si="7">(DI5-D5)*1000</f>
        <v>-2.9999999999996696</v>
      </c>
      <c r="DM5" s="12">
        <f t="shared" si="7"/>
        <v>3.0000000000001137</v>
      </c>
      <c r="DN5" s="12">
        <f t="shared" si="7"/>
        <v>0</v>
      </c>
      <c r="DO5" s="197">
        <v>1</v>
      </c>
      <c r="DP5" s="11" t="s">
        <v>5</v>
      </c>
      <c r="DQ5" s="11">
        <v>3.0870000000000002</v>
      </c>
      <c r="DR5" s="11">
        <v>-2.2570000000000001</v>
      </c>
      <c r="DS5" s="11">
        <v>-0.29399999999999998</v>
      </c>
      <c r="DT5" s="12">
        <f t="shared" ref="DT5:DV10" si="8">(DQ5-D5)*1000</f>
        <v>-2.9999999999996696</v>
      </c>
      <c r="DU5" s="12">
        <f t="shared" si="8"/>
        <v>1.9999999999997797</v>
      </c>
      <c r="DV5" s="12">
        <f t="shared" si="8"/>
        <v>1.0000000000000009</v>
      </c>
      <c r="DW5" s="197">
        <v>1</v>
      </c>
      <c r="DX5" s="11" t="s">
        <v>5</v>
      </c>
      <c r="DY5" s="11">
        <v>3.0910000000000002</v>
      </c>
      <c r="DZ5" s="11">
        <v>-2.2570000000000001</v>
      </c>
      <c r="EA5" s="11">
        <v>-0.29499999999999998</v>
      </c>
      <c r="EB5" s="12">
        <f>(DY5-D5)*1000</f>
        <v>1.000000000000334</v>
      </c>
      <c r="EC5" s="12">
        <f>(DZ5-E5)*1000</f>
        <v>1.9999999999997797</v>
      </c>
      <c r="ED5" s="12">
        <f>(EA5-F5)*1000</f>
        <v>0</v>
      </c>
      <c r="EE5" s="197">
        <v>1</v>
      </c>
      <c r="EF5" s="11" t="s">
        <v>5</v>
      </c>
      <c r="EG5" s="11">
        <v>3.0910000000000002</v>
      </c>
      <c r="EH5" s="11">
        <v>-2.258</v>
      </c>
      <c r="EI5" s="11">
        <v>-0.29399999999999998</v>
      </c>
      <c r="EJ5" s="12">
        <f>(EG5-D5)*1000</f>
        <v>1.000000000000334</v>
      </c>
      <c r="EK5" s="12">
        <f>(EH5-E5)*1000</f>
        <v>0.99999999999988987</v>
      </c>
      <c r="EL5" s="12">
        <f>(EI5-F5)*1000</f>
        <v>1.0000000000000009</v>
      </c>
      <c r="EM5" s="197">
        <v>1</v>
      </c>
      <c r="EN5" s="11" t="s">
        <v>5</v>
      </c>
      <c r="EO5" s="11">
        <v>3.0859999999999999</v>
      </c>
      <c r="EP5" s="11">
        <v>-2.2559999999999998</v>
      </c>
      <c r="EQ5" s="11">
        <v>-0.29599999999999999</v>
      </c>
      <c r="ER5" s="41">
        <f t="shared" ref="ER5:ER16" si="9">(EO5-D5)*1000</f>
        <v>-4.0000000000000036</v>
      </c>
      <c r="ES5" s="41">
        <f t="shared" ref="ES5:ES16" si="10">(EP5-E5)*1000</f>
        <v>3.0000000000001137</v>
      </c>
      <c r="ET5" s="41">
        <f t="shared" ref="ET5:ET16" si="11">(EQ5-F5)*1000</f>
        <v>-1.0000000000000009</v>
      </c>
      <c r="EU5" s="197">
        <v>1</v>
      </c>
      <c r="EV5" s="11" t="s">
        <v>5</v>
      </c>
      <c r="EW5" s="11"/>
      <c r="EX5" s="11"/>
      <c r="EY5" s="11"/>
      <c r="EZ5" s="41">
        <f t="shared" ref="EZ5:EZ16" si="12">(EW5-L5)*1000</f>
        <v>0</v>
      </c>
      <c r="FA5" s="41">
        <f t="shared" ref="FA5:FA16" si="13">(EX5-M5)*1000</f>
        <v>0</v>
      </c>
      <c r="FB5" s="41">
        <f t="shared" ref="FB5:FB16" si="14">(EY5-N5)*1000</f>
        <v>-1000.0000000000009</v>
      </c>
      <c r="FC5" s="197">
        <v>1</v>
      </c>
      <c r="FD5" s="11" t="s">
        <v>5</v>
      </c>
      <c r="FE5" s="11">
        <v>3.0859999999999999</v>
      </c>
      <c r="FF5" s="46">
        <v>-2.258</v>
      </c>
      <c r="FG5" s="11">
        <v>-0.29499999999999998</v>
      </c>
      <c r="FH5" s="41">
        <f>(FE5-$D5)*1000</f>
        <v>-4.0000000000000036</v>
      </c>
      <c r="FI5" s="41">
        <f>(FF5-$E5)*1000</f>
        <v>0.99999999999988987</v>
      </c>
      <c r="FJ5" s="41">
        <f>(FG5-$F5)*1000</f>
        <v>0</v>
      </c>
      <c r="FK5" s="197">
        <v>1</v>
      </c>
      <c r="FL5" s="11" t="s">
        <v>5</v>
      </c>
      <c r="FM5" s="11">
        <v>3.0859999999999999</v>
      </c>
      <c r="FN5" s="46">
        <v>-2.2549999999999999</v>
      </c>
      <c r="FO5" s="11">
        <v>-0.29399999999999998</v>
      </c>
      <c r="FP5" s="41">
        <f t="shared" ref="FP5:FP16" si="15">(FM5-$D5)*1000</f>
        <v>-4.0000000000000036</v>
      </c>
      <c r="FQ5" s="41">
        <f t="shared" ref="FQ5:FQ16" si="16">(FN5-$E5)*1000</f>
        <v>4.0000000000000036</v>
      </c>
      <c r="FR5" s="41">
        <f t="shared" ref="FR5:FR16" si="17">(FO5-$F5)*1000</f>
        <v>1.0000000000000009</v>
      </c>
      <c r="FS5" s="17" t="s">
        <v>5</v>
      </c>
      <c r="FT5" s="30">
        <v>3.089</v>
      </c>
      <c r="FU5" s="30">
        <v>-2.2570000000000001</v>
      </c>
      <c r="FV5" s="30">
        <v>-0.29299999999999998</v>
      </c>
      <c r="FW5" s="56">
        <f t="shared" ref="FW5:FW16" si="18">(FT5-$D5)*1000</f>
        <v>-0.99999999999988987</v>
      </c>
      <c r="FX5" s="56">
        <f t="shared" ref="FX5:FX16" si="19">(FU5-$E5)*1000</f>
        <v>1.9999999999997797</v>
      </c>
      <c r="FY5" s="56">
        <f t="shared" ref="FY5:FY16" si="20">(FV5-$F5)*1000</f>
        <v>2.0000000000000018</v>
      </c>
      <c r="FZ5" s="17" t="s">
        <v>5</v>
      </c>
      <c r="GA5">
        <v>3.0880000000000001</v>
      </c>
      <c r="GB5">
        <v>-2.258</v>
      </c>
      <c r="GC5">
        <v>-0.29399999999999998</v>
      </c>
      <c r="GD5" s="56">
        <f t="shared" ref="GD5:GD16" si="21">(GA5-$D5)*1000</f>
        <v>-1.9999999999997797</v>
      </c>
      <c r="GE5" s="56">
        <f t="shared" ref="GE5:GE16" si="22">(GB5-$E5)*1000</f>
        <v>0.99999999999988987</v>
      </c>
      <c r="GF5" s="56">
        <f t="shared" ref="GF5:GF16" si="23">(GC5-$F5)*1000</f>
        <v>1.0000000000000009</v>
      </c>
      <c r="GG5" s="17" t="s">
        <v>5</v>
      </c>
      <c r="GH5">
        <v>3.0880000000000001</v>
      </c>
      <c r="GI5">
        <v>-2.258</v>
      </c>
      <c r="GJ5">
        <v>-0.29399999999999998</v>
      </c>
      <c r="GK5" s="56">
        <f t="shared" ref="GK5:GK16" si="24">(GH5-$D5)*1000</f>
        <v>-1.9999999999997797</v>
      </c>
      <c r="GL5" s="56">
        <f t="shared" ref="GL5:GL16" si="25">(GI5-$E5)*1000</f>
        <v>0.99999999999988987</v>
      </c>
      <c r="GM5" s="56">
        <f t="shared" ref="GM5:GM16" si="26">(GJ5-$F5)*1000</f>
        <v>1.0000000000000009</v>
      </c>
      <c r="GN5" s="17" t="s">
        <v>5</v>
      </c>
      <c r="GO5" s="65">
        <v>3.0870000000000002</v>
      </c>
      <c r="GP5" s="65">
        <v>-2.2570000000000001</v>
      </c>
      <c r="GQ5" s="65">
        <v>-0.29499999999999998</v>
      </c>
      <c r="GR5" s="63">
        <f>(GO5-$D5)*1000</f>
        <v>-2.9999999999996696</v>
      </c>
      <c r="GS5" s="56">
        <f t="shared" ref="GS5:GS17" si="27">(GP5-$E5)*1000</f>
        <v>1.9999999999997797</v>
      </c>
      <c r="GT5" s="56">
        <f t="shared" ref="GT5:GT17" si="28">(GQ5-$F5)*1000</f>
        <v>0</v>
      </c>
    </row>
    <row r="6" spans="2:202" x14ac:dyDescent="0.25">
      <c r="B6" s="211"/>
      <c r="C6" s="4" t="s">
        <v>6</v>
      </c>
      <c r="D6" s="11">
        <v>3.11</v>
      </c>
      <c r="E6" s="11">
        <v>-2.1989999999999998</v>
      </c>
      <c r="F6" s="11">
        <v>1.484</v>
      </c>
      <c r="G6" s="207"/>
      <c r="H6" s="11" t="s">
        <v>6</v>
      </c>
      <c r="I6" s="11">
        <v>3.11</v>
      </c>
      <c r="J6" s="11">
        <v>-2.198</v>
      </c>
      <c r="K6" s="11">
        <v>1.484</v>
      </c>
      <c r="L6" s="12">
        <f t="shared" ref="L6:L52" si="29">(I6-D6)*1000</f>
        <v>0</v>
      </c>
      <c r="M6" s="12">
        <f t="shared" ref="M6:M52" si="30">(J6-E6)*1000</f>
        <v>0.99999999999988987</v>
      </c>
      <c r="N6" s="12">
        <f t="shared" ref="N6:N52" si="31">(K6-F6)*1000</f>
        <v>0</v>
      </c>
      <c r="O6" s="207"/>
      <c r="P6" s="11" t="s">
        <v>6</v>
      </c>
      <c r="Q6" s="11">
        <v>3.11</v>
      </c>
      <c r="R6" s="11">
        <v>-2.198</v>
      </c>
      <c r="S6" s="11">
        <v>1.484</v>
      </c>
      <c r="T6" s="12">
        <f t="shared" ref="T6:T9" si="32">(Q6-D6)*1000</f>
        <v>0</v>
      </c>
      <c r="U6" s="12">
        <f t="shared" ref="U6:U9" si="33">(R6-E6)*1000</f>
        <v>0.99999999999988987</v>
      </c>
      <c r="V6" s="12">
        <f t="shared" ref="V6:V9" si="34">(S6-F6)*1000</f>
        <v>0</v>
      </c>
      <c r="W6" s="207"/>
      <c r="X6" s="11" t="s">
        <v>6</v>
      </c>
      <c r="Y6" s="11">
        <v>3.109</v>
      </c>
      <c r="Z6" s="11">
        <v>-2.198</v>
      </c>
      <c r="AA6" s="11">
        <v>1.484</v>
      </c>
      <c r="AB6" s="12">
        <f t="shared" ref="AB6:AB52" si="35">(Y6-D6)*1000</f>
        <v>-0.99999999999988987</v>
      </c>
      <c r="AC6" s="12">
        <f t="shared" ref="AC6:AC52" si="36">(Z6-E6)*1000</f>
        <v>0.99999999999988987</v>
      </c>
      <c r="AD6" s="12">
        <f t="shared" ref="AD6:AD52" si="37">(AA6-F6)*1000</f>
        <v>0</v>
      </c>
      <c r="AE6" s="207"/>
      <c r="AF6" s="11" t="s">
        <v>6</v>
      </c>
      <c r="AG6" s="11">
        <v>3.1110000000000002</v>
      </c>
      <c r="AH6" s="11">
        <v>-2.1989999999999998</v>
      </c>
      <c r="AI6" s="11">
        <v>1.484</v>
      </c>
      <c r="AJ6" s="12">
        <f t="shared" ref="AJ6:AJ52" si="38">(AG6-D6)*1000</f>
        <v>1.000000000000334</v>
      </c>
      <c r="AK6" s="12">
        <f t="shared" ref="AK6:AK52" si="39">(AH6-E6)*1000</f>
        <v>0</v>
      </c>
      <c r="AL6" s="12">
        <f t="shared" ref="AL6:AL52" si="40">(AI6-F6)*1000</f>
        <v>0</v>
      </c>
      <c r="AM6" s="207"/>
      <c r="AN6" s="11" t="s">
        <v>6</v>
      </c>
      <c r="AO6" s="11">
        <v>3.113</v>
      </c>
      <c r="AP6" s="11">
        <v>-2.198</v>
      </c>
      <c r="AQ6" s="11">
        <v>1.484</v>
      </c>
      <c r="AR6" s="12">
        <f t="shared" ref="AR6:AR9" si="41">(AO6-D6)*1000</f>
        <v>3.0000000000001137</v>
      </c>
      <c r="AS6" s="12">
        <f t="shared" ref="AS6:AS9" si="42">(AP6-E6)*1000</f>
        <v>0.99999999999988987</v>
      </c>
      <c r="AT6" s="12">
        <f t="shared" ref="AT6:AT9" si="43">(AQ6-F6)*1000</f>
        <v>0</v>
      </c>
      <c r="AU6" s="207"/>
      <c r="AV6" s="11" t="s">
        <v>6</v>
      </c>
      <c r="AW6" s="11">
        <v>3.109</v>
      </c>
      <c r="AX6" s="11">
        <v>-2.198</v>
      </c>
      <c r="AY6" s="11">
        <v>1.4830000000000001</v>
      </c>
      <c r="AZ6" s="12">
        <f t="shared" ref="AZ6:AZ52" si="44">(AW6-D6)*1000</f>
        <v>-0.99999999999988987</v>
      </c>
      <c r="BA6" s="12">
        <f t="shared" ref="BA6:BA52" si="45">(AX6-E6)*1000</f>
        <v>0.99999999999988987</v>
      </c>
      <c r="BB6" s="12">
        <f t="shared" ref="BB6:BB52" si="46">(AY6-F6)*1000</f>
        <v>-0.99999999999988987</v>
      </c>
      <c r="BC6" s="207"/>
      <c r="BD6" s="11" t="s">
        <v>6</v>
      </c>
      <c r="BE6" s="11">
        <v>3.109</v>
      </c>
      <c r="BF6" s="11">
        <v>-2.1989999999999998</v>
      </c>
      <c r="BG6" s="11">
        <v>1.4830000000000001</v>
      </c>
      <c r="BH6" s="12">
        <f t="shared" si="5"/>
        <v>-0.99999999999988987</v>
      </c>
      <c r="BI6" s="12">
        <f t="shared" si="5"/>
        <v>0</v>
      </c>
      <c r="BJ6" s="12">
        <f t="shared" si="5"/>
        <v>-0.99999999999988987</v>
      </c>
      <c r="BK6" s="207"/>
      <c r="BL6" s="11" t="s">
        <v>6</v>
      </c>
      <c r="BM6" s="11">
        <v>3.1110000000000002</v>
      </c>
      <c r="BN6" s="11">
        <v>-2.1989999999999998</v>
      </c>
      <c r="BO6" s="11">
        <v>1.484</v>
      </c>
      <c r="BP6" s="12">
        <f t="shared" ref="BP6:BP52" si="47">(BM6-D6)*1000</f>
        <v>1.000000000000334</v>
      </c>
      <c r="BQ6" s="12">
        <f>(BN6-E6)*1000</f>
        <v>0</v>
      </c>
      <c r="BR6" s="12">
        <f t="shared" ref="BR6:BR52" si="48">(BO6-F6)*1000</f>
        <v>0</v>
      </c>
      <c r="BS6" s="207"/>
      <c r="BT6" s="11" t="s">
        <v>6</v>
      </c>
      <c r="BU6" s="11">
        <v>3.11</v>
      </c>
      <c r="BV6" s="11">
        <v>-2.198</v>
      </c>
      <c r="BW6" s="11">
        <v>1.484</v>
      </c>
      <c r="BX6" s="12">
        <f t="shared" ref="BX6:BX52" si="49">(BU6-D6)*1000</f>
        <v>0</v>
      </c>
      <c r="BY6" s="12">
        <f t="shared" ref="BY6:BY52" si="50">(BV6-E6)*1000</f>
        <v>0.99999999999988987</v>
      </c>
      <c r="BZ6" s="12">
        <f t="shared" ref="BZ6:BZ52" si="51">(BW6-F6)*1000</f>
        <v>0</v>
      </c>
      <c r="CA6" s="198"/>
      <c r="CB6" s="11" t="s">
        <v>6</v>
      </c>
      <c r="CC6" s="11">
        <v>3.11</v>
      </c>
      <c r="CD6" s="11">
        <v>-2.198</v>
      </c>
      <c r="CE6" s="11">
        <v>1.4830000000000001</v>
      </c>
      <c r="CF6" s="12">
        <f t="shared" ref="CF6:CF52" si="52">(CC6-D6)*1000</f>
        <v>0</v>
      </c>
      <c r="CG6" s="12">
        <f t="shared" ref="CG6:CG52" si="53">(CD6-E6)*1000</f>
        <v>0.99999999999988987</v>
      </c>
      <c r="CH6" s="12">
        <f t="shared" ref="CH6:CH52" si="54">(CE6-F6)*1000</f>
        <v>-0.99999999999988987</v>
      </c>
      <c r="CI6" s="198"/>
      <c r="CJ6" s="11" t="s">
        <v>6</v>
      </c>
      <c r="CK6" s="11">
        <v>3.1080000000000001</v>
      </c>
      <c r="CL6" s="11">
        <v>-2.198</v>
      </c>
      <c r="CM6" s="11">
        <v>1.484</v>
      </c>
      <c r="CN6" s="12">
        <f t="shared" si="6"/>
        <v>-1.9999999999997797</v>
      </c>
      <c r="CO6" s="12">
        <f t="shared" si="6"/>
        <v>0.99999999999988987</v>
      </c>
      <c r="CP6" s="12">
        <f t="shared" si="6"/>
        <v>0</v>
      </c>
      <c r="CQ6" s="198"/>
      <c r="CR6" s="11" t="s">
        <v>6</v>
      </c>
      <c r="CS6" s="11">
        <v>3.11</v>
      </c>
      <c r="CT6" s="11">
        <v>-2.1989999999999998</v>
      </c>
      <c r="CU6" s="11">
        <v>1.4830000000000001</v>
      </c>
      <c r="CV6" s="12">
        <f t="shared" ref="CV6:CV52" si="55">(CS6-D6)*1000</f>
        <v>0</v>
      </c>
      <c r="CW6" s="12">
        <f t="shared" ref="CW6:CW52" si="56">(CT6-E6)*1000</f>
        <v>0</v>
      </c>
      <c r="CX6" s="12">
        <f t="shared" ref="CX6:CX52" si="57">(CU6-F6)*1000</f>
        <v>-0.99999999999988987</v>
      </c>
      <c r="CY6" s="198"/>
      <c r="CZ6" s="11" t="s">
        <v>6</v>
      </c>
      <c r="DA6" s="11">
        <v>3.11</v>
      </c>
      <c r="DB6" s="11">
        <v>-2.1989999999999998</v>
      </c>
      <c r="DC6" s="11">
        <v>1.484</v>
      </c>
      <c r="DD6" s="12">
        <f t="shared" ref="DD6:DD51" si="58">(DA6-D6)*1000</f>
        <v>0</v>
      </c>
      <c r="DE6" s="12">
        <f t="shared" ref="DE6:DE52" si="59">(DB6-E6)*1000</f>
        <v>0</v>
      </c>
      <c r="DF6" s="12">
        <f t="shared" ref="DF6:DF52" si="60">(DC6-F6)*1000</f>
        <v>0</v>
      </c>
      <c r="DG6" s="198"/>
      <c r="DH6" s="11" t="s">
        <v>6</v>
      </c>
      <c r="DI6" s="11">
        <v>3.109</v>
      </c>
      <c r="DJ6" s="11">
        <v>-2.198</v>
      </c>
      <c r="DK6" s="11">
        <v>1.484</v>
      </c>
      <c r="DL6" s="12">
        <f t="shared" si="7"/>
        <v>-0.99999999999988987</v>
      </c>
      <c r="DM6" s="12">
        <f t="shared" si="7"/>
        <v>0.99999999999988987</v>
      </c>
      <c r="DN6" s="12">
        <f t="shared" si="7"/>
        <v>0</v>
      </c>
      <c r="DO6" s="198"/>
      <c r="DP6" s="11" t="s">
        <v>6</v>
      </c>
      <c r="DQ6" s="11">
        <v>3.109</v>
      </c>
      <c r="DR6" s="11">
        <v>-2.198</v>
      </c>
      <c r="DS6" s="11">
        <v>1.484</v>
      </c>
      <c r="DT6" s="12">
        <f t="shared" si="8"/>
        <v>-0.99999999999988987</v>
      </c>
      <c r="DU6" s="12">
        <f t="shared" si="8"/>
        <v>0.99999999999988987</v>
      </c>
      <c r="DV6" s="12">
        <f t="shared" si="8"/>
        <v>0</v>
      </c>
      <c r="DW6" s="198"/>
      <c r="DX6" s="11" t="s">
        <v>6</v>
      </c>
      <c r="DY6" s="11">
        <v>3.113</v>
      </c>
      <c r="DZ6" s="11">
        <v>-2.198</v>
      </c>
      <c r="EA6" s="11">
        <v>1.484</v>
      </c>
      <c r="EB6" s="12">
        <f>(DY6-D6)*1000</f>
        <v>3.0000000000001137</v>
      </c>
      <c r="EC6" s="12">
        <f t="shared" ref="EC6:EC52" si="61">(DZ6-E6)*1000</f>
        <v>0.99999999999988987</v>
      </c>
      <c r="ED6" s="12">
        <f t="shared" ref="ED6:ED52" si="62">(EA6-F6)*1000</f>
        <v>0</v>
      </c>
      <c r="EE6" s="198"/>
      <c r="EF6" s="11" t="s">
        <v>6</v>
      </c>
      <c r="EG6" s="11">
        <v>3.1110000000000002</v>
      </c>
      <c r="EH6" s="11">
        <v>-2.198</v>
      </c>
      <c r="EI6" s="11">
        <v>1.4850000000000001</v>
      </c>
      <c r="EJ6" s="12">
        <f>(EG6-D6)*1000</f>
        <v>1.000000000000334</v>
      </c>
      <c r="EK6" s="12">
        <f t="shared" ref="EK6:EK52" si="63">(EH6-E6)*1000</f>
        <v>0.99999999999988987</v>
      </c>
      <c r="EL6" s="12">
        <f>(EI6-F6)*1000</f>
        <v>1.0000000000001119</v>
      </c>
      <c r="EM6" s="198"/>
      <c r="EN6" s="11" t="s">
        <v>6</v>
      </c>
      <c r="EO6" s="11">
        <v>3.1080000000000001</v>
      </c>
      <c r="EP6" s="11">
        <v>-2.1970000000000001</v>
      </c>
      <c r="EQ6" s="11">
        <v>1.4830000000000001</v>
      </c>
      <c r="ER6" s="41">
        <f t="shared" si="9"/>
        <v>-1.9999999999997797</v>
      </c>
      <c r="ES6" s="41">
        <f t="shared" si="10"/>
        <v>1.9999999999997797</v>
      </c>
      <c r="ET6" s="41">
        <f t="shared" si="11"/>
        <v>-0.99999999999988987</v>
      </c>
      <c r="EU6" s="198"/>
      <c r="EV6" s="11" t="s">
        <v>6</v>
      </c>
      <c r="EW6" s="11"/>
      <c r="EX6" s="11"/>
      <c r="EY6" s="11"/>
      <c r="EZ6" s="41">
        <f t="shared" si="12"/>
        <v>0</v>
      </c>
      <c r="FA6" s="41">
        <f t="shared" si="13"/>
        <v>-999.99999999988984</v>
      </c>
      <c r="FB6" s="41">
        <f t="shared" si="14"/>
        <v>0</v>
      </c>
      <c r="FC6" s="198"/>
      <c r="FD6" s="11" t="s">
        <v>6</v>
      </c>
      <c r="FE6" s="11">
        <v>3.1080000000000001</v>
      </c>
      <c r="FF6" s="46">
        <v>-2.1989999999999998</v>
      </c>
      <c r="FG6" s="11">
        <v>1.484</v>
      </c>
      <c r="FH6" s="41">
        <f t="shared" ref="FH6:FH16" si="64">(FE6-$D6)*1000</f>
        <v>-1.9999999999997797</v>
      </c>
      <c r="FI6" s="41">
        <f t="shared" ref="FI6:FI16" si="65">(FF6-$E6)*1000</f>
        <v>0</v>
      </c>
      <c r="FJ6" s="41">
        <f t="shared" ref="FJ6:FJ16" si="66">(FG6-$F6)*1000</f>
        <v>0</v>
      </c>
      <c r="FK6" s="198"/>
      <c r="FL6" s="11" t="s">
        <v>6</v>
      </c>
      <c r="FM6" s="11">
        <v>3.1080000000000001</v>
      </c>
      <c r="FN6" s="46">
        <v>-2.1960000000000002</v>
      </c>
      <c r="FO6" s="11">
        <v>1.484</v>
      </c>
      <c r="FP6" s="41">
        <f t="shared" si="15"/>
        <v>-1.9999999999997797</v>
      </c>
      <c r="FQ6" s="41">
        <f t="shared" si="16"/>
        <v>2.9999999999996696</v>
      </c>
      <c r="FR6" s="41">
        <f t="shared" si="17"/>
        <v>0</v>
      </c>
      <c r="FS6" s="17" t="s">
        <v>6</v>
      </c>
      <c r="FT6" s="30">
        <v>3.11</v>
      </c>
      <c r="FU6" s="30">
        <v>-2.198</v>
      </c>
      <c r="FV6" s="30">
        <v>1.4850000000000001</v>
      </c>
      <c r="FW6" s="56">
        <f t="shared" si="18"/>
        <v>0</v>
      </c>
      <c r="FX6" s="56">
        <f t="shared" si="19"/>
        <v>0.99999999999988987</v>
      </c>
      <c r="FY6" s="56">
        <f t="shared" si="20"/>
        <v>1.0000000000001119</v>
      </c>
      <c r="FZ6" s="17" t="s">
        <v>6</v>
      </c>
      <c r="GA6">
        <v>3.109</v>
      </c>
      <c r="GB6">
        <v>-2.198</v>
      </c>
      <c r="GC6">
        <v>1.484</v>
      </c>
      <c r="GD6" s="56">
        <f t="shared" si="21"/>
        <v>-0.99999999999988987</v>
      </c>
      <c r="GE6" s="56">
        <f t="shared" si="22"/>
        <v>0.99999999999988987</v>
      </c>
      <c r="GF6" s="56">
        <f t="shared" si="23"/>
        <v>0</v>
      </c>
      <c r="GG6" s="17" t="s">
        <v>6</v>
      </c>
      <c r="GH6">
        <v>3.109</v>
      </c>
      <c r="GI6">
        <v>-2.198</v>
      </c>
      <c r="GJ6">
        <v>1.484</v>
      </c>
      <c r="GK6" s="56">
        <f t="shared" si="24"/>
        <v>-0.99999999999988987</v>
      </c>
      <c r="GL6" s="56">
        <f t="shared" si="25"/>
        <v>0.99999999999988987</v>
      </c>
      <c r="GM6" s="56">
        <f t="shared" si="26"/>
        <v>0</v>
      </c>
      <c r="GN6" s="17" t="s">
        <v>6</v>
      </c>
      <c r="GO6" s="65">
        <v>3.109</v>
      </c>
      <c r="GP6" s="65">
        <v>-2.198</v>
      </c>
      <c r="GQ6" s="65">
        <v>1.484</v>
      </c>
      <c r="GR6" s="63">
        <f t="shared" ref="GR6:GR17" si="67">(GO6-$D6)*1000</f>
        <v>-0.99999999999988987</v>
      </c>
      <c r="GS6" s="56">
        <f t="shared" si="27"/>
        <v>0.99999999999988987</v>
      </c>
      <c r="GT6" s="56">
        <f t="shared" si="28"/>
        <v>0</v>
      </c>
    </row>
    <row r="7" spans="2:202" x14ac:dyDescent="0.25">
      <c r="B7" s="211"/>
      <c r="C7" s="4" t="s">
        <v>7</v>
      </c>
      <c r="D7" s="11">
        <v>3.0310000000000001</v>
      </c>
      <c r="E7" s="11">
        <v>-1.286</v>
      </c>
      <c r="F7" s="11">
        <v>2.585</v>
      </c>
      <c r="G7" s="207"/>
      <c r="H7" s="11" t="s">
        <v>7</v>
      </c>
      <c r="I7" s="11">
        <v>3.032</v>
      </c>
      <c r="J7" s="11">
        <v>-1.286</v>
      </c>
      <c r="K7" s="11">
        <v>2.5859999999999999</v>
      </c>
      <c r="L7" s="12">
        <f t="shared" si="29"/>
        <v>0.99999999999988987</v>
      </c>
      <c r="M7" s="12">
        <f t="shared" si="30"/>
        <v>0</v>
      </c>
      <c r="N7" s="12">
        <f t="shared" si="31"/>
        <v>0.99999999999988987</v>
      </c>
      <c r="O7" s="207"/>
      <c r="P7" s="11" t="s">
        <v>7</v>
      </c>
      <c r="Q7" s="11">
        <v>3.032</v>
      </c>
      <c r="R7" s="11">
        <v>-1.286</v>
      </c>
      <c r="S7" s="11">
        <v>2.5859999999999999</v>
      </c>
      <c r="T7" s="12">
        <f t="shared" si="32"/>
        <v>0.99999999999988987</v>
      </c>
      <c r="U7" s="12">
        <f t="shared" si="33"/>
        <v>0</v>
      </c>
      <c r="V7" s="12">
        <f t="shared" si="34"/>
        <v>0.99999999999988987</v>
      </c>
      <c r="W7" s="207"/>
      <c r="X7" s="11" t="s">
        <v>7</v>
      </c>
      <c r="Y7" s="11">
        <v>3.032</v>
      </c>
      <c r="Z7" s="11">
        <v>-1.286</v>
      </c>
      <c r="AA7" s="11">
        <v>2.585</v>
      </c>
      <c r="AB7" s="12">
        <f t="shared" si="35"/>
        <v>0.99999999999988987</v>
      </c>
      <c r="AC7" s="12">
        <f t="shared" si="36"/>
        <v>0</v>
      </c>
      <c r="AD7" s="12">
        <f t="shared" si="37"/>
        <v>0</v>
      </c>
      <c r="AE7" s="207"/>
      <c r="AF7" s="11" t="s">
        <v>7</v>
      </c>
      <c r="AG7" s="11">
        <v>3.032</v>
      </c>
      <c r="AH7" s="11">
        <v>-1.286</v>
      </c>
      <c r="AI7" s="11">
        <v>2.585</v>
      </c>
      <c r="AJ7" s="12">
        <f t="shared" si="38"/>
        <v>0.99999999999988987</v>
      </c>
      <c r="AK7" s="12">
        <f t="shared" si="39"/>
        <v>0</v>
      </c>
      <c r="AL7" s="12">
        <f t="shared" si="40"/>
        <v>0</v>
      </c>
      <c r="AM7" s="207"/>
      <c r="AN7" s="11" t="s">
        <v>7</v>
      </c>
      <c r="AO7" s="11">
        <v>3.0339999999999998</v>
      </c>
      <c r="AP7" s="11">
        <v>-1.286</v>
      </c>
      <c r="AQ7" s="11">
        <v>2.5859999999999999</v>
      </c>
      <c r="AR7" s="12">
        <f t="shared" si="41"/>
        <v>2.9999999999996696</v>
      </c>
      <c r="AS7" s="12">
        <f t="shared" si="42"/>
        <v>0</v>
      </c>
      <c r="AT7" s="12">
        <f t="shared" si="43"/>
        <v>0.99999999999988987</v>
      </c>
      <c r="AU7" s="207"/>
      <c r="AV7" s="11" t="s">
        <v>7</v>
      </c>
      <c r="AW7" s="11">
        <v>3.0310000000000001</v>
      </c>
      <c r="AX7" s="11">
        <v>-1.286</v>
      </c>
      <c r="AY7" s="11">
        <v>2.5840000000000001</v>
      </c>
      <c r="AZ7" s="12">
        <f t="shared" si="44"/>
        <v>0</v>
      </c>
      <c r="BA7" s="12">
        <f t="shared" si="45"/>
        <v>0</v>
      </c>
      <c r="BB7" s="12">
        <f t="shared" si="46"/>
        <v>-0.99999999999988987</v>
      </c>
      <c r="BC7" s="207"/>
      <c r="BD7" s="11" t="s">
        <v>7</v>
      </c>
      <c r="BE7" s="11">
        <v>3.0310000000000001</v>
      </c>
      <c r="BF7" s="11">
        <v>-1.286</v>
      </c>
      <c r="BG7" s="11">
        <v>2.585</v>
      </c>
      <c r="BH7" s="12">
        <f t="shared" si="5"/>
        <v>0</v>
      </c>
      <c r="BI7" s="12">
        <f t="shared" si="5"/>
        <v>0</v>
      </c>
      <c r="BJ7" s="12">
        <f t="shared" si="5"/>
        <v>0</v>
      </c>
      <c r="BK7" s="207"/>
      <c r="BL7" s="11" t="s">
        <v>7</v>
      </c>
      <c r="BM7" s="11">
        <v>3.0329999999999999</v>
      </c>
      <c r="BN7" s="11">
        <v>-1.286</v>
      </c>
      <c r="BO7" s="11">
        <v>2.585</v>
      </c>
      <c r="BP7" s="12">
        <f t="shared" si="47"/>
        <v>1.9999999999997797</v>
      </c>
      <c r="BQ7" s="12">
        <f t="shared" ref="BQ7:BQ52" si="68">(BN7-E7)*1000</f>
        <v>0</v>
      </c>
      <c r="BR7" s="12">
        <f t="shared" si="48"/>
        <v>0</v>
      </c>
      <c r="BS7" s="207"/>
      <c r="BT7" s="11" t="s">
        <v>7</v>
      </c>
      <c r="BU7" s="11">
        <v>3.032</v>
      </c>
      <c r="BV7" s="11">
        <v>-1.2849999999999999</v>
      </c>
      <c r="BW7" s="11">
        <v>2.585</v>
      </c>
      <c r="BX7" s="12">
        <f t="shared" si="49"/>
        <v>0.99999999999988987</v>
      </c>
      <c r="BY7" s="12">
        <f t="shared" si="50"/>
        <v>1.0000000000001119</v>
      </c>
      <c r="BZ7" s="12">
        <f t="shared" si="51"/>
        <v>0</v>
      </c>
      <c r="CA7" s="198"/>
      <c r="CB7" s="11" t="s">
        <v>7</v>
      </c>
      <c r="CC7" s="11">
        <v>3.032</v>
      </c>
      <c r="CD7" s="11">
        <v>-1.286</v>
      </c>
      <c r="CE7" s="11">
        <v>2.585</v>
      </c>
      <c r="CF7" s="12">
        <f t="shared" si="52"/>
        <v>0.99999999999988987</v>
      </c>
      <c r="CG7" s="12">
        <f t="shared" si="53"/>
        <v>0</v>
      </c>
      <c r="CH7" s="12">
        <f t="shared" si="54"/>
        <v>0</v>
      </c>
      <c r="CI7" s="198"/>
      <c r="CJ7" s="11" t="s">
        <v>7</v>
      </c>
      <c r="CK7" s="11">
        <v>3.0289999999999999</v>
      </c>
      <c r="CL7" s="11">
        <v>-1.2849999999999999</v>
      </c>
      <c r="CM7" s="11">
        <v>2.585</v>
      </c>
      <c r="CN7" s="12">
        <f t="shared" si="6"/>
        <v>-2.0000000000002238</v>
      </c>
      <c r="CO7" s="12">
        <f t="shared" si="6"/>
        <v>1.0000000000001119</v>
      </c>
      <c r="CP7" s="12">
        <f t="shared" si="6"/>
        <v>0</v>
      </c>
      <c r="CQ7" s="198"/>
      <c r="CR7" s="11" t="s">
        <v>7</v>
      </c>
      <c r="CS7" s="11">
        <v>3.032</v>
      </c>
      <c r="CT7" s="11">
        <v>-1.2869999999999999</v>
      </c>
      <c r="CU7" s="11">
        <v>2.585</v>
      </c>
      <c r="CV7" s="12">
        <f t="shared" si="55"/>
        <v>0.99999999999988987</v>
      </c>
      <c r="CW7" s="12">
        <f t="shared" si="56"/>
        <v>-0.99999999999988987</v>
      </c>
      <c r="CX7" s="12">
        <f t="shared" si="57"/>
        <v>0</v>
      </c>
      <c r="CY7" s="198"/>
      <c r="CZ7" s="11" t="s">
        <v>7</v>
      </c>
      <c r="DA7" s="11">
        <v>3.0329999999999999</v>
      </c>
      <c r="DB7" s="11">
        <v>-1.286</v>
      </c>
      <c r="DC7" s="11">
        <v>2.5840000000000001</v>
      </c>
      <c r="DD7" s="12">
        <f t="shared" si="58"/>
        <v>1.9999999999997797</v>
      </c>
      <c r="DE7" s="12">
        <f t="shared" si="59"/>
        <v>0</v>
      </c>
      <c r="DF7" s="12">
        <f t="shared" si="60"/>
        <v>-0.99999999999988987</v>
      </c>
      <c r="DG7" s="198"/>
      <c r="DH7" s="11" t="s">
        <v>7</v>
      </c>
      <c r="DI7" s="11">
        <v>3.032</v>
      </c>
      <c r="DJ7" s="11">
        <v>-1.286</v>
      </c>
      <c r="DK7" s="11">
        <v>2.5859999999999999</v>
      </c>
      <c r="DL7" s="12">
        <f t="shared" si="7"/>
        <v>0.99999999999988987</v>
      </c>
      <c r="DM7" s="12">
        <f t="shared" si="7"/>
        <v>0</v>
      </c>
      <c r="DN7" s="12">
        <f t="shared" si="7"/>
        <v>0.99999999999988987</v>
      </c>
      <c r="DO7" s="198"/>
      <c r="DP7" s="11" t="s">
        <v>7</v>
      </c>
      <c r="DQ7" s="11">
        <v>3.032</v>
      </c>
      <c r="DR7" s="11">
        <v>-1.286</v>
      </c>
      <c r="DS7" s="11">
        <v>2.5859999999999999</v>
      </c>
      <c r="DT7" s="12">
        <f t="shared" si="8"/>
        <v>0.99999999999988987</v>
      </c>
      <c r="DU7" s="12">
        <f t="shared" si="8"/>
        <v>0</v>
      </c>
      <c r="DV7" s="12">
        <f t="shared" si="8"/>
        <v>0.99999999999988987</v>
      </c>
      <c r="DW7" s="198"/>
      <c r="DX7" s="11" t="s">
        <v>7</v>
      </c>
      <c r="DY7" s="11">
        <v>3.0329999999999999</v>
      </c>
      <c r="DZ7" s="11">
        <v>-1.286</v>
      </c>
      <c r="EA7" s="11">
        <v>2.5859999999999999</v>
      </c>
      <c r="EB7" s="12">
        <f>(DY7-D7)*1000</f>
        <v>1.9999999999997797</v>
      </c>
      <c r="EC7" s="12">
        <f t="shared" si="61"/>
        <v>0</v>
      </c>
      <c r="ED7" s="12">
        <f t="shared" si="62"/>
        <v>0.99999999999988987</v>
      </c>
      <c r="EE7" s="198"/>
      <c r="EF7" s="11" t="s">
        <v>7</v>
      </c>
      <c r="EG7" s="11">
        <v>3.0329999999999999</v>
      </c>
      <c r="EH7" s="11">
        <v>-1.2849999999999999</v>
      </c>
      <c r="EI7" s="11">
        <v>2.5859999999999999</v>
      </c>
      <c r="EJ7" s="12">
        <f>(EG7-D7)*1000</f>
        <v>1.9999999999997797</v>
      </c>
      <c r="EK7" s="12">
        <f t="shared" si="63"/>
        <v>1.0000000000001119</v>
      </c>
      <c r="EL7" s="12">
        <f t="shared" ref="EL7:EL52" si="69">(EI7-F7)*1000</f>
        <v>0.99999999999988987</v>
      </c>
      <c r="EM7" s="198"/>
      <c r="EN7" s="11" t="s">
        <v>7</v>
      </c>
      <c r="EO7" s="11">
        <v>3.032</v>
      </c>
      <c r="EP7" s="11">
        <v>-1.2869999999999999</v>
      </c>
      <c r="EQ7" s="11">
        <v>2.5840000000000001</v>
      </c>
      <c r="ER7" s="41">
        <f t="shared" si="9"/>
        <v>0.99999999999988987</v>
      </c>
      <c r="ES7" s="41">
        <f t="shared" si="10"/>
        <v>-0.99999999999988987</v>
      </c>
      <c r="ET7" s="41">
        <f t="shared" si="11"/>
        <v>-0.99999999999988987</v>
      </c>
      <c r="EU7" s="198"/>
      <c r="EV7" s="11" t="s">
        <v>7</v>
      </c>
      <c r="EW7" s="11"/>
      <c r="EX7" s="11"/>
      <c r="EY7" s="11"/>
      <c r="EZ7" s="41">
        <f t="shared" si="12"/>
        <v>-999.99999999988984</v>
      </c>
      <c r="FA7" s="41">
        <f t="shared" si="13"/>
        <v>0</v>
      </c>
      <c r="FB7" s="41">
        <f t="shared" si="14"/>
        <v>-999.99999999988984</v>
      </c>
      <c r="FC7" s="198"/>
      <c r="FD7" s="11" t="s">
        <v>7</v>
      </c>
      <c r="FE7" s="11">
        <v>3.032</v>
      </c>
      <c r="FF7" s="46">
        <v>-1.286</v>
      </c>
      <c r="FG7" s="11">
        <v>2.5859999999999999</v>
      </c>
      <c r="FH7" s="41">
        <f t="shared" si="64"/>
        <v>0.99999999999988987</v>
      </c>
      <c r="FI7" s="41">
        <f t="shared" si="65"/>
        <v>0</v>
      </c>
      <c r="FJ7" s="41">
        <f t="shared" si="66"/>
        <v>0.99999999999988987</v>
      </c>
      <c r="FK7" s="198"/>
      <c r="FL7" s="11" t="s">
        <v>7</v>
      </c>
      <c r="FM7" s="11">
        <v>3.0310000000000001</v>
      </c>
      <c r="FN7" s="46">
        <v>-1.286</v>
      </c>
      <c r="FO7" s="11">
        <v>2.585</v>
      </c>
      <c r="FP7" s="41">
        <f t="shared" si="15"/>
        <v>0</v>
      </c>
      <c r="FQ7" s="41">
        <f t="shared" si="16"/>
        <v>0</v>
      </c>
      <c r="FR7" s="41">
        <f t="shared" si="17"/>
        <v>0</v>
      </c>
      <c r="FS7" s="17" t="s">
        <v>7</v>
      </c>
      <c r="FT7" s="30">
        <v>3.032</v>
      </c>
      <c r="FU7" s="30">
        <v>-1.286</v>
      </c>
      <c r="FV7" s="30">
        <v>2.5870000000000002</v>
      </c>
      <c r="FW7" s="56">
        <f t="shared" si="18"/>
        <v>0.99999999999988987</v>
      </c>
      <c r="FX7" s="56">
        <f t="shared" si="19"/>
        <v>0</v>
      </c>
      <c r="FY7" s="56">
        <f t="shared" si="20"/>
        <v>2.0000000000002238</v>
      </c>
      <c r="FZ7" s="17" t="s">
        <v>7</v>
      </c>
      <c r="GA7">
        <v>3.0289999999999999</v>
      </c>
      <c r="GB7">
        <v>-1.2869999999999999</v>
      </c>
      <c r="GC7">
        <v>2.585</v>
      </c>
      <c r="GD7" s="56">
        <f t="shared" si="21"/>
        <v>-2.0000000000002238</v>
      </c>
      <c r="GE7" s="56">
        <f t="shared" si="22"/>
        <v>-0.99999999999988987</v>
      </c>
      <c r="GF7" s="56">
        <f t="shared" si="23"/>
        <v>0</v>
      </c>
      <c r="GG7" s="17" t="s">
        <v>7</v>
      </c>
      <c r="GH7">
        <v>3.0310000000000001</v>
      </c>
      <c r="GI7">
        <v>-1.2849999999999999</v>
      </c>
      <c r="GJ7">
        <v>2.5859999999999999</v>
      </c>
      <c r="GK7" s="56">
        <f t="shared" si="24"/>
        <v>0</v>
      </c>
      <c r="GL7" s="56">
        <f t="shared" si="25"/>
        <v>1.0000000000001119</v>
      </c>
      <c r="GM7" s="56">
        <f t="shared" si="26"/>
        <v>0.99999999999988987</v>
      </c>
      <c r="GN7" s="17" t="s">
        <v>7</v>
      </c>
      <c r="GO7" s="65">
        <v>3.032</v>
      </c>
      <c r="GP7" s="65">
        <v>-1.2869999999999999</v>
      </c>
      <c r="GQ7" s="65">
        <v>2.5859999999999999</v>
      </c>
      <c r="GR7" s="63">
        <f t="shared" si="67"/>
        <v>0.99999999999988987</v>
      </c>
      <c r="GS7" s="56">
        <f t="shared" si="27"/>
        <v>-0.99999999999988987</v>
      </c>
      <c r="GT7" s="56">
        <f t="shared" si="28"/>
        <v>0.99999999999988987</v>
      </c>
    </row>
    <row r="8" spans="2:202" x14ac:dyDescent="0.25">
      <c r="B8" s="211"/>
      <c r="C8" s="4" t="s">
        <v>8</v>
      </c>
      <c r="D8" s="11">
        <v>2.9769999999999999</v>
      </c>
      <c r="E8" s="11">
        <v>1.4910000000000001</v>
      </c>
      <c r="F8" s="11">
        <v>2.621</v>
      </c>
      <c r="G8" s="207"/>
      <c r="H8" s="11" t="s">
        <v>8</v>
      </c>
      <c r="I8" s="11">
        <v>2.9790000000000001</v>
      </c>
      <c r="J8" s="11">
        <v>1.4910000000000001</v>
      </c>
      <c r="K8" s="11">
        <v>2.6219999999999999</v>
      </c>
      <c r="L8" s="12">
        <f t="shared" si="29"/>
        <v>2.0000000000002238</v>
      </c>
      <c r="M8" s="12">
        <f t="shared" si="30"/>
        <v>0</v>
      </c>
      <c r="N8" s="12">
        <f t="shared" si="31"/>
        <v>0.99999999999988987</v>
      </c>
      <c r="O8" s="207"/>
      <c r="P8" s="11" t="s">
        <v>8</v>
      </c>
      <c r="Q8" s="11">
        <v>2.98</v>
      </c>
      <c r="R8" s="11">
        <v>1.4910000000000001</v>
      </c>
      <c r="S8" s="11">
        <v>2.6219999999999999</v>
      </c>
      <c r="T8" s="12">
        <f t="shared" si="32"/>
        <v>3.0000000000001137</v>
      </c>
      <c r="U8" s="12">
        <f t="shared" si="33"/>
        <v>0</v>
      </c>
      <c r="V8" s="12">
        <f t="shared" si="34"/>
        <v>0.99999999999988987</v>
      </c>
      <c r="W8" s="207"/>
      <c r="X8" s="11" t="s">
        <v>8</v>
      </c>
      <c r="Y8" s="11">
        <v>2.9790000000000001</v>
      </c>
      <c r="Z8" s="11">
        <v>1.492</v>
      </c>
      <c r="AA8" s="11">
        <v>2.6219999999999999</v>
      </c>
      <c r="AB8" s="12">
        <f t="shared" si="35"/>
        <v>2.0000000000002238</v>
      </c>
      <c r="AC8" s="12">
        <f t="shared" si="36"/>
        <v>0.99999999999988987</v>
      </c>
      <c r="AD8" s="12">
        <f t="shared" si="37"/>
        <v>0.99999999999988987</v>
      </c>
      <c r="AE8" s="207"/>
      <c r="AF8" s="11" t="s">
        <v>8</v>
      </c>
      <c r="AG8" s="11">
        <v>2.9780000000000002</v>
      </c>
      <c r="AH8" s="11">
        <v>1.4910000000000001</v>
      </c>
      <c r="AI8" s="11">
        <v>2.621</v>
      </c>
      <c r="AJ8" s="12">
        <f t="shared" si="38"/>
        <v>1.000000000000334</v>
      </c>
      <c r="AK8" s="12">
        <f t="shared" si="39"/>
        <v>0</v>
      </c>
      <c r="AL8" s="12">
        <f t="shared" si="40"/>
        <v>0</v>
      </c>
      <c r="AM8" s="207"/>
      <c r="AN8" s="11" t="s">
        <v>8</v>
      </c>
      <c r="AO8" s="11">
        <v>2.9809999999999999</v>
      </c>
      <c r="AP8" s="11">
        <v>1.492</v>
      </c>
      <c r="AQ8" s="11">
        <v>2.6219999999999999</v>
      </c>
      <c r="AR8" s="12">
        <f t="shared" si="41"/>
        <v>4.0000000000000036</v>
      </c>
      <c r="AS8" s="12">
        <f t="shared" si="42"/>
        <v>0.99999999999988987</v>
      </c>
      <c r="AT8" s="12">
        <f t="shared" si="43"/>
        <v>0.99999999999988987</v>
      </c>
      <c r="AU8" s="207"/>
      <c r="AV8" s="11" t="s">
        <v>8</v>
      </c>
      <c r="AW8" s="11">
        <v>2.9790000000000001</v>
      </c>
      <c r="AX8" s="11">
        <v>1.492</v>
      </c>
      <c r="AY8" s="11">
        <v>2.621</v>
      </c>
      <c r="AZ8" s="12">
        <f t="shared" si="44"/>
        <v>2.0000000000002238</v>
      </c>
      <c r="BA8" s="12">
        <f t="shared" si="45"/>
        <v>0.99999999999988987</v>
      </c>
      <c r="BB8" s="12">
        <f t="shared" si="46"/>
        <v>0</v>
      </c>
      <c r="BC8" s="207"/>
      <c r="BD8" s="11" t="s">
        <v>8</v>
      </c>
      <c r="BE8" s="11">
        <v>2.9809999999999999</v>
      </c>
      <c r="BF8" s="11">
        <v>1.492</v>
      </c>
      <c r="BG8" s="11">
        <v>2.6219999999999999</v>
      </c>
      <c r="BH8" s="12">
        <f t="shared" ref="BH8:BJ10" si="70">(BE8-D8)*1000</f>
        <v>4.0000000000000036</v>
      </c>
      <c r="BI8" s="12">
        <f t="shared" si="70"/>
        <v>0.99999999999988987</v>
      </c>
      <c r="BJ8" s="12">
        <f t="shared" si="70"/>
        <v>0.99999999999988987</v>
      </c>
      <c r="BK8" s="207"/>
      <c r="BL8" s="11" t="s">
        <v>8</v>
      </c>
      <c r="BM8" s="11">
        <v>2.9820000000000002</v>
      </c>
      <c r="BN8" s="11">
        <v>1.4910000000000001</v>
      </c>
      <c r="BO8" s="11">
        <v>2.6219999999999999</v>
      </c>
      <c r="BP8" s="12">
        <f t="shared" si="47"/>
        <v>5.0000000000003375</v>
      </c>
      <c r="BQ8" s="12">
        <f t="shared" si="68"/>
        <v>0</v>
      </c>
      <c r="BR8" s="12">
        <f t="shared" si="48"/>
        <v>0.99999999999988987</v>
      </c>
      <c r="BS8" s="207"/>
      <c r="BT8" s="11" t="s">
        <v>8</v>
      </c>
      <c r="BU8" s="11">
        <v>2.9820000000000002</v>
      </c>
      <c r="BV8" s="11">
        <v>1.492</v>
      </c>
      <c r="BW8" s="11">
        <v>2.6219999999999999</v>
      </c>
      <c r="BX8" s="12">
        <f t="shared" si="49"/>
        <v>5.0000000000003375</v>
      </c>
      <c r="BY8" s="12">
        <f t="shared" si="50"/>
        <v>0.99999999999988987</v>
      </c>
      <c r="BZ8" s="12">
        <f t="shared" si="51"/>
        <v>0.99999999999988987</v>
      </c>
      <c r="CA8" s="198"/>
      <c r="CB8" s="11" t="s">
        <v>8</v>
      </c>
      <c r="CC8" s="11">
        <v>2.9820000000000002</v>
      </c>
      <c r="CD8" s="11">
        <v>1.492</v>
      </c>
      <c r="CE8" s="11">
        <v>2.6219999999999999</v>
      </c>
      <c r="CF8" s="12">
        <f t="shared" si="52"/>
        <v>5.0000000000003375</v>
      </c>
      <c r="CG8" s="12">
        <f t="shared" si="53"/>
        <v>0.99999999999988987</v>
      </c>
      <c r="CH8" s="12">
        <f t="shared" si="54"/>
        <v>0.99999999999988987</v>
      </c>
      <c r="CI8" s="198"/>
      <c r="CJ8" s="11" t="s">
        <v>8</v>
      </c>
      <c r="CK8" s="11">
        <v>2.9780000000000002</v>
      </c>
      <c r="CL8" s="11">
        <v>1.492</v>
      </c>
      <c r="CM8" s="11">
        <v>2.6219999999999999</v>
      </c>
      <c r="CN8" s="12">
        <f t="shared" si="6"/>
        <v>1.000000000000334</v>
      </c>
      <c r="CO8" s="12">
        <f t="shared" si="6"/>
        <v>0.99999999999988987</v>
      </c>
      <c r="CP8" s="12">
        <f t="shared" si="6"/>
        <v>0.99999999999988987</v>
      </c>
      <c r="CQ8" s="198"/>
      <c r="CR8" s="11" t="s">
        <v>8</v>
      </c>
      <c r="CS8" s="11">
        <v>2.9809999999999999</v>
      </c>
      <c r="CT8" s="11">
        <v>1.4910000000000001</v>
      </c>
      <c r="CU8" s="11">
        <v>2.621</v>
      </c>
      <c r="CV8" s="12">
        <f t="shared" si="55"/>
        <v>4.0000000000000036</v>
      </c>
      <c r="CW8" s="12">
        <f t="shared" si="56"/>
        <v>0</v>
      </c>
      <c r="CX8" s="12">
        <f t="shared" si="57"/>
        <v>0</v>
      </c>
      <c r="CY8" s="198"/>
      <c r="CZ8" s="11" t="s">
        <v>8</v>
      </c>
      <c r="DA8" s="11">
        <v>2.9809999999999999</v>
      </c>
      <c r="DB8" s="11">
        <v>1.4930000000000001</v>
      </c>
      <c r="DC8" s="11">
        <v>2.621</v>
      </c>
      <c r="DD8" s="12">
        <f t="shared" si="58"/>
        <v>4.0000000000000036</v>
      </c>
      <c r="DE8" s="12">
        <f t="shared" si="59"/>
        <v>2.0000000000000018</v>
      </c>
      <c r="DF8" s="12">
        <f t="shared" si="60"/>
        <v>0</v>
      </c>
      <c r="DG8" s="198"/>
      <c r="DH8" s="11" t="s">
        <v>8</v>
      </c>
      <c r="DI8" s="11">
        <v>2.9809999999999999</v>
      </c>
      <c r="DJ8" s="11">
        <v>1.4930000000000001</v>
      </c>
      <c r="DK8" s="11">
        <v>2.6230000000000002</v>
      </c>
      <c r="DL8" s="12">
        <f t="shared" si="7"/>
        <v>4.0000000000000036</v>
      </c>
      <c r="DM8" s="12">
        <f t="shared" si="7"/>
        <v>2.0000000000000018</v>
      </c>
      <c r="DN8" s="12">
        <f t="shared" si="7"/>
        <v>2.0000000000002238</v>
      </c>
      <c r="DO8" s="198"/>
      <c r="DP8" s="11" t="s">
        <v>8</v>
      </c>
      <c r="DQ8" s="11">
        <v>2.9809999999999999</v>
      </c>
      <c r="DR8" s="11">
        <v>1.4930000000000001</v>
      </c>
      <c r="DS8" s="11">
        <v>2.6230000000000002</v>
      </c>
      <c r="DT8" s="12">
        <f t="shared" si="8"/>
        <v>4.0000000000000036</v>
      </c>
      <c r="DU8" s="12">
        <f t="shared" si="8"/>
        <v>2.0000000000000018</v>
      </c>
      <c r="DV8" s="12">
        <f t="shared" si="8"/>
        <v>2.0000000000002238</v>
      </c>
      <c r="DW8" s="198"/>
      <c r="DX8" s="11" t="s">
        <v>8</v>
      </c>
      <c r="DY8" s="11">
        <v>2.9809999999999999</v>
      </c>
      <c r="DZ8" s="11">
        <v>1.492</v>
      </c>
      <c r="EA8" s="11">
        <v>2.6219999999999999</v>
      </c>
      <c r="EB8" s="12">
        <f>(DY8-D8)*1000</f>
        <v>4.0000000000000036</v>
      </c>
      <c r="EC8" s="12">
        <f t="shared" si="61"/>
        <v>0.99999999999988987</v>
      </c>
      <c r="ED8" s="12">
        <f t="shared" si="62"/>
        <v>0.99999999999988987</v>
      </c>
      <c r="EE8" s="198"/>
      <c r="EF8" s="11" t="s">
        <v>8</v>
      </c>
      <c r="EG8" s="11">
        <v>2.98</v>
      </c>
      <c r="EH8" s="11">
        <v>1.4910000000000001</v>
      </c>
      <c r="EI8" s="11">
        <v>2.6219999999999999</v>
      </c>
      <c r="EJ8" s="12">
        <f t="shared" ref="EJ8:EJ52" si="71">(EG8-D8)*1000</f>
        <v>3.0000000000001137</v>
      </c>
      <c r="EK8" s="12">
        <f t="shared" si="63"/>
        <v>0</v>
      </c>
      <c r="EL8" s="12">
        <f>(EI8-F8)*1000</f>
        <v>0.99999999999988987</v>
      </c>
      <c r="EM8" s="198"/>
      <c r="EN8" s="11" t="s">
        <v>8</v>
      </c>
      <c r="EO8" s="11">
        <v>2.9830000000000001</v>
      </c>
      <c r="EP8" s="11">
        <v>1.494</v>
      </c>
      <c r="EQ8" s="11">
        <v>2.6219999999999999</v>
      </c>
      <c r="ER8" s="41">
        <f t="shared" si="9"/>
        <v>6.0000000000002274</v>
      </c>
      <c r="ES8" s="41">
        <f t="shared" si="10"/>
        <v>2.9999999999998916</v>
      </c>
      <c r="ET8" s="41">
        <f t="shared" si="11"/>
        <v>0.99999999999988987</v>
      </c>
      <c r="EU8" s="198"/>
      <c r="EV8" s="11" t="s">
        <v>8</v>
      </c>
      <c r="EW8" s="11"/>
      <c r="EX8" s="11"/>
      <c r="EY8" s="11"/>
      <c r="EZ8" s="41">
        <f t="shared" si="12"/>
        <v>-2000.0000000002237</v>
      </c>
      <c r="FA8" s="41">
        <f t="shared" si="13"/>
        <v>0</v>
      </c>
      <c r="FB8" s="41">
        <f t="shared" si="14"/>
        <v>-999.99999999988984</v>
      </c>
      <c r="FC8" s="198"/>
      <c r="FD8" s="11" t="s">
        <v>8</v>
      </c>
      <c r="FE8" s="11">
        <v>2.9830000000000001</v>
      </c>
      <c r="FF8" s="46">
        <v>1.4910000000000001</v>
      </c>
      <c r="FG8" s="11">
        <v>2.6219999999999999</v>
      </c>
      <c r="FH8" s="41">
        <f t="shared" si="64"/>
        <v>6.0000000000002274</v>
      </c>
      <c r="FI8" s="41">
        <f t="shared" si="65"/>
        <v>0</v>
      </c>
      <c r="FJ8" s="41">
        <f t="shared" si="66"/>
        <v>0.99999999999988987</v>
      </c>
      <c r="FK8" s="198"/>
      <c r="FL8" s="11" t="s">
        <v>8</v>
      </c>
      <c r="FM8" s="11">
        <v>2.9820000000000002</v>
      </c>
      <c r="FN8" s="46">
        <v>1.4930000000000001</v>
      </c>
      <c r="FO8" s="11">
        <v>2.625</v>
      </c>
      <c r="FP8" s="41">
        <f t="shared" si="15"/>
        <v>5.0000000000003375</v>
      </c>
      <c r="FQ8" s="41">
        <f t="shared" si="16"/>
        <v>2.0000000000000018</v>
      </c>
      <c r="FR8" s="41">
        <f t="shared" si="17"/>
        <v>4.0000000000000036</v>
      </c>
      <c r="FS8" s="17" t="s">
        <v>8</v>
      </c>
      <c r="FT8" s="30">
        <v>2.9809999999999999</v>
      </c>
      <c r="FU8" s="30">
        <v>1.492</v>
      </c>
      <c r="FV8" s="30">
        <v>2.6230000000000002</v>
      </c>
      <c r="FW8" s="56">
        <f t="shared" si="18"/>
        <v>4.0000000000000036</v>
      </c>
      <c r="FX8" s="56">
        <f t="shared" si="19"/>
        <v>0.99999999999988987</v>
      </c>
      <c r="FY8" s="56">
        <f t="shared" si="20"/>
        <v>2.0000000000002238</v>
      </c>
      <c r="FZ8" s="17" t="s">
        <v>8</v>
      </c>
      <c r="GA8">
        <v>2.9809999999999999</v>
      </c>
      <c r="GB8">
        <v>1.492</v>
      </c>
      <c r="GC8">
        <v>2.6230000000000002</v>
      </c>
      <c r="GD8" s="56">
        <f t="shared" si="21"/>
        <v>4.0000000000000036</v>
      </c>
      <c r="GE8" s="56">
        <f t="shared" si="22"/>
        <v>0.99999999999988987</v>
      </c>
      <c r="GF8" s="56">
        <f t="shared" si="23"/>
        <v>2.0000000000002238</v>
      </c>
      <c r="GG8" s="17" t="s">
        <v>8</v>
      </c>
      <c r="GH8">
        <v>2.9820000000000002</v>
      </c>
      <c r="GI8">
        <v>1.492</v>
      </c>
      <c r="GJ8">
        <v>2.6230000000000002</v>
      </c>
      <c r="GK8" s="56">
        <f t="shared" si="24"/>
        <v>5.0000000000003375</v>
      </c>
      <c r="GL8" s="56">
        <f t="shared" si="25"/>
        <v>0.99999999999988987</v>
      </c>
      <c r="GM8" s="56">
        <f t="shared" si="26"/>
        <v>2.0000000000002238</v>
      </c>
      <c r="GN8" s="17" t="s">
        <v>8</v>
      </c>
      <c r="GO8" s="65">
        <v>2.9809999999999999</v>
      </c>
      <c r="GP8" s="65">
        <v>1.492</v>
      </c>
      <c r="GQ8" s="65">
        <v>2.6219999999999999</v>
      </c>
      <c r="GR8" s="63">
        <f t="shared" si="67"/>
        <v>4.0000000000000036</v>
      </c>
      <c r="GS8" s="56">
        <f t="shared" si="27"/>
        <v>0.99999999999988987</v>
      </c>
      <c r="GT8" s="56">
        <f t="shared" si="28"/>
        <v>0.99999999999988987</v>
      </c>
    </row>
    <row r="9" spans="2:202" x14ac:dyDescent="0.25">
      <c r="B9" s="211"/>
      <c r="C9" s="4" t="s">
        <v>9</v>
      </c>
      <c r="D9" s="11">
        <v>2.9119999999999999</v>
      </c>
      <c r="E9" s="11">
        <v>2.6749999999999998</v>
      </c>
      <c r="F9" s="11">
        <v>1.347</v>
      </c>
      <c r="G9" s="207"/>
      <c r="H9" s="11" t="s">
        <v>9</v>
      </c>
      <c r="I9" s="11">
        <v>2.9119999999999999</v>
      </c>
      <c r="J9" s="11">
        <v>2.6749999999999998</v>
      </c>
      <c r="K9" s="11">
        <v>1.3480000000000001</v>
      </c>
      <c r="L9" s="12">
        <f t="shared" si="29"/>
        <v>0</v>
      </c>
      <c r="M9" s="12">
        <f t="shared" si="30"/>
        <v>0</v>
      </c>
      <c r="N9" s="12">
        <f t="shared" si="31"/>
        <v>1.0000000000001119</v>
      </c>
      <c r="O9" s="207"/>
      <c r="P9" s="11" t="s">
        <v>9</v>
      </c>
      <c r="Q9" s="11">
        <v>2.9129999999999998</v>
      </c>
      <c r="R9" s="11">
        <v>2.6760000000000002</v>
      </c>
      <c r="S9" s="11">
        <v>1.347</v>
      </c>
      <c r="T9" s="12">
        <f t="shared" si="32"/>
        <v>0.99999999999988987</v>
      </c>
      <c r="U9" s="12">
        <f t="shared" si="33"/>
        <v>1.000000000000334</v>
      </c>
      <c r="V9" s="12">
        <f t="shared" si="34"/>
        <v>0</v>
      </c>
      <c r="W9" s="207"/>
      <c r="X9" s="11" t="s">
        <v>9</v>
      </c>
      <c r="Y9" s="11">
        <v>2.9119999999999999</v>
      </c>
      <c r="Z9" s="11">
        <v>2.6760000000000002</v>
      </c>
      <c r="AA9" s="11">
        <v>1.347</v>
      </c>
      <c r="AB9" s="12">
        <f t="shared" si="35"/>
        <v>0</v>
      </c>
      <c r="AC9" s="12">
        <f t="shared" si="36"/>
        <v>1.000000000000334</v>
      </c>
      <c r="AD9" s="12">
        <f t="shared" si="37"/>
        <v>0</v>
      </c>
      <c r="AE9" s="207"/>
      <c r="AF9" s="11" t="s">
        <v>9</v>
      </c>
      <c r="AG9" s="11">
        <v>2.911</v>
      </c>
      <c r="AH9" s="11">
        <v>2.6749999999999998</v>
      </c>
      <c r="AI9" s="11">
        <v>1.3460000000000001</v>
      </c>
      <c r="AJ9" s="12">
        <f t="shared" si="38"/>
        <v>-0.99999999999988987</v>
      </c>
      <c r="AK9" s="12">
        <f t="shared" si="39"/>
        <v>0</v>
      </c>
      <c r="AL9" s="12">
        <f t="shared" si="40"/>
        <v>-0.99999999999988987</v>
      </c>
      <c r="AM9" s="207"/>
      <c r="AN9" s="11" t="s">
        <v>9</v>
      </c>
      <c r="AO9" s="11">
        <v>2.9129999999999998</v>
      </c>
      <c r="AP9" s="11">
        <v>2.6760000000000002</v>
      </c>
      <c r="AQ9" s="11">
        <v>1.347</v>
      </c>
      <c r="AR9" s="12">
        <f t="shared" si="41"/>
        <v>0.99999999999988987</v>
      </c>
      <c r="AS9" s="12">
        <f t="shared" si="42"/>
        <v>1.000000000000334</v>
      </c>
      <c r="AT9" s="12">
        <f t="shared" si="43"/>
        <v>0</v>
      </c>
      <c r="AU9" s="207"/>
      <c r="AV9" s="11" t="s">
        <v>9</v>
      </c>
      <c r="AW9" s="11">
        <v>2.9119999999999999</v>
      </c>
      <c r="AX9" s="11">
        <v>2.6760000000000002</v>
      </c>
      <c r="AY9" s="11">
        <v>1.347</v>
      </c>
      <c r="AZ9" s="12">
        <f t="shared" si="44"/>
        <v>0</v>
      </c>
      <c r="BA9" s="12">
        <f t="shared" si="45"/>
        <v>1.000000000000334</v>
      </c>
      <c r="BB9" s="12">
        <f t="shared" si="46"/>
        <v>0</v>
      </c>
      <c r="BC9" s="207"/>
      <c r="BD9" s="11" t="s">
        <v>9</v>
      </c>
      <c r="BE9" s="11">
        <v>2.9140000000000001</v>
      </c>
      <c r="BF9" s="11">
        <v>2.6760000000000002</v>
      </c>
      <c r="BG9" s="11">
        <v>1.347</v>
      </c>
      <c r="BH9" s="12">
        <f t="shared" si="70"/>
        <v>2.0000000000002238</v>
      </c>
      <c r="BI9" s="12">
        <f t="shared" si="70"/>
        <v>1.000000000000334</v>
      </c>
      <c r="BJ9" s="12">
        <f t="shared" si="70"/>
        <v>0</v>
      </c>
      <c r="BK9" s="207"/>
      <c r="BL9" s="11" t="s">
        <v>9</v>
      </c>
      <c r="BM9" s="11">
        <v>2.9129999999999998</v>
      </c>
      <c r="BN9" s="11">
        <v>2.6760000000000002</v>
      </c>
      <c r="BO9" s="11">
        <v>1.3460000000000001</v>
      </c>
      <c r="BP9" s="12">
        <f t="shared" si="47"/>
        <v>0.99999999999988987</v>
      </c>
      <c r="BQ9" s="12">
        <f t="shared" si="68"/>
        <v>1.000000000000334</v>
      </c>
      <c r="BR9" s="12">
        <f t="shared" si="48"/>
        <v>-0.99999999999988987</v>
      </c>
      <c r="BS9" s="207"/>
      <c r="BT9" s="11" t="s">
        <v>9</v>
      </c>
      <c r="BU9" s="11">
        <v>2.915</v>
      </c>
      <c r="BV9" s="11">
        <v>2.677</v>
      </c>
      <c r="BW9" s="11">
        <v>1.3480000000000001</v>
      </c>
      <c r="BX9" s="12">
        <f t="shared" si="49"/>
        <v>3.0000000000001137</v>
      </c>
      <c r="BY9" s="12">
        <f t="shared" si="50"/>
        <v>2.0000000000002238</v>
      </c>
      <c r="BZ9" s="12">
        <f t="shared" si="51"/>
        <v>1.0000000000001119</v>
      </c>
      <c r="CA9" s="198"/>
      <c r="CB9" s="11" t="s">
        <v>9</v>
      </c>
      <c r="CC9" s="11">
        <v>2.915</v>
      </c>
      <c r="CD9" s="11">
        <v>2.677</v>
      </c>
      <c r="CE9" s="11">
        <v>1.3480000000000001</v>
      </c>
      <c r="CF9" s="12">
        <f t="shared" si="52"/>
        <v>3.0000000000001137</v>
      </c>
      <c r="CG9" s="12">
        <f t="shared" si="53"/>
        <v>2.0000000000002238</v>
      </c>
      <c r="CH9" s="12">
        <f t="shared" si="54"/>
        <v>1.0000000000001119</v>
      </c>
      <c r="CI9" s="198"/>
      <c r="CJ9" s="11" t="s">
        <v>9</v>
      </c>
      <c r="CK9" s="11">
        <v>2.91</v>
      </c>
      <c r="CL9" s="11">
        <v>2.6760000000000002</v>
      </c>
      <c r="CM9" s="11">
        <v>1.3480000000000001</v>
      </c>
      <c r="CN9" s="12">
        <f t="shared" si="6"/>
        <v>-1.9999999999997797</v>
      </c>
      <c r="CO9" s="12">
        <f t="shared" si="6"/>
        <v>1.000000000000334</v>
      </c>
      <c r="CP9" s="12">
        <f t="shared" si="6"/>
        <v>1.0000000000001119</v>
      </c>
      <c r="CQ9" s="198"/>
      <c r="CR9" s="11" t="s">
        <v>9</v>
      </c>
      <c r="CS9" s="11">
        <v>2.9140000000000001</v>
      </c>
      <c r="CT9" s="11">
        <v>2.6749999999999998</v>
      </c>
      <c r="CU9" s="11">
        <v>1.347</v>
      </c>
      <c r="CV9" s="12">
        <f t="shared" si="55"/>
        <v>2.0000000000002238</v>
      </c>
      <c r="CW9" s="12">
        <f t="shared" si="56"/>
        <v>0</v>
      </c>
      <c r="CX9" s="12">
        <f t="shared" si="57"/>
        <v>0</v>
      </c>
      <c r="CY9" s="198"/>
      <c r="CZ9" s="11" t="s">
        <v>9</v>
      </c>
      <c r="DA9" s="11">
        <v>2.915</v>
      </c>
      <c r="DB9" s="11">
        <v>2.677</v>
      </c>
      <c r="DC9" s="11">
        <v>1.3480000000000001</v>
      </c>
      <c r="DD9" s="12">
        <f t="shared" si="58"/>
        <v>3.0000000000001137</v>
      </c>
      <c r="DE9" s="12">
        <f t="shared" si="59"/>
        <v>2.0000000000002238</v>
      </c>
      <c r="DF9" s="12">
        <f t="shared" si="60"/>
        <v>1.0000000000001119</v>
      </c>
      <c r="DG9" s="198"/>
      <c r="DH9" s="11" t="s">
        <v>9</v>
      </c>
      <c r="DI9" s="11">
        <v>2.9129999999999998</v>
      </c>
      <c r="DJ9" s="11">
        <v>2.677</v>
      </c>
      <c r="DK9" s="11">
        <v>1.3480000000000001</v>
      </c>
      <c r="DL9" s="12">
        <f t="shared" si="7"/>
        <v>0.99999999999988987</v>
      </c>
      <c r="DM9" s="12">
        <f t="shared" si="7"/>
        <v>2.0000000000002238</v>
      </c>
      <c r="DN9" s="12">
        <f t="shared" si="7"/>
        <v>1.0000000000001119</v>
      </c>
      <c r="DO9" s="198"/>
      <c r="DP9" s="11" t="s">
        <v>9</v>
      </c>
      <c r="DQ9" s="11">
        <v>2.9140000000000001</v>
      </c>
      <c r="DR9" s="11">
        <v>2.677</v>
      </c>
      <c r="DS9" s="11">
        <v>1.347</v>
      </c>
      <c r="DT9" s="12">
        <f t="shared" si="8"/>
        <v>2.0000000000002238</v>
      </c>
      <c r="DU9" s="12">
        <f t="shared" si="8"/>
        <v>2.0000000000002238</v>
      </c>
      <c r="DV9" s="12">
        <f t="shared" si="8"/>
        <v>0</v>
      </c>
      <c r="DW9" s="198"/>
      <c r="DX9" s="11" t="s">
        <v>9</v>
      </c>
      <c r="DY9" s="11">
        <v>2.9159999999999999</v>
      </c>
      <c r="DZ9" s="11">
        <v>2.6760000000000002</v>
      </c>
      <c r="EA9" s="11">
        <v>1.347</v>
      </c>
      <c r="EB9" s="12">
        <f t="shared" ref="EB9:EB52" si="72">(DY9-D9)*1000</f>
        <v>4.0000000000000036</v>
      </c>
      <c r="EC9" s="12">
        <f t="shared" si="61"/>
        <v>1.000000000000334</v>
      </c>
      <c r="ED9" s="12">
        <f t="shared" si="62"/>
        <v>0</v>
      </c>
      <c r="EE9" s="198"/>
      <c r="EF9" s="11" t="s">
        <v>9</v>
      </c>
      <c r="EG9" s="11">
        <v>2.9159999999999999</v>
      </c>
      <c r="EH9" s="11">
        <v>2.6760000000000002</v>
      </c>
      <c r="EI9" s="11">
        <v>1.349</v>
      </c>
      <c r="EJ9" s="12">
        <f t="shared" si="71"/>
        <v>4.0000000000000036</v>
      </c>
      <c r="EK9" s="12">
        <f t="shared" si="63"/>
        <v>1.000000000000334</v>
      </c>
      <c r="EL9" s="12">
        <f t="shared" si="69"/>
        <v>2.0000000000000018</v>
      </c>
      <c r="EM9" s="198"/>
      <c r="EN9" s="11" t="s">
        <v>9</v>
      </c>
      <c r="EO9" s="11">
        <v>2.9140000000000001</v>
      </c>
      <c r="EP9" s="11">
        <v>2.677</v>
      </c>
      <c r="EQ9" s="11">
        <v>1.349</v>
      </c>
      <c r="ER9" s="41">
        <f t="shared" si="9"/>
        <v>2.0000000000002238</v>
      </c>
      <c r="ES9" s="41">
        <f t="shared" si="10"/>
        <v>2.0000000000002238</v>
      </c>
      <c r="ET9" s="41">
        <f t="shared" si="11"/>
        <v>2.0000000000000018</v>
      </c>
      <c r="EU9" s="198"/>
      <c r="EV9" s="11" t="s">
        <v>9</v>
      </c>
      <c r="EW9" s="11"/>
      <c r="EX9" s="11"/>
      <c r="EY9" s="11"/>
      <c r="EZ9" s="41">
        <f t="shared" si="12"/>
        <v>0</v>
      </c>
      <c r="FA9" s="41">
        <f t="shared" si="13"/>
        <v>0</v>
      </c>
      <c r="FB9" s="41">
        <f t="shared" si="14"/>
        <v>-1000.0000000001119</v>
      </c>
      <c r="FC9" s="198"/>
      <c r="FD9" s="11" t="s">
        <v>9</v>
      </c>
      <c r="FE9" s="11">
        <v>2.9140000000000001</v>
      </c>
      <c r="FF9" s="46">
        <v>2.6760000000000002</v>
      </c>
      <c r="FG9" s="11">
        <v>1.347</v>
      </c>
      <c r="FH9" s="41">
        <f t="shared" si="64"/>
        <v>2.0000000000002238</v>
      </c>
      <c r="FI9" s="41">
        <f t="shared" si="65"/>
        <v>1.000000000000334</v>
      </c>
      <c r="FJ9" s="41">
        <f t="shared" si="66"/>
        <v>0</v>
      </c>
      <c r="FK9" s="198"/>
      <c r="FL9" s="11" t="s">
        <v>9</v>
      </c>
      <c r="FM9" s="11">
        <v>2.9169999999999998</v>
      </c>
      <c r="FN9" s="46">
        <v>2.6789999999999998</v>
      </c>
      <c r="FO9" s="11">
        <v>1.349</v>
      </c>
      <c r="FP9" s="41">
        <f t="shared" si="15"/>
        <v>4.9999999999998934</v>
      </c>
      <c r="FQ9" s="41">
        <f t="shared" si="16"/>
        <v>4.0000000000000036</v>
      </c>
      <c r="FR9" s="41">
        <f t="shared" si="17"/>
        <v>2.0000000000000018</v>
      </c>
      <c r="FS9" s="17" t="s">
        <v>9</v>
      </c>
      <c r="FT9" s="30">
        <v>2.9129999999999998</v>
      </c>
      <c r="FU9" s="30">
        <v>2.677</v>
      </c>
      <c r="FV9" s="30">
        <v>1.3480000000000001</v>
      </c>
      <c r="FW9" s="56">
        <f t="shared" si="18"/>
        <v>0.99999999999988987</v>
      </c>
      <c r="FX9" s="56">
        <f t="shared" si="19"/>
        <v>2.0000000000002238</v>
      </c>
      <c r="FY9" s="56">
        <f t="shared" si="20"/>
        <v>1.0000000000001119</v>
      </c>
      <c r="FZ9" s="17" t="s">
        <v>9</v>
      </c>
      <c r="GA9">
        <v>2.9159999999999999</v>
      </c>
      <c r="GB9">
        <v>2.6760000000000002</v>
      </c>
      <c r="GC9">
        <v>1.351</v>
      </c>
      <c r="GD9" s="56">
        <f t="shared" si="21"/>
        <v>4.0000000000000036</v>
      </c>
      <c r="GE9" s="56">
        <f t="shared" si="22"/>
        <v>1.000000000000334</v>
      </c>
      <c r="GF9" s="56">
        <f t="shared" si="23"/>
        <v>4.0000000000000036</v>
      </c>
      <c r="GG9" s="17" t="s">
        <v>9</v>
      </c>
      <c r="GH9">
        <v>2.9159999999999999</v>
      </c>
      <c r="GI9">
        <v>2.6779999999999999</v>
      </c>
      <c r="GJ9">
        <v>1.3480000000000001</v>
      </c>
      <c r="GK9" s="56">
        <f t="shared" si="24"/>
        <v>4.0000000000000036</v>
      </c>
      <c r="GL9" s="56">
        <f t="shared" si="25"/>
        <v>3.0000000000001137</v>
      </c>
      <c r="GM9" s="56">
        <f t="shared" si="26"/>
        <v>1.0000000000001119</v>
      </c>
      <c r="GN9" s="17" t="s">
        <v>9</v>
      </c>
      <c r="GO9" s="65">
        <v>2.9140000000000001</v>
      </c>
      <c r="GP9" s="65">
        <v>2.677</v>
      </c>
      <c r="GQ9" s="65">
        <v>1.3480000000000001</v>
      </c>
      <c r="GR9" s="63">
        <f t="shared" si="67"/>
        <v>2.0000000000002238</v>
      </c>
      <c r="GS9" s="56">
        <f t="shared" si="27"/>
        <v>2.0000000000002238</v>
      </c>
      <c r="GT9" s="56">
        <f t="shared" si="28"/>
        <v>1.0000000000001119</v>
      </c>
    </row>
    <row r="10" spans="2:202" x14ac:dyDescent="0.25">
      <c r="B10" s="211"/>
      <c r="C10" s="4" t="s">
        <v>10</v>
      </c>
      <c r="D10" s="11">
        <v>2.9569999999999999</v>
      </c>
      <c r="E10" s="11">
        <v>2.5550000000000002</v>
      </c>
      <c r="F10" s="11">
        <v>-0.38</v>
      </c>
      <c r="G10" s="207"/>
      <c r="H10" s="11" t="s">
        <v>10</v>
      </c>
      <c r="I10" s="11">
        <v>2.9580000000000002</v>
      </c>
      <c r="J10" s="11">
        <v>2.5550000000000002</v>
      </c>
      <c r="K10" s="11">
        <v>-0.379</v>
      </c>
      <c r="L10" s="12">
        <f t="shared" si="29"/>
        <v>1.000000000000334</v>
      </c>
      <c r="M10" s="12">
        <f t="shared" si="30"/>
        <v>0</v>
      </c>
      <c r="N10" s="12">
        <f t="shared" si="31"/>
        <v>1.0000000000000009</v>
      </c>
      <c r="O10" s="207"/>
      <c r="P10" s="11" t="s">
        <v>10</v>
      </c>
      <c r="Q10" s="11"/>
      <c r="R10" s="11"/>
      <c r="S10" s="11"/>
      <c r="T10" s="12"/>
      <c r="U10" s="12"/>
      <c r="V10" s="12"/>
      <c r="W10" s="207"/>
      <c r="X10" s="11" t="s">
        <v>10</v>
      </c>
      <c r="Y10" s="11"/>
      <c r="Z10" s="11"/>
      <c r="AA10" s="11"/>
      <c r="AB10" s="12"/>
      <c r="AC10" s="12"/>
      <c r="AD10" s="12"/>
      <c r="AE10" s="207"/>
      <c r="AF10" s="11" t="s">
        <v>10</v>
      </c>
      <c r="AG10" s="11"/>
      <c r="AH10" s="11"/>
      <c r="AI10" s="11"/>
      <c r="AJ10" s="12"/>
      <c r="AK10" s="12"/>
      <c r="AL10" s="12"/>
      <c r="AM10" s="207"/>
      <c r="AN10" s="11" t="s">
        <v>10</v>
      </c>
      <c r="AO10" s="18"/>
      <c r="AP10" s="18"/>
      <c r="AQ10" s="18"/>
      <c r="AR10" s="12"/>
      <c r="AS10" s="12"/>
      <c r="AT10" s="12"/>
      <c r="AU10" s="207"/>
      <c r="AV10" s="11" t="s">
        <v>10</v>
      </c>
      <c r="AW10" s="18">
        <v>2.956</v>
      </c>
      <c r="AX10" s="18">
        <v>2.556</v>
      </c>
      <c r="AY10" s="18">
        <v>-0.379</v>
      </c>
      <c r="AZ10" s="12">
        <f t="shared" si="44"/>
        <v>-0.99999999999988987</v>
      </c>
      <c r="BA10" s="12">
        <f t="shared" si="45"/>
        <v>0.99999999999988987</v>
      </c>
      <c r="BB10" s="12">
        <f t="shared" si="46"/>
        <v>1.0000000000000009</v>
      </c>
      <c r="BC10" s="207"/>
      <c r="BD10" s="11" t="s">
        <v>10</v>
      </c>
      <c r="BE10" s="18">
        <v>2.9609999999999999</v>
      </c>
      <c r="BF10" s="18">
        <v>2.5569999999999999</v>
      </c>
      <c r="BG10" s="18">
        <v>-0.38</v>
      </c>
      <c r="BH10" s="12">
        <f t="shared" si="70"/>
        <v>4.0000000000000036</v>
      </c>
      <c r="BI10" s="12">
        <f t="shared" si="70"/>
        <v>1.9999999999997797</v>
      </c>
      <c r="BJ10" s="12">
        <f t="shared" si="70"/>
        <v>0</v>
      </c>
      <c r="BK10" s="207"/>
      <c r="BL10" s="11" t="s">
        <v>10</v>
      </c>
      <c r="BM10" s="18">
        <v>2.96</v>
      </c>
      <c r="BN10" s="18">
        <v>2.556</v>
      </c>
      <c r="BO10" s="18">
        <v>-0.38</v>
      </c>
      <c r="BP10" s="12">
        <f t="shared" si="47"/>
        <v>3.0000000000001137</v>
      </c>
      <c r="BQ10" s="12">
        <f t="shared" si="68"/>
        <v>0.99999999999988987</v>
      </c>
      <c r="BR10" s="12">
        <f t="shared" si="48"/>
        <v>0</v>
      </c>
      <c r="BS10" s="207"/>
      <c r="BT10" s="11" t="s">
        <v>10</v>
      </c>
      <c r="BU10" s="18">
        <v>2.9609999999999999</v>
      </c>
      <c r="BV10" s="18">
        <v>2.5569999999999999</v>
      </c>
      <c r="BW10" s="18">
        <v>-0.379</v>
      </c>
      <c r="BX10" s="12">
        <f t="shared" si="49"/>
        <v>4.0000000000000036</v>
      </c>
      <c r="BY10" s="12">
        <f t="shared" si="50"/>
        <v>1.9999999999997797</v>
      </c>
      <c r="BZ10" s="12">
        <f t="shared" si="51"/>
        <v>1.0000000000000009</v>
      </c>
      <c r="CA10" s="199"/>
      <c r="CB10" s="11" t="s">
        <v>10</v>
      </c>
      <c r="CC10" s="18">
        <v>2.9609999999999999</v>
      </c>
      <c r="CD10" s="18">
        <v>2.5579999999999998</v>
      </c>
      <c r="CE10" s="18">
        <v>-0.379</v>
      </c>
      <c r="CF10" s="12">
        <f t="shared" si="52"/>
        <v>4.0000000000000036</v>
      </c>
      <c r="CG10" s="12">
        <f t="shared" si="53"/>
        <v>2.9999999999996696</v>
      </c>
      <c r="CH10" s="12">
        <f t="shared" si="54"/>
        <v>1.0000000000000009</v>
      </c>
      <c r="CI10" s="199"/>
      <c r="CJ10" s="11" t="s">
        <v>10</v>
      </c>
      <c r="CK10" s="18">
        <v>2.9569999999999999</v>
      </c>
      <c r="CL10" s="18">
        <v>2.5569999999999999</v>
      </c>
      <c r="CM10" s="18">
        <v>-0.378</v>
      </c>
      <c r="CN10" s="12">
        <f t="shared" si="6"/>
        <v>0</v>
      </c>
      <c r="CO10" s="12">
        <f t="shared" si="6"/>
        <v>1.9999999999997797</v>
      </c>
      <c r="CP10" s="12">
        <f t="shared" si="6"/>
        <v>2.0000000000000018</v>
      </c>
      <c r="CQ10" s="199"/>
      <c r="CR10" s="11" t="s">
        <v>10</v>
      </c>
      <c r="CS10" s="18">
        <v>2.96</v>
      </c>
      <c r="CT10" s="18">
        <v>2.5569999999999999</v>
      </c>
      <c r="CU10" s="18">
        <v>-0.38</v>
      </c>
      <c r="CV10" s="12">
        <f t="shared" si="55"/>
        <v>3.0000000000001137</v>
      </c>
      <c r="CW10" s="12">
        <f t="shared" si="56"/>
        <v>1.9999999999997797</v>
      </c>
      <c r="CX10" s="12">
        <f t="shared" si="57"/>
        <v>0</v>
      </c>
      <c r="CY10" s="199"/>
      <c r="CZ10" s="11" t="s">
        <v>10</v>
      </c>
      <c r="DA10" s="18">
        <v>2.9620000000000002</v>
      </c>
      <c r="DB10" s="18">
        <v>2.5579999999999998</v>
      </c>
      <c r="DC10" s="18">
        <v>-0.379</v>
      </c>
      <c r="DD10" s="12">
        <f t="shared" si="58"/>
        <v>5.0000000000003375</v>
      </c>
      <c r="DE10" s="12">
        <f t="shared" si="59"/>
        <v>2.9999999999996696</v>
      </c>
      <c r="DF10" s="12">
        <f t="shared" si="60"/>
        <v>1.0000000000000009</v>
      </c>
      <c r="DG10" s="199"/>
      <c r="DH10" s="11" t="s">
        <v>10</v>
      </c>
      <c r="DI10" s="18">
        <v>2.9580000000000002</v>
      </c>
      <c r="DJ10" s="18">
        <v>2.5569999999999999</v>
      </c>
      <c r="DK10" s="18">
        <v>-0.38</v>
      </c>
      <c r="DL10" s="12">
        <f t="shared" si="7"/>
        <v>1.000000000000334</v>
      </c>
      <c r="DM10" s="12">
        <f t="shared" si="7"/>
        <v>1.9999999999997797</v>
      </c>
      <c r="DN10" s="12">
        <f t="shared" si="7"/>
        <v>0</v>
      </c>
      <c r="DO10" s="199"/>
      <c r="DP10" s="11" t="s">
        <v>10</v>
      </c>
      <c r="DQ10" s="18">
        <v>2.96</v>
      </c>
      <c r="DR10" s="18">
        <v>2.5569999999999999</v>
      </c>
      <c r="DS10" s="18">
        <v>-0.379</v>
      </c>
      <c r="DT10" s="12">
        <f t="shared" si="8"/>
        <v>3.0000000000001137</v>
      </c>
      <c r="DU10" s="12">
        <f t="shared" si="8"/>
        <v>1.9999999999997797</v>
      </c>
      <c r="DV10" s="12">
        <f t="shared" si="8"/>
        <v>1.0000000000000009</v>
      </c>
      <c r="DW10" s="199"/>
      <c r="DX10" s="11" t="s">
        <v>10</v>
      </c>
      <c r="DY10" s="18">
        <v>2.9590000000000001</v>
      </c>
      <c r="DZ10" s="18">
        <v>2.556</v>
      </c>
      <c r="EA10" s="18">
        <v>-0.379</v>
      </c>
      <c r="EB10" s="12">
        <f>(DY10-D10)*1000</f>
        <v>2.0000000000002238</v>
      </c>
      <c r="EC10" s="12">
        <f t="shared" si="61"/>
        <v>0.99999999999988987</v>
      </c>
      <c r="ED10" s="12">
        <f t="shared" si="62"/>
        <v>1.0000000000000009</v>
      </c>
      <c r="EE10" s="199"/>
      <c r="EF10" s="11" t="s">
        <v>10</v>
      </c>
      <c r="EG10" s="18">
        <v>2.9590000000000001</v>
      </c>
      <c r="EH10" s="18">
        <v>2.556</v>
      </c>
      <c r="EI10" s="18">
        <v>-0.379</v>
      </c>
      <c r="EJ10" s="12">
        <f t="shared" si="71"/>
        <v>2.0000000000002238</v>
      </c>
      <c r="EK10" s="12">
        <f>(EH10-E10)*1000</f>
        <v>0.99999999999988987</v>
      </c>
      <c r="EL10" s="12">
        <f t="shared" si="69"/>
        <v>1.0000000000000009</v>
      </c>
      <c r="EM10" s="199"/>
      <c r="EN10" s="11" t="s">
        <v>10</v>
      </c>
      <c r="EO10" s="18">
        <v>2.9550000000000001</v>
      </c>
      <c r="EP10" s="18">
        <v>2.5579999999999998</v>
      </c>
      <c r="EQ10" s="18">
        <v>-0.379</v>
      </c>
      <c r="ER10" s="41">
        <f t="shared" si="9"/>
        <v>-1.9999999999997797</v>
      </c>
      <c r="ES10" s="41">
        <f t="shared" si="10"/>
        <v>2.9999999999996696</v>
      </c>
      <c r="ET10" s="41">
        <f t="shared" si="11"/>
        <v>1.0000000000000009</v>
      </c>
      <c r="EU10" s="199"/>
      <c r="EV10" s="11" t="s">
        <v>10</v>
      </c>
      <c r="EW10" s="18"/>
      <c r="EX10" s="18"/>
      <c r="EY10" s="18"/>
      <c r="EZ10" s="41">
        <f t="shared" si="12"/>
        <v>-1000.000000000334</v>
      </c>
      <c r="FA10" s="41">
        <f t="shared" si="13"/>
        <v>0</v>
      </c>
      <c r="FB10" s="41">
        <f t="shared" si="14"/>
        <v>-1000.0000000000009</v>
      </c>
      <c r="FC10" s="199"/>
      <c r="FD10" s="11" t="s">
        <v>10</v>
      </c>
      <c r="FE10" s="18">
        <v>2.9550000000000001</v>
      </c>
      <c r="FF10" s="46">
        <v>2.5569999999999999</v>
      </c>
      <c r="FG10" s="18">
        <v>-0.378</v>
      </c>
      <c r="FH10" s="41">
        <f t="shared" si="64"/>
        <v>-1.9999999999997797</v>
      </c>
      <c r="FI10" s="41">
        <f t="shared" si="65"/>
        <v>1.9999999999997797</v>
      </c>
      <c r="FJ10" s="41">
        <f t="shared" si="66"/>
        <v>2.0000000000000018</v>
      </c>
      <c r="FK10" s="199"/>
      <c r="FL10" s="11" t="s">
        <v>10</v>
      </c>
      <c r="FM10" s="18">
        <v>2.9620000000000002</v>
      </c>
      <c r="FN10" s="46">
        <v>2.5579999999999998</v>
      </c>
      <c r="FO10" s="18">
        <v>-0.38200000000000001</v>
      </c>
      <c r="FP10" s="41">
        <f t="shared" si="15"/>
        <v>5.0000000000003375</v>
      </c>
      <c r="FQ10" s="41">
        <f t="shared" si="16"/>
        <v>2.9999999999996696</v>
      </c>
      <c r="FR10" s="41">
        <f t="shared" si="17"/>
        <v>-2.0000000000000018</v>
      </c>
      <c r="FS10" s="17" t="s">
        <v>10</v>
      </c>
      <c r="FT10" s="30">
        <v>2.9590000000000001</v>
      </c>
      <c r="FU10" s="30">
        <v>2.5569999999999999</v>
      </c>
      <c r="FV10" s="30">
        <v>-0.377</v>
      </c>
      <c r="FW10" s="56">
        <f t="shared" si="18"/>
        <v>2.0000000000002238</v>
      </c>
      <c r="FX10" s="56">
        <f t="shared" si="19"/>
        <v>1.9999999999997797</v>
      </c>
      <c r="FY10" s="56">
        <f t="shared" si="20"/>
        <v>3.0000000000000027</v>
      </c>
      <c r="FZ10" s="17" t="s">
        <v>10</v>
      </c>
      <c r="GA10">
        <v>2.96</v>
      </c>
      <c r="GB10">
        <v>2.5579999999999998</v>
      </c>
      <c r="GC10">
        <v>-0.377</v>
      </c>
      <c r="GD10" s="56">
        <f t="shared" si="21"/>
        <v>3.0000000000001137</v>
      </c>
      <c r="GE10" s="56">
        <f t="shared" si="22"/>
        <v>2.9999999999996696</v>
      </c>
      <c r="GF10" s="56">
        <f t="shared" si="23"/>
        <v>3.0000000000000027</v>
      </c>
      <c r="GG10" s="17" t="s">
        <v>10</v>
      </c>
      <c r="GH10">
        <v>2.9620000000000002</v>
      </c>
      <c r="GI10">
        <v>2.5590000000000002</v>
      </c>
      <c r="GJ10">
        <v>-0.379</v>
      </c>
      <c r="GK10" s="56">
        <f t="shared" si="24"/>
        <v>5.0000000000003375</v>
      </c>
      <c r="GL10" s="56">
        <f t="shared" si="25"/>
        <v>4.0000000000000036</v>
      </c>
      <c r="GM10" s="56">
        <f t="shared" si="26"/>
        <v>1.0000000000000009</v>
      </c>
      <c r="GN10" s="17" t="s">
        <v>10</v>
      </c>
      <c r="GO10" s="65">
        <v>2.9590000000000001</v>
      </c>
      <c r="GP10" s="65">
        <v>2.5569999999999999</v>
      </c>
      <c r="GQ10" s="65">
        <v>-0.379</v>
      </c>
      <c r="GR10" s="63">
        <f t="shared" si="67"/>
        <v>2.0000000000002238</v>
      </c>
      <c r="GS10" s="56">
        <f t="shared" si="27"/>
        <v>1.9999999999997797</v>
      </c>
      <c r="GT10" s="56">
        <f t="shared" si="28"/>
        <v>1.0000000000000009</v>
      </c>
    </row>
    <row r="11" spans="2:202" x14ac:dyDescent="0.25">
      <c r="B11" s="211">
        <v>2</v>
      </c>
      <c r="C11" s="4" t="s">
        <v>11</v>
      </c>
      <c r="D11" s="11">
        <v>1.673</v>
      </c>
      <c r="E11" s="11">
        <v>-2.2810000000000001</v>
      </c>
      <c r="F11" s="11">
        <v>-0.28199999999999997</v>
      </c>
      <c r="G11" s="207">
        <v>2</v>
      </c>
      <c r="H11" s="11" t="s">
        <v>11</v>
      </c>
      <c r="I11" s="11"/>
      <c r="J11" s="11"/>
      <c r="K11" s="11"/>
      <c r="L11" s="12"/>
      <c r="M11" s="12"/>
      <c r="N11" s="12"/>
      <c r="O11" s="207">
        <v>2</v>
      </c>
      <c r="P11" s="11" t="s">
        <v>11</v>
      </c>
      <c r="Q11" s="11"/>
      <c r="R11" s="11"/>
      <c r="S11" s="11"/>
      <c r="T11" s="12"/>
      <c r="U11" s="12"/>
      <c r="V11" s="12"/>
      <c r="W11" s="207">
        <v>2</v>
      </c>
      <c r="X11" s="11" t="s">
        <v>11</v>
      </c>
      <c r="Y11" s="11"/>
      <c r="Z11" s="11"/>
      <c r="AA11" s="11"/>
      <c r="AB11" s="12"/>
      <c r="AC11" s="12"/>
      <c r="AD11" s="12"/>
      <c r="AE11" s="207">
        <v>2</v>
      </c>
      <c r="AF11" s="11" t="s">
        <v>11</v>
      </c>
      <c r="AG11" s="11"/>
      <c r="AH11" s="11"/>
      <c r="AI11" s="11"/>
      <c r="AJ11" s="12"/>
      <c r="AK11" s="12"/>
      <c r="AL11" s="12"/>
      <c r="AM11" s="207">
        <v>2</v>
      </c>
      <c r="AN11" s="17" t="s">
        <v>11</v>
      </c>
      <c r="AO11" s="20"/>
      <c r="AP11" s="20"/>
      <c r="AQ11" s="20"/>
      <c r="AR11" s="12"/>
      <c r="AS11" s="12"/>
      <c r="AT11" s="12"/>
      <c r="AU11" s="207">
        <v>2</v>
      </c>
      <c r="AV11" s="17" t="s">
        <v>11</v>
      </c>
      <c r="AW11" s="20"/>
      <c r="AX11" s="20"/>
      <c r="AY11" s="20"/>
      <c r="AZ11" s="12"/>
      <c r="BA11" s="12"/>
      <c r="BB11" s="12"/>
      <c r="BC11" s="207">
        <v>2</v>
      </c>
      <c r="BD11" s="17" t="s">
        <v>11</v>
      </c>
      <c r="BE11" s="20"/>
      <c r="BF11" s="20"/>
      <c r="BG11" s="20"/>
      <c r="BH11" s="12"/>
      <c r="BI11" s="12"/>
      <c r="BJ11" s="12"/>
      <c r="BK11" s="207">
        <v>2</v>
      </c>
      <c r="BL11" s="17" t="s">
        <v>11</v>
      </c>
      <c r="BM11" s="20"/>
      <c r="BN11" s="20"/>
      <c r="BO11" s="20"/>
      <c r="BP11" s="12"/>
      <c r="BQ11" s="12"/>
      <c r="BR11" s="12"/>
      <c r="BS11" s="207">
        <v>2</v>
      </c>
      <c r="BT11" s="17" t="s">
        <v>11</v>
      </c>
      <c r="BU11" s="20"/>
      <c r="BV11" s="20"/>
      <c r="BW11" s="20"/>
      <c r="BX11" s="12"/>
      <c r="BY11" s="12"/>
      <c r="BZ11" s="12"/>
      <c r="CA11" s="197">
        <v>2</v>
      </c>
      <c r="CB11" s="17" t="s">
        <v>11</v>
      </c>
      <c r="CC11" s="20"/>
      <c r="CD11" s="20"/>
      <c r="CE11" s="20"/>
      <c r="CF11" s="12"/>
      <c r="CG11" s="12"/>
      <c r="CH11" s="12"/>
      <c r="CI11" s="197">
        <v>2</v>
      </c>
      <c r="CJ11" s="17" t="s">
        <v>11</v>
      </c>
      <c r="CK11" s="20"/>
      <c r="CL11" s="20"/>
      <c r="CM11" s="20"/>
      <c r="CN11" s="12"/>
      <c r="CO11" s="12"/>
      <c r="CP11" s="12"/>
      <c r="CQ11" s="197">
        <v>2</v>
      </c>
      <c r="CR11" s="17" t="s">
        <v>11</v>
      </c>
      <c r="CS11" s="20"/>
      <c r="CT11" s="20"/>
      <c r="CU11" s="20"/>
      <c r="CV11" s="12"/>
      <c r="CW11" s="12"/>
      <c r="CX11" s="12"/>
      <c r="CY11" s="197">
        <v>2</v>
      </c>
      <c r="CZ11" s="17" t="s">
        <v>11</v>
      </c>
      <c r="DA11" s="20"/>
      <c r="DB11" s="20"/>
      <c r="DC11" s="20"/>
      <c r="DD11" s="12"/>
      <c r="DE11" s="12"/>
      <c r="DF11" s="12"/>
      <c r="DG11" s="197">
        <v>2</v>
      </c>
      <c r="DH11" s="17" t="s">
        <v>11</v>
      </c>
      <c r="DI11" s="20"/>
      <c r="DJ11" s="20"/>
      <c r="DK11" s="20"/>
      <c r="DL11" s="12"/>
      <c r="DM11" s="12"/>
      <c r="DN11" s="12"/>
      <c r="DO11" s="197">
        <v>2</v>
      </c>
      <c r="DP11" s="17" t="s">
        <v>11</v>
      </c>
      <c r="DQ11" s="20"/>
      <c r="DR11" s="20"/>
      <c r="DS11" s="20"/>
      <c r="DT11" s="12"/>
      <c r="DU11" s="12"/>
      <c r="DV11" s="12"/>
      <c r="DW11" s="197">
        <v>2</v>
      </c>
      <c r="DX11" s="17" t="s">
        <v>11</v>
      </c>
      <c r="DY11" s="20"/>
      <c r="DZ11" s="20"/>
      <c r="EA11" s="20"/>
      <c r="EB11" s="12"/>
      <c r="EC11" s="12"/>
      <c r="ED11" s="12"/>
      <c r="EE11" s="197">
        <v>2</v>
      </c>
      <c r="EF11" s="17" t="s">
        <v>11</v>
      </c>
      <c r="EG11" s="11">
        <v>1.675</v>
      </c>
      <c r="EH11" s="11">
        <v>-2.2799999999999998</v>
      </c>
      <c r="EI11" s="11">
        <v>-0.28000000000000003</v>
      </c>
      <c r="EJ11" s="12">
        <f>(EG11-D11)*1000</f>
        <v>2.0000000000000018</v>
      </c>
      <c r="EK11" s="12">
        <f t="shared" si="63"/>
        <v>1.000000000000334</v>
      </c>
      <c r="EL11" s="12">
        <f t="shared" si="69"/>
        <v>1.9999999999999463</v>
      </c>
      <c r="EM11" s="197">
        <v>2</v>
      </c>
      <c r="EN11" s="17" t="s">
        <v>11</v>
      </c>
      <c r="EO11" s="11">
        <v>1.673</v>
      </c>
      <c r="EP11" s="11">
        <v>-2.2789999999999999</v>
      </c>
      <c r="EQ11" s="11">
        <v>-0.28100000000000003</v>
      </c>
      <c r="ER11" s="41">
        <f t="shared" si="9"/>
        <v>0</v>
      </c>
      <c r="ES11" s="41">
        <f t="shared" si="10"/>
        <v>2.0000000000002238</v>
      </c>
      <c r="ET11" s="41">
        <f t="shared" si="11"/>
        <v>0.99999999999994538</v>
      </c>
      <c r="EU11" s="197">
        <v>2</v>
      </c>
      <c r="EV11" s="17" t="s">
        <v>11</v>
      </c>
      <c r="EW11" s="11"/>
      <c r="EX11" s="11"/>
      <c r="EY11" s="11"/>
      <c r="EZ11" s="41">
        <f t="shared" si="12"/>
        <v>0</v>
      </c>
      <c r="FA11" s="41">
        <f t="shared" si="13"/>
        <v>0</v>
      </c>
      <c r="FB11" s="41">
        <f t="shared" si="14"/>
        <v>0</v>
      </c>
      <c r="FC11" s="197">
        <v>2</v>
      </c>
      <c r="FD11" s="17" t="s">
        <v>11</v>
      </c>
      <c r="FE11" s="11"/>
      <c r="FF11" s="11"/>
      <c r="FG11" s="11"/>
      <c r="FH11" s="41"/>
      <c r="FI11" s="41"/>
      <c r="FJ11" s="41"/>
      <c r="FK11" s="197">
        <v>2</v>
      </c>
      <c r="FL11" s="17" t="s">
        <v>11</v>
      </c>
      <c r="FM11" s="11">
        <v>1.673</v>
      </c>
      <c r="FN11" s="11">
        <v>-2.2810000000000001</v>
      </c>
      <c r="FO11" s="11">
        <v>-0.28100000000000003</v>
      </c>
      <c r="FP11" s="47">
        <f t="shared" si="15"/>
        <v>0</v>
      </c>
      <c r="FQ11" s="47">
        <f t="shared" si="16"/>
        <v>0</v>
      </c>
      <c r="FR11" s="41">
        <f t="shared" si="17"/>
        <v>0.99999999999994538</v>
      </c>
      <c r="FS11" s="17" t="s">
        <v>11</v>
      </c>
      <c r="FT11" s="30">
        <v>1.6719999999999999</v>
      </c>
      <c r="FU11" s="30">
        <v>-2.2810000000000001</v>
      </c>
      <c r="FV11" s="30">
        <v>-0.28000000000000003</v>
      </c>
      <c r="FW11" s="57">
        <f t="shared" si="18"/>
        <v>-1.0000000000001119</v>
      </c>
      <c r="FX11" s="57">
        <f t="shared" si="19"/>
        <v>0</v>
      </c>
      <c r="FY11" s="56">
        <f t="shared" si="20"/>
        <v>1.9999999999999463</v>
      </c>
      <c r="FZ11" s="17" t="s">
        <v>11</v>
      </c>
      <c r="GA11">
        <v>1.671</v>
      </c>
      <c r="GB11">
        <v>-2.282</v>
      </c>
      <c r="GC11">
        <v>-0.27700000000000002</v>
      </c>
      <c r="GD11" s="57">
        <f t="shared" si="21"/>
        <v>-2.0000000000000018</v>
      </c>
      <c r="GE11" s="57">
        <f t="shared" si="22"/>
        <v>-0.99999999999988987</v>
      </c>
      <c r="GF11" s="56">
        <f t="shared" si="23"/>
        <v>4.9999999999999485</v>
      </c>
      <c r="GG11" s="17" t="s">
        <v>11</v>
      </c>
      <c r="GH11">
        <v>1.673</v>
      </c>
      <c r="GI11">
        <v>-2.282</v>
      </c>
      <c r="GJ11">
        <v>-0.28000000000000003</v>
      </c>
      <c r="GK11" s="57">
        <f t="shared" si="24"/>
        <v>0</v>
      </c>
      <c r="GL11" s="57">
        <f t="shared" si="25"/>
        <v>-0.99999999999988987</v>
      </c>
      <c r="GM11" s="56">
        <f t="shared" si="26"/>
        <v>1.9999999999999463</v>
      </c>
      <c r="GN11" s="17" t="s">
        <v>11</v>
      </c>
      <c r="GO11" s="65">
        <v>1.6719999999999999</v>
      </c>
      <c r="GP11" s="65">
        <v>-2.2810000000000001</v>
      </c>
      <c r="GQ11" s="65">
        <v>-0.28100000000000003</v>
      </c>
      <c r="GR11" s="64">
        <f t="shared" si="67"/>
        <v>-1.0000000000001119</v>
      </c>
      <c r="GS11" s="57">
        <f t="shared" si="27"/>
        <v>0</v>
      </c>
      <c r="GT11" s="56">
        <f t="shared" si="28"/>
        <v>0.99999999999994538</v>
      </c>
    </row>
    <row r="12" spans="2:202" x14ac:dyDescent="0.25">
      <c r="B12" s="211"/>
      <c r="C12" s="4" t="s">
        <v>12</v>
      </c>
      <c r="D12" s="11">
        <v>1.696</v>
      </c>
      <c r="E12" s="11">
        <v>-2.2490000000000001</v>
      </c>
      <c r="F12" s="11">
        <v>1.5349999999999999</v>
      </c>
      <c r="G12" s="207"/>
      <c r="H12" s="11" t="s">
        <v>12</v>
      </c>
      <c r="I12" s="11">
        <v>1.6970000000000001</v>
      </c>
      <c r="J12" s="11">
        <v>-2.2490000000000001</v>
      </c>
      <c r="K12" s="11">
        <v>1.536</v>
      </c>
      <c r="L12" s="12">
        <f t="shared" si="29"/>
        <v>1.0000000000001119</v>
      </c>
      <c r="M12" s="12">
        <f t="shared" si="30"/>
        <v>0</v>
      </c>
      <c r="N12" s="12">
        <f t="shared" si="31"/>
        <v>1.0000000000001119</v>
      </c>
      <c r="O12" s="207"/>
      <c r="P12" s="11" t="s">
        <v>12</v>
      </c>
      <c r="Q12" s="11">
        <v>1.6950000000000001</v>
      </c>
      <c r="R12" s="11">
        <v>-2.2480000000000002</v>
      </c>
      <c r="S12" s="11">
        <v>1.5349999999999999</v>
      </c>
      <c r="T12" s="12">
        <f t="shared" ref="T12:T52" si="73">(Q12-D12)*1000</f>
        <v>-0.99999999999988987</v>
      </c>
      <c r="U12" s="12">
        <f t="shared" ref="U12:U52" si="74">(R12-E12)*1000</f>
        <v>0.99999999999988987</v>
      </c>
      <c r="V12" s="12">
        <f t="shared" ref="V12:V52" si="75">(S12-F12)*1000</f>
        <v>0</v>
      </c>
      <c r="W12" s="207"/>
      <c r="X12" s="11" t="s">
        <v>12</v>
      </c>
      <c r="Y12" s="11">
        <v>1.6950000000000001</v>
      </c>
      <c r="Z12" s="11">
        <v>-2.2480000000000002</v>
      </c>
      <c r="AA12" s="11">
        <v>1.5349999999999999</v>
      </c>
      <c r="AB12" s="12">
        <f t="shared" si="35"/>
        <v>-0.99999999999988987</v>
      </c>
      <c r="AC12" s="12">
        <f t="shared" si="36"/>
        <v>0.99999999999988987</v>
      </c>
      <c r="AD12" s="12">
        <f t="shared" si="37"/>
        <v>0</v>
      </c>
      <c r="AE12" s="207"/>
      <c r="AF12" s="11" t="s">
        <v>12</v>
      </c>
      <c r="AG12" s="11">
        <v>1.6970000000000001</v>
      </c>
      <c r="AH12" s="11">
        <v>-2.2490000000000001</v>
      </c>
      <c r="AI12" s="11">
        <v>1.5349999999999999</v>
      </c>
      <c r="AJ12" s="12">
        <f t="shared" si="38"/>
        <v>1.0000000000001119</v>
      </c>
      <c r="AK12" s="12">
        <f t="shared" si="39"/>
        <v>0</v>
      </c>
      <c r="AL12" s="12">
        <f t="shared" si="40"/>
        <v>0</v>
      </c>
      <c r="AM12" s="207"/>
      <c r="AN12" s="17" t="s">
        <v>12</v>
      </c>
      <c r="AO12" s="20">
        <v>1.7010000000000001</v>
      </c>
      <c r="AP12" s="20">
        <v>-2.2480000000000002</v>
      </c>
      <c r="AQ12" s="20">
        <v>1.536</v>
      </c>
      <c r="AR12" s="12">
        <f t="shared" ref="AR12:AR23" si="76">(AO12-D12)*1000</f>
        <v>5.0000000000001155</v>
      </c>
      <c r="AS12" s="12">
        <f t="shared" ref="AS12:AS23" si="77">(AP12-E12)*1000</f>
        <v>0.99999999999988987</v>
      </c>
      <c r="AT12" s="12">
        <f t="shared" ref="AT12:AT23" si="78">(AQ12-F12)*1000</f>
        <v>1.0000000000001119</v>
      </c>
      <c r="AU12" s="207"/>
      <c r="AV12" s="17" t="s">
        <v>12</v>
      </c>
      <c r="AW12" s="20">
        <v>1.698</v>
      </c>
      <c r="AX12" s="20">
        <v>-2.2490000000000001</v>
      </c>
      <c r="AY12" s="20">
        <v>1.5349999999999999</v>
      </c>
      <c r="AZ12" s="12">
        <f t="shared" si="44"/>
        <v>2.0000000000000018</v>
      </c>
      <c r="BA12" s="12">
        <f t="shared" si="45"/>
        <v>0</v>
      </c>
      <c r="BB12" s="12">
        <f t="shared" si="46"/>
        <v>0</v>
      </c>
      <c r="BC12" s="207"/>
      <c r="BD12" s="17" t="s">
        <v>12</v>
      </c>
      <c r="BE12" s="20">
        <v>1.696</v>
      </c>
      <c r="BF12" s="20">
        <v>-2.2480000000000002</v>
      </c>
      <c r="BG12" s="20">
        <v>1.534</v>
      </c>
      <c r="BH12" s="12">
        <f t="shared" ref="BH12:BJ16" si="79">(BE12-D12)*1000</f>
        <v>0</v>
      </c>
      <c r="BI12" s="12">
        <f t="shared" si="79"/>
        <v>0.99999999999988987</v>
      </c>
      <c r="BJ12" s="12">
        <f t="shared" si="79"/>
        <v>-0.99999999999988987</v>
      </c>
      <c r="BK12" s="207"/>
      <c r="BL12" s="17" t="s">
        <v>12</v>
      </c>
      <c r="BM12" s="20">
        <v>1.6970000000000001</v>
      </c>
      <c r="BN12" s="20">
        <v>-2.2480000000000002</v>
      </c>
      <c r="BO12" s="20">
        <v>1.5349999999999999</v>
      </c>
      <c r="BP12" s="12">
        <f t="shared" si="47"/>
        <v>1.0000000000001119</v>
      </c>
      <c r="BQ12" s="12">
        <f t="shared" si="68"/>
        <v>0.99999999999988987</v>
      </c>
      <c r="BR12" s="12">
        <f t="shared" si="48"/>
        <v>0</v>
      </c>
      <c r="BS12" s="207"/>
      <c r="BT12" s="17" t="s">
        <v>12</v>
      </c>
      <c r="BU12" s="20">
        <v>1.6970000000000001</v>
      </c>
      <c r="BV12" s="20">
        <v>-2.2480000000000002</v>
      </c>
      <c r="BW12" s="20">
        <v>1.5349999999999999</v>
      </c>
      <c r="BX12" s="12">
        <f t="shared" si="49"/>
        <v>1.0000000000001119</v>
      </c>
      <c r="BY12" s="12">
        <f t="shared" si="50"/>
        <v>0.99999999999988987</v>
      </c>
      <c r="BZ12" s="12">
        <f t="shared" si="51"/>
        <v>0</v>
      </c>
      <c r="CA12" s="198"/>
      <c r="CB12" s="17" t="s">
        <v>12</v>
      </c>
      <c r="CC12" s="20">
        <v>1.6970000000000001</v>
      </c>
      <c r="CD12" s="20">
        <v>-2.2469999999999999</v>
      </c>
      <c r="CE12" s="20">
        <v>1.534</v>
      </c>
      <c r="CF12" s="12">
        <f t="shared" si="52"/>
        <v>1.0000000000001119</v>
      </c>
      <c r="CG12" s="12">
        <f t="shared" si="53"/>
        <v>2.0000000000002238</v>
      </c>
      <c r="CH12" s="12">
        <f t="shared" si="54"/>
        <v>-0.99999999999988987</v>
      </c>
      <c r="CI12" s="198"/>
      <c r="CJ12" s="17" t="s">
        <v>12</v>
      </c>
      <c r="CK12" s="20">
        <v>1.6950000000000001</v>
      </c>
      <c r="CL12" s="20">
        <v>-2.2469999999999999</v>
      </c>
      <c r="CM12" s="20">
        <v>1.536</v>
      </c>
      <c r="CN12" s="12">
        <f t="shared" ref="CN12:CP16" si="80">(CK12-D12)*1000</f>
        <v>-0.99999999999988987</v>
      </c>
      <c r="CO12" s="12">
        <f t="shared" si="80"/>
        <v>2.0000000000002238</v>
      </c>
      <c r="CP12" s="12">
        <f t="shared" si="80"/>
        <v>1.0000000000001119</v>
      </c>
      <c r="CQ12" s="198"/>
      <c r="CR12" s="17" t="s">
        <v>12</v>
      </c>
      <c r="CS12" s="30">
        <v>1.6970000000000001</v>
      </c>
      <c r="CT12" s="30">
        <v>-2.2490000000000001</v>
      </c>
      <c r="CU12" s="30">
        <v>1.5349999999999999</v>
      </c>
      <c r="CV12" s="12">
        <f t="shared" si="55"/>
        <v>1.0000000000001119</v>
      </c>
      <c r="CW12" s="12">
        <f t="shared" si="56"/>
        <v>0</v>
      </c>
      <c r="CX12" s="12">
        <f t="shared" si="57"/>
        <v>0</v>
      </c>
      <c r="CY12" s="198"/>
      <c r="CZ12" s="17" t="s">
        <v>12</v>
      </c>
      <c r="DA12" s="30">
        <v>1.6970000000000001</v>
      </c>
      <c r="DB12" s="30">
        <v>-2.2480000000000002</v>
      </c>
      <c r="DC12" s="30">
        <v>1.5349999999999999</v>
      </c>
      <c r="DD12" s="12">
        <f t="shared" si="58"/>
        <v>1.0000000000001119</v>
      </c>
      <c r="DE12" s="12">
        <f t="shared" si="59"/>
        <v>0.99999999999988987</v>
      </c>
      <c r="DF12" s="12">
        <f t="shared" si="60"/>
        <v>0</v>
      </c>
      <c r="DG12" s="198"/>
      <c r="DH12" s="17" t="s">
        <v>12</v>
      </c>
      <c r="DI12" s="30">
        <v>1.6950000000000001</v>
      </c>
      <c r="DJ12" s="30">
        <v>-2.2469999999999999</v>
      </c>
      <c r="DK12" s="30">
        <v>1.5349999999999999</v>
      </c>
      <c r="DL12" s="12">
        <f t="shared" ref="DL12:DN16" si="81">(DI12-D12)*1000</f>
        <v>-0.99999999999988987</v>
      </c>
      <c r="DM12" s="12">
        <f t="shared" si="81"/>
        <v>2.0000000000002238</v>
      </c>
      <c r="DN12" s="12">
        <f t="shared" si="81"/>
        <v>0</v>
      </c>
      <c r="DO12" s="198"/>
      <c r="DP12" s="17" t="s">
        <v>12</v>
      </c>
      <c r="DQ12" s="30">
        <v>1.696</v>
      </c>
      <c r="DR12" s="30">
        <v>-2.2480000000000002</v>
      </c>
      <c r="DS12" s="30">
        <v>1.536</v>
      </c>
      <c r="DT12" s="12">
        <f t="shared" ref="DT12:DV16" si="82">(DQ12-D12)*1000</f>
        <v>0</v>
      </c>
      <c r="DU12" s="12">
        <f t="shared" si="82"/>
        <v>0.99999999999988987</v>
      </c>
      <c r="DV12" s="12">
        <f t="shared" si="82"/>
        <v>1.0000000000001119</v>
      </c>
      <c r="DW12" s="198"/>
      <c r="DX12" s="17" t="s">
        <v>12</v>
      </c>
      <c r="DY12" s="30">
        <v>1.6970000000000001</v>
      </c>
      <c r="DZ12" s="30">
        <v>-2.2480000000000002</v>
      </c>
      <c r="EA12" s="30">
        <v>1.5349999999999999</v>
      </c>
      <c r="EB12" s="12">
        <f t="shared" si="72"/>
        <v>1.0000000000001119</v>
      </c>
      <c r="EC12" s="12">
        <f t="shared" si="61"/>
        <v>0.99999999999988987</v>
      </c>
      <c r="ED12" s="12">
        <f t="shared" si="62"/>
        <v>0</v>
      </c>
      <c r="EE12" s="198"/>
      <c r="EF12" s="17" t="s">
        <v>12</v>
      </c>
      <c r="EG12" s="30">
        <v>1.698</v>
      </c>
      <c r="EH12" s="30">
        <v>-2.2480000000000002</v>
      </c>
      <c r="EI12" s="30">
        <v>1.536</v>
      </c>
      <c r="EJ12" s="12">
        <f t="shared" si="71"/>
        <v>2.0000000000000018</v>
      </c>
      <c r="EK12" s="12">
        <f t="shared" si="63"/>
        <v>0.99999999999988987</v>
      </c>
      <c r="EL12" s="12">
        <f t="shared" si="69"/>
        <v>1.0000000000001119</v>
      </c>
      <c r="EM12" s="198"/>
      <c r="EN12" s="17" t="s">
        <v>12</v>
      </c>
      <c r="EO12" s="30">
        <v>1.6930000000000001</v>
      </c>
      <c r="EP12" s="30">
        <v>-2.2469999999999999</v>
      </c>
      <c r="EQ12" s="30">
        <v>1.5349999999999999</v>
      </c>
      <c r="ER12" s="41">
        <f t="shared" si="9"/>
        <v>-2.9999999999998916</v>
      </c>
      <c r="ES12" s="41">
        <f t="shared" si="10"/>
        <v>2.0000000000002238</v>
      </c>
      <c r="ET12" s="41">
        <f t="shared" si="11"/>
        <v>0</v>
      </c>
      <c r="EU12" s="198"/>
      <c r="EV12" s="17" t="s">
        <v>12</v>
      </c>
      <c r="EW12" s="30"/>
      <c r="EX12" s="30"/>
      <c r="EY12" s="30"/>
      <c r="EZ12" s="41">
        <f t="shared" si="12"/>
        <v>-1000.0000000001119</v>
      </c>
      <c r="FA12" s="41">
        <f t="shared" si="13"/>
        <v>0</v>
      </c>
      <c r="FB12" s="41">
        <f t="shared" si="14"/>
        <v>-1000.0000000001119</v>
      </c>
      <c r="FC12" s="198"/>
      <c r="FD12" s="17" t="s">
        <v>12</v>
      </c>
      <c r="FE12" s="30">
        <v>1.698</v>
      </c>
      <c r="FF12" s="30">
        <v>-2.2480000000000002</v>
      </c>
      <c r="FG12" s="30">
        <v>1.536</v>
      </c>
      <c r="FH12" s="41">
        <f t="shared" si="64"/>
        <v>2.0000000000000018</v>
      </c>
      <c r="FI12" s="41">
        <f t="shared" si="65"/>
        <v>0.99999999999988987</v>
      </c>
      <c r="FJ12" s="41">
        <f t="shared" si="66"/>
        <v>1.0000000000001119</v>
      </c>
      <c r="FK12" s="198"/>
      <c r="FL12" s="17" t="s">
        <v>12</v>
      </c>
      <c r="FM12" s="30">
        <v>1.6970000000000001</v>
      </c>
      <c r="FN12" s="30">
        <v>-2.2469999999999999</v>
      </c>
      <c r="FO12" s="30">
        <v>1.5369999999999999</v>
      </c>
      <c r="FP12" s="41">
        <f t="shared" si="15"/>
        <v>1.0000000000001119</v>
      </c>
      <c r="FQ12" s="41">
        <f t="shared" si="16"/>
        <v>2.0000000000002238</v>
      </c>
      <c r="FR12" s="41">
        <f t="shared" si="17"/>
        <v>2.0000000000000018</v>
      </c>
      <c r="FS12" s="17" t="s">
        <v>12</v>
      </c>
      <c r="FT12" s="30">
        <v>1.6970000000000001</v>
      </c>
      <c r="FU12" s="30">
        <v>-2.2480000000000002</v>
      </c>
      <c r="FV12" s="30">
        <v>1.5369999999999999</v>
      </c>
      <c r="FW12" s="56">
        <f t="shared" si="18"/>
        <v>1.0000000000001119</v>
      </c>
      <c r="FX12" s="56">
        <f t="shared" si="19"/>
        <v>0.99999999999988987</v>
      </c>
      <c r="FY12" s="56">
        <f t="shared" si="20"/>
        <v>2.0000000000000018</v>
      </c>
      <c r="FZ12" s="17" t="s">
        <v>12</v>
      </c>
      <c r="GA12">
        <v>1.6970000000000001</v>
      </c>
      <c r="GB12">
        <v>-2.2490000000000001</v>
      </c>
      <c r="GC12">
        <v>1.536</v>
      </c>
      <c r="GD12" s="56">
        <f t="shared" si="21"/>
        <v>1.0000000000001119</v>
      </c>
      <c r="GE12" s="56">
        <f t="shared" si="22"/>
        <v>0</v>
      </c>
      <c r="GF12" s="56">
        <f t="shared" si="23"/>
        <v>1.0000000000001119</v>
      </c>
      <c r="GG12" s="17" t="s">
        <v>12</v>
      </c>
      <c r="GH12">
        <v>1.6970000000000001</v>
      </c>
      <c r="GI12">
        <v>-2.2480000000000002</v>
      </c>
      <c r="GJ12">
        <v>1.536</v>
      </c>
      <c r="GK12" s="56">
        <f t="shared" si="24"/>
        <v>1.0000000000001119</v>
      </c>
      <c r="GL12" s="56">
        <f t="shared" si="25"/>
        <v>0.99999999999988987</v>
      </c>
      <c r="GM12" s="56">
        <f t="shared" si="26"/>
        <v>1.0000000000001119</v>
      </c>
      <c r="GN12" s="17" t="s">
        <v>12</v>
      </c>
      <c r="GO12" s="65">
        <v>1.696</v>
      </c>
      <c r="GP12" s="65">
        <v>-2.2480000000000002</v>
      </c>
      <c r="GQ12" s="65">
        <v>1.536</v>
      </c>
      <c r="GR12" s="63">
        <f t="shared" si="67"/>
        <v>0</v>
      </c>
      <c r="GS12" s="56">
        <f t="shared" si="27"/>
        <v>0.99999999999988987</v>
      </c>
      <c r="GT12" s="56">
        <f t="shared" si="28"/>
        <v>1.0000000000001119</v>
      </c>
    </row>
    <row r="13" spans="2:202" x14ac:dyDescent="0.25">
      <c r="B13" s="211"/>
      <c r="C13" s="4" t="s">
        <v>13</v>
      </c>
      <c r="D13" s="11">
        <v>1.679</v>
      </c>
      <c r="E13" s="11">
        <v>-1.248</v>
      </c>
      <c r="F13" s="11">
        <v>2.6539999999999999</v>
      </c>
      <c r="G13" s="207"/>
      <c r="H13" s="11" t="s">
        <v>13</v>
      </c>
      <c r="I13" s="11">
        <v>1.6819999999999999</v>
      </c>
      <c r="J13" s="11">
        <v>-1.248</v>
      </c>
      <c r="K13" s="11">
        <v>2.6539999999999999</v>
      </c>
      <c r="L13" s="12">
        <f t="shared" si="29"/>
        <v>2.9999999999998916</v>
      </c>
      <c r="M13" s="12">
        <f t="shared" si="30"/>
        <v>0</v>
      </c>
      <c r="N13" s="12">
        <f t="shared" si="31"/>
        <v>0</v>
      </c>
      <c r="O13" s="207"/>
      <c r="P13" s="11" t="s">
        <v>13</v>
      </c>
      <c r="Q13" s="11">
        <v>1.679</v>
      </c>
      <c r="R13" s="11">
        <v>-1.2490000000000001</v>
      </c>
      <c r="S13" s="11">
        <v>2.6520000000000001</v>
      </c>
      <c r="T13" s="12">
        <f t="shared" si="73"/>
        <v>0</v>
      </c>
      <c r="U13" s="12">
        <f t="shared" si="74"/>
        <v>-1.0000000000001119</v>
      </c>
      <c r="V13" s="12">
        <f t="shared" si="75"/>
        <v>-1.9999999999997797</v>
      </c>
      <c r="W13" s="207"/>
      <c r="X13" s="11" t="s">
        <v>13</v>
      </c>
      <c r="Y13" s="11">
        <v>1.681</v>
      </c>
      <c r="Z13" s="11">
        <v>-1.248</v>
      </c>
      <c r="AA13" s="11">
        <v>2.653</v>
      </c>
      <c r="AB13" s="12">
        <f t="shared" si="35"/>
        <v>2.0000000000000018</v>
      </c>
      <c r="AC13" s="12">
        <f t="shared" si="36"/>
        <v>0</v>
      </c>
      <c r="AD13" s="12">
        <f t="shared" si="37"/>
        <v>-0.99999999999988987</v>
      </c>
      <c r="AE13" s="207"/>
      <c r="AF13" s="11" t="s">
        <v>13</v>
      </c>
      <c r="AG13" s="11">
        <v>1.679</v>
      </c>
      <c r="AH13" s="11">
        <v>-1.248</v>
      </c>
      <c r="AI13" s="11">
        <v>2.653</v>
      </c>
      <c r="AJ13" s="12">
        <f t="shared" si="38"/>
        <v>0</v>
      </c>
      <c r="AK13" s="12">
        <f t="shared" si="39"/>
        <v>0</v>
      </c>
      <c r="AL13" s="12">
        <f t="shared" si="40"/>
        <v>-0.99999999999988987</v>
      </c>
      <c r="AM13" s="207"/>
      <c r="AN13" s="17" t="s">
        <v>13</v>
      </c>
      <c r="AO13" s="20">
        <v>1.681</v>
      </c>
      <c r="AP13" s="20">
        <v>-1.248</v>
      </c>
      <c r="AQ13" s="20">
        <v>2.6539999999999999</v>
      </c>
      <c r="AR13" s="12">
        <f t="shared" si="76"/>
        <v>2.0000000000000018</v>
      </c>
      <c r="AS13" s="12">
        <f t="shared" si="77"/>
        <v>0</v>
      </c>
      <c r="AT13" s="12">
        <f t="shared" si="78"/>
        <v>0</v>
      </c>
      <c r="AU13" s="207"/>
      <c r="AV13" s="17" t="s">
        <v>13</v>
      </c>
      <c r="AW13" s="20">
        <v>1.68</v>
      </c>
      <c r="AX13" s="20">
        <v>-1.248</v>
      </c>
      <c r="AY13" s="20">
        <v>2.6539999999999999</v>
      </c>
      <c r="AZ13" s="12">
        <f t="shared" si="44"/>
        <v>0.99999999999988987</v>
      </c>
      <c r="BA13" s="12">
        <f t="shared" si="45"/>
        <v>0</v>
      </c>
      <c r="BB13" s="12">
        <f t="shared" si="46"/>
        <v>0</v>
      </c>
      <c r="BC13" s="207"/>
      <c r="BD13" s="17" t="s">
        <v>13</v>
      </c>
      <c r="BE13" s="20">
        <v>1.6779999999999999</v>
      </c>
      <c r="BF13" s="20">
        <v>-1.2470000000000001</v>
      </c>
      <c r="BG13" s="20">
        <v>2.6549999999999998</v>
      </c>
      <c r="BH13" s="12">
        <f t="shared" si="79"/>
        <v>-1.0000000000001119</v>
      </c>
      <c r="BI13" s="12">
        <f t="shared" si="79"/>
        <v>0.99999999999988987</v>
      </c>
      <c r="BJ13" s="12">
        <f t="shared" si="79"/>
        <v>0.99999999999988987</v>
      </c>
      <c r="BK13" s="207"/>
      <c r="BL13" s="17" t="s">
        <v>13</v>
      </c>
      <c r="BM13" s="20">
        <v>1.68</v>
      </c>
      <c r="BN13" s="20">
        <v>-1.2490000000000001</v>
      </c>
      <c r="BO13" s="20">
        <v>2.653</v>
      </c>
      <c r="BP13" s="12">
        <f t="shared" si="47"/>
        <v>0.99999999999988987</v>
      </c>
      <c r="BQ13" s="12">
        <f t="shared" si="68"/>
        <v>-1.0000000000001119</v>
      </c>
      <c r="BR13" s="12">
        <f t="shared" si="48"/>
        <v>-0.99999999999988987</v>
      </c>
      <c r="BS13" s="207"/>
      <c r="BT13" s="17" t="s">
        <v>13</v>
      </c>
      <c r="BU13" s="20">
        <v>1.681</v>
      </c>
      <c r="BV13" s="20">
        <v>-1.2490000000000001</v>
      </c>
      <c r="BW13" s="20">
        <v>2.6539999999999999</v>
      </c>
      <c r="BX13" s="12">
        <f t="shared" si="49"/>
        <v>2.0000000000000018</v>
      </c>
      <c r="BY13" s="12">
        <f t="shared" si="50"/>
        <v>-1.0000000000001119</v>
      </c>
      <c r="BZ13" s="12">
        <f t="shared" si="51"/>
        <v>0</v>
      </c>
      <c r="CA13" s="198"/>
      <c r="CB13" s="17" t="s">
        <v>13</v>
      </c>
      <c r="CC13" s="20">
        <v>1.68</v>
      </c>
      <c r="CD13" s="20">
        <v>-1.248</v>
      </c>
      <c r="CE13" s="20">
        <v>2.6539999999999999</v>
      </c>
      <c r="CF13" s="12">
        <f t="shared" si="52"/>
        <v>0.99999999999988987</v>
      </c>
      <c r="CG13" s="12">
        <f t="shared" si="53"/>
        <v>0</v>
      </c>
      <c r="CH13" s="12">
        <f t="shared" si="54"/>
        <v>0</v>
      </c>
      <c r="CI13" s="198"/>
      <c r="CJ13" s="17" t="s">
        <v>13</v>
      </c>
      <c r="CK13" s="20">
        <v>1.677</v>
      </c>
      <c r="CL13" s="20">
        <v>-1.2490000000000001</v>
      </c>
      <c r="CM13" s="20">
        <v>2.6539999999999999</v>
      </c>
      <c r="CN13" s="12">
        <f t="shared" si="80"/>
        <v>-2.0000000000000018</v>
      </c>
      <c r="CO13" s="12">
        <f t="shared" si="80"/>
        <v>-1.0000000000001119</v>
      </c>
      <c r="CP13" s="12">
        <f t="shared" si="80"/>
        <v>0</v>
      </c>
      <c r="CQ13" s="198"/>
      <c r="CR13" s="17" t="s">
        <v>13</v>
      </c>
      <c r="CS13" s="30">
        <v>1.68</v>
      </c>
      <c r="CT13" s="30">
        <v>-1.248</v>
      </c>
      <c r="CU13" s="30">
        <v>2.653</v>
      </c>
      <c r="CV13" s="12">
        <f t="shared" si="55"/>
        <v>0.99999999999988987</v>
      </c>
      <c r="CW13" s="12">
        <f t="shared" si="56"/>
        <v>0</v>
      </c>
      <c r="CX13" s="12">
        <f t="shared" si="57"/>
        <v>-0.99999999999988987</v>
      </c>
      <c r="CY13" s="198"/>
      <c r="CZ13" s="17" t="s">
        <v>13</v>
      </c>
      <c r="DA13" s="30">
        <v>1.679</v>
      </c>
      <c r="DB13" s="30">
        <v>-1.2470000000000001</v>
      </c>
      <c r="DC13" s="30">
        <v>2.6539999999999999</v>
      </c>
      <c r="DD13" s="12">
        <f t="shared" si="58"/>
        <v>0</v>
      </c>
      <c r="DE13" s="12">
        <f t="shared" si="59"/>
        <v>0.99999999999988987</v>
      </c>
      <c r="DF13" s="12">
        <f t="shared" si="60"/>
        <v>0</v>
      </c>
      <c r="DG13" s="198"/>
      <c r="DH13" s="17" t="s">
        <v>13</v>
      </c>
      <c r="DI13" s="30">
        <v>1.68</v>
      </c>
      <c r="DJ13" s="30">
        <v>-1.2470000000000001</v>
      </c>
      <c r="DK13" s="30">
        <v>2.6539999999999999</v>
      </c>
      <c r="DL13" s="12">
        <f t="shared" si="81"/>
        <v>0.99999999999988987</v>
      </c>
      <c r="DM13" s="12">
        <f t="shared" si="81"/>
        <v>0.99999999999988987</v>
      </c>
      <c r="DN13" s="12">
        <f t="shared" si="81"/>
        <v>0</v>
      </c>
      <c r="DO13" s="198"/>
      <c r="DP13" s="17" t="s">
        <v>13</v>
      </c>
      <c r="DQ13" s="30">
        <v>1.6779999999999999</v>
      </c>
      <c r="DR13" s="30">
        <v>-1.248</v>
      </c>
      <c r="DS13" s="30">
        <v>2.6539999999999999</v>
      </c>
      <c r="DT13" s="12">
        <f t="shared" si="82"/>
        <v>-1.0000000000001119</v>
      </c>
      <c r="DU13" s="12">
        <f t="shared" si="82"/>
        <v>0</v>
      </c>
      <c r="DV13" s="12">
        <f t="shared" si="82"/>
        <v>0</v>
      </c>
      <c r="DW13" s="198"/>
      <c r="DX13" s="17" t="s">
        <v>13</v>
      </c>
      <c r="DY13" s="30">
        <v>1.68</v>
      </c>
      <c r="DZ13" s="30">
        <v>-1.2470000000000001</v>
      </c>
      <c r="EA13" s="30">
        <v>2.653</v>
      </c>
      <c r="EB13" s="12">
        <f t="shared" si="72"/>
        <v>0.99999999999988987</v>
      </c>
      <c r="EC13" s="12">
        <f t="shared" si="61"/>
        <v>0.99999999999988987</v>
      </c>
      <c r="ED13" s="12">
        <f t="shared" si="62"/>
        <v>-0.99999999999988987</v>
      </c>
      <c r="EE13" s="198"/>
      <c r="EF13" s="17" t="s">
        <v>13</v>
      </c>
      <c r="EG13" s="30">
        <v>1.68</v>
      </c>
      <c r="EH13" s="30">
        <v>-1.248</v>
      </c>
      <c r="EI13" s="30">
        <v>2.6549999999999998</v>
      </c>
      <c r="EJ13" s="12">
        <f t="shared" si="71"/>
        <v>0.99999999999988987</v>
      </c>
      <c r="EK13" s="12">
        <f t="shared" si="63"/>
        <v>0</v>
      </c>
      <c r="EL13" s="12">
        <f t="shared" si="69"/>
        <v>0.99999999999988987</v>
      </c>
      <c r="EM13" s="198"/>
      <c r="EN13" s="17" t="s">
        <v>13</v>
      </c>
      <c r="EO13" s="30">
        <v>1.6779999999999999</v>
      </c>
      <c r="EP13" s="30">
        <v>-1.248</v>
      </c>
      <c r="EQ13" s="30">
        <v>2.6539999999999999</v>
      </c>
      <c r="ER13" s="41">
        <f t="shared" si="9"/>
        <v>-1.0000000000001119</v>
      </c>
      <c r="ES13" s="41">
        <f t="shared" si="10"/>
        <v>0</v>
      </c>
      <c r="ET13" s="41">
        <f t="shared" si="11"/>
        <v>0</v>
      </c>
      <c r="EU13" s="198"/>
      <c r="EV13" s="17" t="s">
        <v>13</v>
      </c>
      <c r="EW13" s="30"/>
      <c r="EX13" s="30"/>
      <c r="EY13" s="30"/>
      <c r="EZ13" s="41">
        <f t="shared" si="12"/>
        <v>-2999.9999999998918</v>
      </c>
      <c r="FA13" s="41">
        <f t="shared" si="13"/>
        <v>0</v>
      </c>
      <c r="FB13" s="41">
        <f t="shared" si="14"/>
        <v>0</v>
      </c>
      <c r="FC13" s="198"/>
      <c r="FD13" s="17" t="s">
        <v>13</v>
      </c>
      <c r="FE13" s="30">
        <v>1.681</v>
      </c>
      <c r="FF13" s="30">
        <v>-1.248</v>
      </c>
      <c r="FG13" s="30">
        <v>2.6549999999999998</v>
      </c>
      <c r="FH13" s="41">
        <f t="shared" si="64"/>
        <v>2.0000000000000018</v>
      </c>
      <c r="FI13" s="41">
        <f t="shared" si="65"/>
        <v>0</v>
      </c>
      <c r="FJ13" s="41">
        <f t="shared" si="66"/>
        <v>0.99999999999988987</v>
      </c>
      <c r="FK13" s="198"/>
      <c r="FL13" s="17" t="s">
        <v>13</v>
      </c>
      <c r="FM13" s="30">
        <v>1.68</v>
      </c>
      <c r="FN13" s="30">
        <v>-1.248</v>
      </c>
      <c r="FO13" s="30">
        <v>2.6549999999999998</v>
      </c>
      <c r="FP13" s="41">
        <f t="shared" si="15"/>
        <v>0.99999999999988987</v>
      </c>
      <c r="FQ13" s="41">
        <f t="shared" si="16"/>
        <v>0</v>
      </c>
      <c r="FR13" s="41">
        <f t="shared" si="17"/>
        <v>0.99999999999988987</v>
      </c>
      <c r="FS13" s="17" t="s">
        <v>13</v>
      </c>
      <c r="FT13" s="30">
        <v>1.681</v>
      </c>
      <c r="FU13" s="30">
        <v>-1.248</v>
      </c>
      <c r="FV13" s="30">
        <v>2.6560000000000001</v>
      </c>
      <c r="FW13" s="56">
        <f t="shared" si="18"/>
        <v>2.0000000000000018</v>
      </c>
      <c r="FX13" s="56">
        <f t="shared" si="19"/>
        <v>0</v>
      </c>
      <c r="FY13" s="56">
        <f t="shared" si="20"/>
        <v>2.0000000000002238</v>
      </c>
      <c r="FZ13" s="17" t="s">
        <v>13</v>
      </c>
      <c r="GA13">
        <v>1.679</v>
      </c>
      <c r="GB13">
        <v>-1.2470000000000001</v>
      </c>
      <c r="GC13">
        <v>2.6560000000000001</v>
      </c>
      <c r="GD13" s="56">
        <f t="shared" si="21"/>
        <v>0</v>
      </c>
      <c r="GE13" s="56">
        <f t="shared" si="22"/>
        <v>0.99999999999988987</v>
      </c>
      <c r="GF13" s="56">
        <f t="shared" si="23"/>
        <v>2.0000000000002238</v>
      </c>
      <c r="GG13" s="17" t="s">
        <v>13</v>
      </c>
      <c r="GH13">
        <v>1.679</v>
      </c>
      <c r="GI13">
        <v>-1.248</v>
      </c>
      <c r="GJ13">
        <v>2.6549999999999998</v>
      </c>
      <c r="GK13" s="56">
        <f t="shared" si="24"/>
        <v>0</v>
      </c>
      <c r="GL13" s="56">
        <f t="shared" si="25"/>
        <v>0</v>
      </c>
      <c r="GM13" s="56">
        <f t="shared" si="26"/>
        <v>0.99999999999988987</v>
      </c>
      <c r="GN13" s="17" t="s">
        <v>13</v>
      </c>
      <c r="GO13" s="65">
        <v>1.679</v>
      </c>
      <c r="GP13" s="65">
        <v>-1.2490000000000001</v>
      </c>
      <c r="GQ13" s="65">
        <v>2.6539999999999999</v>
      </c>
      <c r="GR13" s="63">
        <f t="shared" si="67"/>
        <v>0</v>
      </c>
      <c r="GS13" s="56">
        <f t="shared" si="27"/>
        <v>-1.0000000000001119</v>
      </c>
      <c r="GT13" s="56">
        <f t="shared" si="28"/>
        <v>0</v>
      </c>
    </row>
    <row r="14" spans="2:202" x14ac:dyDescent="0.25">
      <c r="B14" s="211"/>
      <c r="C14" s="4" t="s">
        <v>14</v>
      </c>
      <c r="D14" s="11">
        <v>1.63</v>
      </c>
      <c r="E14" s="11">
        <v>0.377</v>
      </c>
      <c r="F14" s="11">
        <v>2.9359999999999999</v>
      </c>
      <c r="G14" s="207"/>
      <c r="H14" s="11" t="s">
        <v>14</v>
      </c>
      <c r="I14" s="11">
        <v>1.629</v>
      </c>
      <c r="J14" s="11">
        <v>0.377</v>
      </c>
      <c r="K14" s="11">
        <v>2.9359999999999999</v>
      </c>
      <c r="L14" s="12">
        <f t="shared" si="29"/>
        <v>-0.99999999999988987</v>
      </c>
      <c r="M14" s="12">
        <f t="shared" si="30"/>
        <v>0</v>
      </c>
      <c r="N14" s="12">
        <f t="shared" si="31"/>
        <v>0</v>
      </c>
      <c r="O14" s="207"/>
      <c r="P14" s="11" t="s">
        <v>14</v>
      </c>
      <c r="Q14" s="11">
        <v>1.6279999999999999</v>
      </c>
      <c r="R14" s="11">
        <v>0.378</v>
      </c>
      <c r="S14" s="11">
        <v>2.9350000000000001</v>
      </c>
      <c r="T14" s="12">
        <f t="shared" si="73"/>
        <v>-2.0000000000000018</v>
      </c>
      <c r="U14" s="12">
        <f t="shared" si="74"/>
        <v>1.0000000000000009</v>
      </c>
      <c r="V14" s="12">
        <f t="shared" si="75"/>
        <v>-0.99999999999988987</v>
      </c>
      <c r="W14" s="207"/>
      <c r="X14" s="11" t="s">
        <v>14</v>
      </c>
      <c r="Y14" s="11">
        <v>1.63</v>
      </c>
      <c r="Z14" s="11">
        <v>0.378</v>
      </c>
      <c r="AA14" s="11">
        <v>2.9359999999999999</v>
      </c>
      <c r="AB14" s="12">
        <f t="shared" si="35"/>
        <v>0</v>
      </c>
      <c r="AC14" s="12">
        <f t="shared" si="36"/>
        <v>1.0000000000000009</v>
      </c>
      <c r="AD14" s="12">
        <f t="shared" si="37"/>
        <v>0</v>
      </c>
      <c r="AE14" s="207"/>
      <c r="AF14" s="11" t="s">
        <v>14</v>
      </c>
      <c r="AG14" s="11">
        <v>1.627</v>
      </c>
      <c r="AH14" s="11">
        <v>0.376</v>
      </c>
      <c r="AI14" s="11">
        <v>2.9350000000000001</v>
      </c>
      <c r="AJ14" s="12">
        <f t="shared" si="38"/>
        <v>-2.9999999999998916</v>
      </c>
      <c r="AK14" s="12">
        <f t="shared" si="39"/>
        <v>-1.0000000000000009</v>
      </c>
      <c r="AL14" s="12">
        <f t="shared" si="40"/>
        <v>-0.99999999999988987</v>
      </c>
      <c r="AM14" s="207"/>
      <c r="AN14" s="17" t="s">
        <v>14</v>
      </c>
      <c r="AO14" s="20">
        <v>1.629</v>
      </c>
      <c r="AP14" s="20">
        <v>0.377</v>
      </c>
      <c r="AQ14" s="20">
        <v>2.9350000000000001</v>
      </c>
      <c r="AR14" s="12">
        <f t="shared" si="76"/>
        <v>-0.99999999999988987</v>
      </c>
      <c r="AS14" s="12">
        <f t="shared" si="77"/>
        <v>0</v>
      </c>
      <c r="AT14" s="12">
        <f t="shared" si="78"/>
        <v>-0.99999999999988987</v>
      </c>
      <c r="AU14" s="207"/>
      <c r="AV14" s="17" t="s">
        <v>14</v>
      </c>
      <c r="AW14" s="20">
        <v>1.627</v>
      </c>
      <c r="AX14" s="20">
        <v>0.376</v>
      </c>
      <c r="AY14" s="20">
        <v>2.9350000000000001</v>
      </c>
      <c r="AZ14" s="12">
        <f t="shared" si="44"/>
        <v>-2.9999999999998916</v>
      </c>
      <c r="BA14" s="12">
        <f t="shared" si="45"/>
        <v>-1.0000000000000009</v>
      </c>
      <c r="BB14" s="12">
        <f t="shared" si="46"/>
        <v>-0.99999999999988987</v>
      </c>
      <c r="BC14" s="207"/>
      <c r="BD14" s="17" t="s">
        <v>14</v>
      </c>
      <c r="BE14" s="20">
        <v>1.629</v>
      </c>
      <c r="BF14" s="20">
        <v>0.378</v>
      </c>
      <c r="BG14" s="20">
        <v>2.9369999999999998</v>
      </c>
      <c r="BH14" s="12">
        <f t="shared" si="79"/>
        <v>-0.99999999999988987</v>
      </c>
      <c r="BI14" s="12">
        <f t="shared" si="79"/>
        <v>1.0000000000000009</v>
      </c>
      <c r="BJ14" s="12">
        <f t="shared" si="79"/>
        <v>0.99999999999988987</v>
      </c>
      <c r="BK14" s="207"/>
      <c r="BL14" s="17" t="s">
        <v>14</v>
      </c>
      <c r="BM14" s="20">
        <v>1.6319999999999999</v>
      </c>
      <c r="BN14" s="20">
        <v>0.375</v>
      </c>
      <c r="BO14" s="20">
        <v>2.9369999999999998</v>
      </c>
      <c r="BP14" s="12">
        <f t="shared" si="47"/>
        <v>2.0000000000000018</v>
      </c>
      <c r="BQ14" s="12">
        <f t="shared" si="68"/>
        <v>-2.0000000000000018</v>
      </c>
      <c r="BR14" s="12">
        <f t="shared" si="48"/>
        <v>0.99999999999988987</v>
      </c>
      <c r="BS14" s="207"/>
      <c r="BT14" s="17" t="s">
        <v>14</v>
      </c>
      <c r="BU14" s="20">
        <v>1.631</v>
      </c>
      <c r="BV14" s="20">
        <v>0.377</v>
      </c>
      <c r="BW14" s="20">
        <v>2.9369999999999998</v>
      </c>
      <c r="BX14" s="12">
        <f t="shared" si="49"/>
        <v>1.0000000000001119</v>
      </c>
      <c r="BY14" s="12">
        <f t="shared" si="50"/>
        <v>0</v>
      </c>
      <c r="BZ14" s="12">
        <f t="shared" si="51"/>
        <v>0.99999999999988987</v>
      </c>
      <c r="CA14" s="198"/>
      <c r="CB14" s="17" t="s">
        <v>14</v>
      </c>
      <c r="CC14" s="20">
        <v>1.63</v>
      </c>
      <c r="CD14" s="20">
        <v>0.377</v>
      </c>
      <c r="CE14" s="20">
        <v>2.9369999999999998</v>
      </c>
      <c r="CF14" s="12">
        <f t="shared" si="52"/>
        <v>0</v>
      </c>
      <c r="CG14" s="12">
        <f t="shared" si="53"/>
        <v>0</v>
      </c>
      <c r="CH14" s="12">
        <f t="shared" si="54"/>
        <v>0.99999999999988987</v>
      </c>
      <c r="CI14" s="198"/>
      <c r="CJ14" s="17" t="s">
        <v>14</v>
      </c>
      <c r="CK14" s="20">
        <v>1.627</v>
      </c>
      <c r="CL14" s="20">
        <v>0.376</v>
      </c>
      <c r="CM14" s="20">
        <v>2.9359999999999999</v>
      </c>
      <c r="CN14" s="12">
        <f t="shared" si="80"/>
        <v>-2.9999999999998916</v>
      </c>
      <c r="CO14" s="12">
        <f t="shared" si="80"/>
        <v>-1.0000000000000009</v>
      </c>
      <c r="CP14" s="12">
        <f t="shared" si="80"/>
        <v>0</v>
      </c>
      <c r="CQ14" s="198"/>
      <c r="CR14" s="17" t="s">
        <v>14</v>
      </c>
      <c r="CS14" s="30">
        <v>1.63</v>
      </c>
      <c r="CT14" s="30">
        <v>0.377</v>
      </c>
      <c r="CU14" s="30">
        <v>2.9359999999999999</v>
      </c>
      <c r="CV14" s="12">
        <f t="shared" si="55"/>
        <v>0</v>
      </c>
      <c r="CW14" s="12">
        <f t="shared" si="56"/>
        <v>0</v>
      </c>
      <c r="CX14" s="12">
        <f t="shared" si="57"/>
        <v>0</v>
      </c>
      <c r="CY14" s="198"/>
      <c r="CZ14" s="17" t="s">
        <v>14</v>
      </c>
      <c r="DA14" s="30">
        <v>1.63</v>
      </c>
      <c r="DB14" s="30">
        <v>0.377</v>
      </c>
      <c r="DC14" s="30">
        <v>2.9359999999999999</v>
      </c>
      <c r="DD14" s="12">
        <f t="shared" si="58"/>
        <v>0</v>
      </c>
      <c r="DE14" s="12">
        <f t="shared" si="59"/>
        <v>0</v>
      </c>
      <c r="DF14" s="12">
        <f t="shared" si="60"/>
        <v>0</v>
      </c>
      <c r="DG14" s="198"/>
      <c r="DH14" s="17" t="s">
        <v>14</v>
      </c>
      <c r="DI14" s="30">
        <v>1.63</v>
      </c>
      <c r="DJ14" s="30">
        <v>0.379</v>
      </c>
      <c r="DK14" s="30">
        <v>2.9380000000000002</v>
      </c>
      <c r="DL14" s="12">
        <f t="shared" si="81"/>
        <v>0</v>
      </c>
      <c r="DM14" s="12">
        <f t="shared" si="81"/>
        <v>2.0000000000000018</v>
      </c>
      <c r="DN14" s="12">
        <f t="shared" si="81"/>
        <v>2.0000000000002238</v>
      </c>
      <c r="DO14" s="198"/>
      <c r="DP14" s="17" t="s">
        <v>14</v>
      </c>
      <c r="DQ14" s="30">
        <v>1.63</v>
      </c>
      <c r="DR14" s="30">
        <v>0.378</v>
      </c>
      <c r="DS14" s="30">
        <v>2.9380000000000002</v>
      </c>
      <c r="DT14" s="12">
        <f t="shared" si="82"/>
        <v>0</v>
      </c>
      <c r="DU14" s="12">
        <f t="shared" si="82"/>
        <v>1.0000000000000009</v>
      </c>
      <c r="DV14" s="12">
        <f t="shared" si="82"/>
        <v>2.0000000000002238</v>
      </c>
      <c r="DW14" s="198"/>
      <c r="DX14" s="17" t="s">
        <v>14</v>
      </c>
      <c r="DY14" s="30">
        <v>1.63</v>
      </c>
      <c r="DZ14" s="30">
        <v>0.378</v>
      </c>
      <c r="EA14" s="30">
        <v>2.9369999999999998</v>
      </c>
      <c r="EB14" s="12">
        <f t="shared" si="72"/>
        <v>0</v>
      </c>
      <c r="EC14" s="12">
        <f t="shared" si="61"/>
        <v>1.0000000000000009</v>
      </c>
      <c r="ED14" s="12">
        <f t="shared" si="62"/>
        <v>0.99999999999988987</v>
      </c>
      <c r="EE14" s="198"/>
      <c r="EF14" s="17" t="s">
        <v>14</v>
      </c>
      <c r="EG14" s="30">
        <v>1.6319999999999999</v>
      </c>
      <c r="EH14" s="30">
        <v>0.377</v>
      </c>
      <c r="EI14" s="30">
        <v>2.9369999999999998</v>
      </c>
      <c r="EJ14" s="12">
        <f t="shared" si="71"/>
        <v>2.0000000000000018</v>
      </c>
      <c r="EK14" s="12">
        <f t="shared" si="63"/>
        <v>0</v>
      </c>
      <c r="EL14" s="12">
        <f t="shared" si="69"/>
        <v>0.99999999999988987</v>
      </c>
      <c r="EM14" s="198"/>
      <c r="EN14" s="17" t="s">
        <v>14</v>
      </c>
      <c r="EO14" s="30">
        <v>1.63</v>
      </c>
      <c r="EP14" s="30">
        <v>0.378</v>
      </c>
      <c r="EQ14" s="30">
        <v>2.9369999999999998</v>
      </c>
      <c r="ER14" s="41">
        <f t="shared" si="9"/>
        <v>0</v>
      </c>
      <c r="ES14" s="41">
        <f t="shared" si="10"/>
        <v>1.0000000000000009</v>
      </c>
      <c r="ET14" s="41">
        <f t="shared" si="11"/>
        <v>0.99999999999988987</v>
      </c>
      <c r="EU14" s="198"/>
      <c r="EV14" s="17" t="s">
        <v>14</v>
      </c>
      <c r="EW14" s="30"/>
      <c r="EX14" s="30"/>
      <c r="EY14" s="30"/>
      <c r="EZ14" s="41">
        <f t="shared" si="12"/>
        <v>999.99999999988984</v>
      </c>
      <c r="FA14" s="41">
        <f t="shared" si="13"/>
        <v>0</v>
      </c>
      <c r="FB14" s="41">
        <f t="shared" si="14"/>
        <v>0</v>
      </c>
      <c r="FC14" s="198"/>
      <c r="FD14" s="17" t="s">
        <v>14</v>
      </c>
      <c r="FE14" s="30">
        <v>1.631</v>
      </c>
      <c r="FF14" s="30">
        <v>0.376</v>
      </c>
      <c r="FG14" s="30">
        <v>2.9369999999999998</v>
      </c>
      <c r="FH14" s="41">
        <f t="shared" si="64"/>
        <v>1.0000000000001119</v>
      </c>
      <c r="FI14" s="41">
        <f t="shared" si="65"/>
        <v>-1.0000000000000009</v>
      </c>
      <c r="FJ14" s="41">
        <f t="shared" si="66"/>
        <v>0.99999999999988987</v>
      </c>
      <c r="FK14" s="198"/>
      <c r="FL14" s="17" t="s">
        <v>14</v>
      </c>
      <c r="FM14" s="30">
        <v>1.6319999999999999</v>
      </c>
      <c r="FN14" s="30">
        <v>0.376</v>
      </c>
      <c r="FO14" s="30">
        <v>2.9380000000000002</v>
      </c>
      <c r="FP14" s="41">
        <f t="shared" si="15"/>
        <v>2.0000000000000018</v>
      </c>
      <c r="FQ14" s="41">
        <f t="shared" si="16"/>
        <v>-1.0000000000000009</v>
      </c>
      <c r="FR14" s="41">
        <f t="shared" si="17"/>
        <v>2.0000000000002238</v>
      </c>
      <c r="FS14" s="17" t="s">
        <v>14</v>
      </c>
      <c r="FT14" s="30">
        <v>1.629</v>
      </c>
      <c r="FU14" s="30">
        <v>0.378</v>
      </c>
      <c r="FV14" s="30">
        <v>2.9369999999999998</v>
      </c>
      <c r="FW14" s="56">
        <f t="shared" si="18"/>
        <v>-0.99999999999988987</v>
      </c>
      <c r="FX14" s="56">
        <f t="shared" si="19"/>
        <v>1.0000000000000009</v>
      </c>
      <c r="FY14" s="56">
        <f t="shared" si="20"/>
        <v>0.99999999999988987</v>
      </c>
      <c r="FZ14" s="17" t="s">
        <v>14</v>
      </c>
      <c r="GA14">
        <v>1.6279999999999999</v>
      </c>
      <c r="GB14">
        <v>0.377</v>
      </c>
      <c r="GC14">
        <v>2.9369999999999998</v>
      </c>
      <c r="GD14" s="56">
        <f t="shared" si="21"/>
        <v>-2.0000000000000018</v>
      </c>
      <c r="GE14" s="56">
        <f t="shared" si="22"/>
        <v>0</v>
      </c>
      <c r="GF14" s="56">
        <f t="shared" si="23"/>
        <v>0.99999999999988987</v>
      </c>
      <c r="GG14" s="17" t="s">
        <v>14</v>
      </c>
      <c r="GH14">
        <v>1.631</v>
      </c>
      <c r="GI14">
        <v>0.377</v>
      </c>
      <c r="GJ14">
        <v>2.9380000000000002</v>
      </c>
      <c r="GK14" s="56">
        <f t="shared" si="24"/>
        <v>1.0000000000001119</v>
      </c>
      <c r="GL14" s="56">
        <f t="shared" si="25"/>
        <v>0</v>
      </c>
      <c r="GM14" s="56">
        <f t="shared" si="26"/>
        <v>2.0000000000002238</v>
      </c>
      <c r="GN14" s="17" t="s">
        <v>14</v>
      </c>
      <c r="GO14" s="65">
        <v>1.631</v>
      </c>
      <c r="GP14" s="65">
        <v>0.377</v>
      </c>
      <c r="GQ14" s="65">
        <v>2.9369999999999998</v>
      </c>
      <c r="GR14" s="63">
        <f t="shared" si="67"/>
        <v>1.0000000000001119</v>
      </c>
      <c r="GS14" s="56">
        <f t="shared" si="27"/>
        <v>0</v>
      </c>
      <c r="GT14" s="56">
        <f t="shared" si="28"/>
        <v>0.99999999999988987</v>
      </c>
    </row>
    <row r="15" spans="2:202" x14ac:dyDescent="0.25">
      <c r="B15" s="211"/>
      <c r="C15" s="4" t="s">
        <v>15</v>
      </c>
      <c r="D15" s="11">
        <v>1.5860000000000001</v>
      </c>
      <c r="E15" s="11">
        <v>1.704</v>
      </c>
      <c r="F15" s="11">
        <v>2.5209999999999999</v>
      </c>
      <c r="G15" s="207"/>
      <c r="H15" s="11" t="s">
        <v>15</v>
      </c>
      <c r="I15" s="11">
        <v>1.5860000000000001</v>
      </c>
      <c r="J15" s="11">
        <v>1.704</v>
      </c>
      <c r="K15" s="11">
        <v>2.5219999999999998</v>
      </c>
      <c r="L15" s="12">
        <f t="shared" si="29"/>
        <v>0</v>
      </c>
      <c r="M15" s="12">
        <f t="shared" si="30"/>
        <v>0</v>
      </c>
      <c r="N15" s="12">
        <f t="shared" si="31"/>
        <v>0.99999999999988987</v>
      </c>
      <c r="O15" s="207"/>
      <c r="P15" s="11" t="s">
        <v>15</v>
      </c>
      <c r="Q15" s="11">
        <v>1.587</v>
      </c>
      <c r="R15" s="11">
        <v>1.706</v>
      </c>
      <c r="S15" s="11">
        <v>2.5209999999999999</v>
      </c>
      <c r="T15" s="12">
        <f t="shared" si="73"/>
        <v>0.99999999999988987</v>
      </c>
      <c r="U15" s="12">
        <f t="shared" si="74"/>
        <v>2.0000000000000018</v>
      </c>
      <c r="V15" s="12">
        <f t="shared" si="75"/>
        <v>0</v>
      </c>
      <c r="W15" s="207"/>
      <c r="X15" s="11" t="s">
        <v>15</v>
      </c>
      <c r="Y15" s="11">
        <v>1.5840000000000001</v>
      </c>
      <c r="Z15" s="11">
        <v>1.7050000000000001</v>
      </c>
      <c r="AA15" s="11">
        <v>2.5219999999999998</v>
      </c>
      <c r="AB15" s="12">
        <f t="shared" si="35"/>
        <v>-2.0000000000000018</v>
      </c>
      <c r="AC15" s="12">
        <f t="shared" si="36"/>
        <v>1.0000000000001119</v>
      </c>
      <c r="AD15" s="12">
        <f t="shared" si="37"/>
        <v>0.99999999999988987</v>
      </c>
      <c r="AE15" s="207"/>
      <c r="AF15" s="11" t="s">
        <v>15</v>
      </c>
      <c r="AG15" s="11">
        <v>1.583</v>
      </c>
      <c r="AH15" s="11">
        <v>1.704</v>
      </c>
      <c r="AI15" s="11">
        <v>2.52</v>
      </c>
      <c r="AJ15" s="12">
        <f t="shared" si="38"/>
        <v>-3.0000000000001137</v>
      </c>
      <c r="AK15" s="12">
        <f t="shared" si="39"/>
        <v>0</v>
      </c>
      <c r="AL15" s="12">
        <f t="shared" si="40"/>
        <v>-0.99999999999988987</v>
      </c>
      <c r="AM15" s="207"/>
      <c r="AN15" s="17" t="s">
        <v>15</v>
      </c>
      <c r="AO15" s="20">
        <v>1.5860000000000001</v>
      </c>
      <c r="AP15" s="20">
        <v>1.704</v>
      </c>
      <c r="AQ15" s="20">
        <v>2.5209999999999999</v>
      </c>
      <c r="AR15" s="12">
        <f t="shared" si="76"/>
        <v>0</v>
      </c>
      <c r="AS15" s="12">
        <f t="shared" si="77"/>
        <v>0</v>
      </c>
      <c r="AT15" s="12">
        <f t="shared" si="78"/>
        <v>0</v>
      </c>
      <c r="AU15" s="207"/>
      <c r="AV15" s="17" t="s">
        <v>15</v>
      </c>
      <c r="AW15" s="20">
        <v>1.585</v>
      </c>
      <c r="AX15" s="20">
        <v>1.704</v>
      </c>
      <c r="AY15" s="20">
        <v>2.5209999999999999</v>
      </c>
      <c r="AZ15" s="12">
        <f t="shared" si="44"/>
        <v>-1.0000000000001119</v>
      </c>
      <c r="BA15" s="12">
        <f t="shared" si="45"/>
        <v>0</v>
      </c>
      <c r="BB15" s="12">
        <f t="shared" si="46"/>
        <v>0</v>
      </c>
      <c r="BC15" s="207"/>
      <c r="BD15" s="17" t="s">
        <v>15</v>
      </c>
      <c r="BE15" s="20">
        <v>1.585</v>
      </c>
      <c r="BF15" s="20">
        <v>1.7050000000000001</v>
      </c>
      <c r="BG15" s="20">
        <v>2.5209999999999999</v>
      </c>
      <c r="BH15" s="12">
        <f t="shared" si="79"/>
        <v>-1.0000000000001119</v>
      </c>
      <c r="BI15" s="12">
        <f t="shared" si="79"/>
        <v>1.0000000000001119</v>
      </c>
      <c r="BJ15" s="12">
        <f t="shared" si="79"/>
        <v>0</v>
      </c>
      <c r="BK15" s="207"/>
      <c r="BL15" s="17" t="s">
        <v>15</v>
      </c>
      <c r="BM15" s="20">
        <v>1.5880000000000001</v>
      </c>
      <c r="BN15" s="20">
        <v>1.7050000000000001</v>
      </c>
      <c r="BO15" s="20">
        <v>2.5219999999999998</v>
      </c>
      <c r="BP15" s="12">
        <f t="shared" si="47"/>
        <v>2.0000000000000018</v>
      </c>
      <c r="BQ15" s="12">
        <f t="shared" si="68"/>
        <v>1.0000000000001119</v>
      </c>
      <c r="BR15" s="12">
        <f t="shared" si="48"/>
        <v>0.99999999999988987</v>
      </c>
      <c r="BS15" s="207"/>
      <c r="BT15" s="17" t="s">
        <v>15</v>
      </c>
      <c r="BU15" s="20">
        <v>1.587</v>
      </c>
      <c r="BV15" s="20">
        <v>1.706</v>
      </c>
      <c r="BW15" s="20">
        <v>2.5230000000000001</v>
      </c>
      <c r="BX15" s="12">
        <f t="shared" si="49"/>
        <v>0.99999999999988987</v>
      </c>
      <c r="BY15" s="12">
        <f t="shared" si="50"/>
        <v>2.0000000000000018</v>
      </c>
      <c r="BZ15" s="12">
        <f t="shared" si="51"/>
        <v>2.0000000000002238</v>
      </c>
      <c r="CA15" s="198"/>
      <c r="CB15" s="17" t="s">
        <v>15</v>
      </c>
      <c r="CC15" s="20">
        <v>1.587</v>
      </c>
      <c r="CD15" s="20">
        <v>1.706</v>
      </c>
      <c r="CE15" s="20">
        <v>2.5219999999999998</v>
      </c>
      <c r="CF15" s="12">
        <f t="shared" si="52"/>
        <v>0.99999999999988987</v>
      </c>
      <c r="CG15" s="12">
        <f t="shared" si="53"/>
        <v>2.0000000000000018</v>
      </c>
      <c r="CH15" s="12">
        <f t="shared" si="54"/>
        <v>0.99999999999988987</v>
      </c>
      <c r="CI15" s="198"/>
      <c r="CJ15" s="17" t="s">
        <v>15</v>
      </c>
      <c r="CK15" s="20">
        <v>1.5840000000000001</v>
      </c>
      <c r="CL15" s="20">
        <v>1.7070000000000001</v>
      </c>
      <c r="CM15" s="20">
        <v>2.5219999999999998</v>
      </c>
      <c r="CN15" s="12">
        <f t="shared" si="80"/>
        <v>-2.0000000000000018</v>
      </c>
      <c r="CO15" s="12">
        <f t="shared" si="80"/>
        <v>3.0000000000001137</v>
      </c>
      <c r="CP15" s="12">
        <f t="shared" si="80"/>
        <v>0.99999999999988987</v>
      </c>
      <c r="CQ15" s="198"/>
      <c r="CR15" s="17" t="s">
        <v>15</v>
      </c>
      <c r="CS15" s="30">
        <v>1.587</v>
      </c>
      <c r="CT15" s="30">
        <v>1.704</v>
      </c>
      <c r="CU15" s="30">
        <v>2.52</v>
      </c>
      <c r="CV15" s="12">
        <f t="shared" si="55"/>
        <v>0.99999999999988987</v>
      </c>
      <c r="CW15" s="12">
        <f t="shared" si="56"/>
        <v>0</v>
      </c>
      <c r="CX15" s="12">
        <f t="shared" si="57"/>
        <v>-0.99999999999988987</v>
      </c>
      <c r="CY15" s="198"/>
      <c r="CZ15" s="17" t="s">
        <v>15</v>
      </c>
      <c r="DA15" s="30">
        <v>1.589</v>
      </c>
      <c r="DB15" s="30">
        <v>1.706</v>
      </c>
      <c r="DC15" s="30">
        <v>2.5219999999999998</v>
      </c>
      <c r="DD15" s="12">
        <f t="shared" si="58"/>
        <v>2.9999999999998916</v>
      </c>
      <c r="DE15" s="12">
        <f t="shared" si="59"/>
        <v>2.0000000000000018</v>
      </c>
      <c r="DF15" s="12">
        <f t="shared" si="60"/>
        <v>0.99999999999988987</v>
      </c>
      <c r="DG15" s="198"/>
      <c r="DH15" s="17" t="s">
        <v>15</v>
      </c>
      <c r="DI15" s="30">
        <v>1.5860000000000001</v>
      </c>
      <c r="DJ15" s="30">
        <v>1.708</v>
      </c>
      <c r="DK15" s="30">
        <v>2.5219999999999998</v>
      </c>
      <c r="DL15" s="12">
        <f t="shared" si="81"/>
        <v>0</v>
      </c>
      <c r="DM15" s="12">
        <f t="shared" si="81"/>
        <v>4.0000000000000036</v>
      </c>
      <c r="DN15" s="12">
        <f t="shared" si="81"/>
        <v>0.99999999999988987</v>
      </c>
      <c r="DO15" s="198"/>
      <c r="DP15" s="17" t="s">
        <v>15</v>
      </c>
      <c r="DQ15" s="30">
        <v>1.5860000000000001</v>
      </c>
      <c r="DR15" s="30">
        <v>1.708</v>
      </c>
      <c r="DS15" s="30">
        <v>2.5219999999999998</v>
      </c>
      <c r="DT15" s="12">
        <f t="shared" si="82"/>
        <v>0</v>
      </c>
      <c r="DU15" s="12">
        <f t="shared" si="82"/>
        <v>4.0000000000000036</v>
      </c>
      <c r="DV15" s="12">
        <f t="shared" si="82"/>
        <v>0.99999999999988987</v>
      </c>
      <c r="DW15" s="198"/>
      <c r="DX15" s="17" t="s">
        <v>15</v>
      </c>
      <c r="DY15" s="30">
        <v>1.5880000000000001</v>
      </c>
      <c r="DZ15" s="30">
        <v>1.7070000000000001</v>
      </c>
      <c r="EA15" s="30">
        <v>2.5209999999999999</v>
      </c>
      <c r="EB15" s="12">
        <f t="shared" si="72"/>
        <v>2.0000000000000018</v>
      </c>
      <c r="EC15" s="12">
        <f t="shared" si="61"/>
        <v>3.0000000000001137</v>
      </c>
      <c r="ED15" s="12">
        <f t="shared" si="62"/>
        <v>0</v>
      </c>
      <c r="EE15" s="198"/>
      <c r="EF15" s="17" t="s">
        <v>15</v>
      </c>
      <c r="EG15" s="30">
        <v>1.587</v>
      </c>
      <c r="EH15" s="30">
        <v>1.7050000000000001</v>
      </c>
      <c r="EI15" s="30">
        <v>2.5230000000000001</v>
      </c>
      <c r="EJ15" s="12">
        <f t="shared" si="71"/>
        <v>0.99999999999988987</v>
      </c>
      <c r="EK15" s="12">
        <f t="shared" si="63"/>
        <v>1.0000000000001119</v>
      </c>
      <c r="EL15" s="12">
        <f t="shared" si="69"/>
        <v>2.0000000000002238</v>
      </c>
      <c r="EM15" s="198"/>
      <c r="EN15" s="17" t="s">
        <v>15</v>
      </c>
      <c r="EO15" s="30">
        <v>1.587</v>
      </c>
      <c r="EP15" s="30">
        <v>1.7070000000000001</v>
      </c>
      <c r="EQ15" s="30">
        <v>2.5209999999999999</v>
      </c>
      <c r="ER15" s="41">
        <f t="shared" si="9"/>
        <v>0.99999999999988987</v>
      </c>
      <c r="ES15" s="41">
        <f t="shared" si="10"/>
        <v>3.0000000000001137</v>
      </c>
      <c r="ET15" s="41">
        <f t="shared" si="11"/>
        <v>0</v>
      </c>
      <c r="EU15" s="198"/>
      <c r="EV15" s="17" t="s">
        <v>15</v>
      </c>
      <c r="EW15" s="30"/>
      <c r="EX15" s="30"/>
      <c r="EY15" s="30"/>
      <c r="EZ15" s="41">
        <f t="shared" si="12"/>
        <v>0</v>
      </c>
      <c r="FA15" s="41">
        <f t="shared" si="13"/>
        <v>0</v>
      </c>
      <c r="FB15" s="41">
        <f t="shared" si="14"/>
        <v>-999.99999999988984</v>
      </c>
      <c r="FC15" s="198"/>
      <c r="FD15" s="17" t="s">
        <v>15</v>
      </c>
      <c r="FE15" s="30">
        <v>1.597</v>
      </c>
      <c r="FF15" s="30">
        <v>1.706</v>
      </c>
      <c r="FG15" s="30">
        <v>2.5219999999999998</v>
      </c>
      <c r="FH15" s="41">
        <f t="shared" si="64"/>
        <v>10.999999999999899</v>
      </c>
      <c r="FI15" s="41">
        <f t="shared" si="65"/>
        <v>2.0000000000000018</v>
      </c>
      <c r="FJ15" s="41">
        <f t="shared" si="66"/>
        <v>0.99999999999988987</v>
      </c>
      <c r="FK15" s="198"/>
      <c r="FL15" s="17" t="s">
        <v>15</v>
      </c>
      <c r="FM15" s="30">
        <v>1.5880000000000001</v>
      </c>
      <c r="FN15" s="30">
        <v>1.706</v>
      </c>
      <c r="FO15" s="30">
        <v>2.524</v>
      </c>
      <c r="FP15" s="41">
        <f t="shared" si="15"/>
        <v>2.0000000000000018</v>
      </c>
      <c r="FQ15" s="41">
        <f t="shared" si="16"/>
        <v>2.0000000000000018</v>
      </c>
      <c r="FR15" s="41">
        <f t="shared" si="17"/>
        <v>3.0000000000001137</v>
      </c>
      <c r="FS15" s="17" t="s">
        <v>15</v>
      </c>
      <c r="FT15" s="30">
        <v>1.587</v>
      </c>
      <c r="FU15" s="30">
        <v>1.706</v>
      </c>
      <c r="FV15" s="30">
        <v>2.524</v>
      </c>
      <c r="FW15" s="56">
        <f t="shared" si="18"/>
        <v>0.99999999999988987</v>
      </c>
      <c r="FX15" s="56">
        <f t="shared" si="19"/>
        <v>2.0000000000000018</v>
      </c>
      <c r="FY15" s="56">
        <f t="shared" si="20"/>
        <v>3.0000000000001137</v>
      </c>
      <c r="FZ15" s="17" t="s">
        <v>15</v>
      </c>
      <c r="GA15">
        <v>1.587</v>
      </c>
      <c r="GB15">
        <v>1.706</v>
      </c>
      <c r="GC15">
        <v>2.5219999999999998</v>
      </c>
      <c r="GD15" s="56">
        <f t="shared" si="21"/>
        <v>0.99999999999988987</v>
      </c>
      <c r="GE15" s="56">
        <f t="shared" si="22"/>
        <v>2.0000000000000018</v>
      </c>
      <c r="GF15" s="56">
        <f t="shared" si="23"/>
        <v>0.99999999999988987</v>
      </c>
      <c r="GG15" s="17" t="s">
        <v>15</v>
      </c>
      <c r="GH15">
        <v>1.587</v>
      </c>
      <c r="GI15">
        <v>1.7050000000000001</v>
      </c>
      <c r="GJ15">
        <v>2.5219999999999998</v>
      </c>
      <c r="GK15" s="56">
        <f t="shared" si="24"/>
        <v>0.99999999999988987</v>
      </c>
      <c r="GL15" s="56">
        <f t="shared" si="25"/>
        <v>1.0000000000001119</v>
      </c>
      <c r="GM15" s="56">
        <f t="shared" si="26"/>
        <v>0.99999999999988987</v>
      </c>
      <c r="GN15" s="17" t="s">
        <v>15</v>
      </c>
      <c r="GO15" s="65">
        <v>1.5860000000000001</v>
      </c>
      <c r="GP15" s="65">
        <v>1.7070000000000001</v>
      </c>
      <c r="GQ15" s="65">
        <v>2.5219999999999998</v>
      </c>
      <c r="GR15" s="63">
        <f t="shared" si="67"/>
        <v>0</v>
      </c>
      <c r="GS15" s="56">
        <f t="shared" si="27"/>
        <v>3.0000000000001137</v>
      </c>
      <c r="GT15" s="56">
        <f t="shared" si="28"/>
        <v>0.99999999999988987</v>
      </c>
    </row>
    <row r="16" spans="2:202" x14ac:dyDescent="0.25">
      <c r="B16" s="211"/>
      <c r="C16" s="4" t="s">
        <v>16</v>
      </c>
      <c r="D16" s="11">
        <v>1.859</v>
      </c>
      <c r="E16" s="11">
        <v>2.706</v>
      </c>
      <c r="F16" s="11">
        <v>1.264</v>
      </c>
      <c r="G16" s="207"/>
      <c r="H16" s="11" t="s">
        <v>16</v>
      </c>
      <c r="I16" s="11">
        <v>1.859</v>
      </c>
      <c r="J16" s="11">
        <v>2.706</v>
      </c>
      <c r="K16" s="11">
        <v>1.2649999999999999</v>
      </c>
      <c r="L16" s="12">
        <f t="shared" si="29"/>
        <v>0</v>
      </c>
      <c r="M16" s="12">
        <f t="shared" si="30"/>
        <v>0</v>
      </c>
      <c r="N16" s="12">
        <f t="shared" si="31"/>
        <v>0.99999999999988987</v>
      </c>
      <c r="O16" s="207"/>
      <c r="P16" s="11" t="s">
        <v>16</v>
      </c>
      <c r="Q16" s="11">
        <v>1.861</v>
      </c>
      <c r="R16" s="11">
        <v>2.7069999999999999</v>
      </c>
      <c r="S16" s="11">
        <v>1.2649999999999999</v>
      </c>
      <c r="T16" s="12">
        <f t="shared" si="73"/>
        <v>2.0000000000000018</v>
      </c>
      <c r="U16" s="12">
        <f t="shared" si="74"/>
        <v>0.99999999999988987</v>
      </c>
      <c r="V16" s="12">
        <f t="shared" si="75"/>
        <v>0.99999999999988987</v>
      </c>
      <c r="W16" s="207"/>
      <c r="X16" s="11" t="s">
        <v>16</v>
      </c>
      <c r="Y16" s="11">
        <v>1.859</v>
      </c>
      <c r="Z16" s="11">
        <v>2.7069999999999999</v>
      </c>
      <c r="AA16" s="11">
        <v>1.2649999999999999</v>
      </c>
      <c r="AB16" s="12">
        <f t="shared" si="35"/>
        <v>0</v>
      </c>
      <c r="AC16" s="12">
        <f t="shared" si="36"/>
        <v>0.99999999999988987</v>
      </c>
      <c r="AD16" s="12">
        <f t="shared" si="37"/>
        <v>0.99999999999988987</v>
      </c>
      <c r="AE16" s="207"/>
      <c r="AF16" s="11" t="s">
        <v>16</v>
      </c>
      <c r="AG16" s="11">
        <v>1.8580000000000001</v>
      </c>
      <c r="AH16" s="11">
        <v>2.7050000000000001</v>
      </c>
      <c r="AI16" s="11">
        <v>1.2629999999999999</v>
      </c>
      <c r="AJ16" s="12">
        <f t="shared" si="38"/>
        <v>-0.99999999999988987</v>
      </c>
      <c r="AK16" s="12">
        <f t="shared" si="39"/>
        <v>-0.99999999999988987</v>
      </c>
      <c r="AL16" s="12">
        <f t="shared" si="40"/>
        <v>-1.0000000000001119</v>
      </c>
      <c r="AM16" s="207"/>
      <c r="AN16" s="17" t="s">
        <v>16</v>
      </c>
      <c r="AO16" s="20">
        <v>1.86</v>
      </c>
      <c r="AP16" s="20">
        <v>2.706</v>
      </c>
      <c r="AQ16" s="20">
        <v>1.2649999999999999</v>
      </c>
      <c r="AR16" s="12">
        <f t="shared" si="76"/>
        <v>1.0000000000001119</v>
      </c>
      <c r="AS16" s="12">
        <f t="shared" si="77"/>
        <v>0</v>
      </c>
      <c r="AT16" s="12">
        <f t="shared" si="78"/>
        <v>0.99999999999988987</v>
      </c>
      <c r="AU16" s="207"/>
      <c r="AV16" s="17" t="s">
        <v>16</v>
      </c>
      <c r="AW16" s="20">
        <v>1.857</v>
      </c>
      <c r="AX16" s="20">
        <v>2.7050000000000001</v>
      </c>
      <c r="AY16" s="20">
        <v>1.2629999999999999</v>
      </c>
      <c r="AZ16" s="12">
        <f t="shared" si="44"/>
        <v>-2.0000000000000018</v>
      </c>
      <c r="BA16" s="12">
        <f t="shared" si="45"/>
        <v>-0.99999999999988987</v>
      </c>
      <c r="BB16" s="12">
        <f t="shared" si="46"/>
        <v>-1.0000000000001119</v>
      </c>
      <c r="BC16" s="207"/>
      <c r="BD16" s="17" t="s">
        <v>16</v>
      </c>
      <c r="BE16" s="20">
        <v>1.861</v>
      </c>
      <c r="BF16" s="20">
        <v>2.7080000000000002</v>
      </c>
      <c r="BG16" s="20">
        <v>1.264</v>
      </c>
      <c r="BH16" s="12">
        <f t="shared" si="79"/>
        <v>2.0000000000000018</v>
      </c>
      <c r="BI16" s="12">
        <f t="shared" si="79"/>
        <v>2.0000000000002238</v>
      </c>
      <c r="BJ16" s="12">
        <f t="shared" si="79"/>
        <v>0</v>
      </c>
      <c r="BK16" s="207"/>
      <c r="BL16" s="17" t="s">
        <v>16</v>
      </c>
      <c r="BM16" s="20">
        <v>1.86</v>
      </c>
      <c r="BN16" s="20">
        <v>2.7069999999999999</v>
      </c>
      <c r="BO16" s="20">
        <v>1.264</v>
      </c>
      <c r="BP16" s="12">
        <f t="shared" si="47"/>
        <v>1.0000000000001119</v>
      </c>
      <c r="BQ16" s="12">
        <f t="shared" si="68"/>
        <v>0.99999999999988987</v>
      </c>
      <c r="BR16" s="12">
        <f t="shared" si="48"/>
        <v>0</v>
      </c>
      <c r="BS16" s="207"/>
      <c r="BT16" s="17" t="s">
        <v>16</v>
      </c>
      <c r="BU16" s="20">
        <v>1.8620000000000001</v>
      </c>
      <c r="BV16" s="20">
        <v>2.7080000000000002</v>
      </c>
      <c r="BW16" s="20">
        <v>1.2649999999999999</v>
      </c>
      <c r="BX16" s="12">
        <f t="shared" si="49"/>
        <v>3.0000000000001137</v>
      </c>
      <c r="BY16" s="12">
        <f t="shared" si="50"/>
        <v>2.0000000000002238</v>
      </c>
      <c r="BZ16" s="12">
        <f t="shared" si="51"/>
        <v>0.99999999999988987</v>
      </c>
      <c r="CA16" s="198"/>
      <c r="CB16" s="17" t="s">
        <v>16</v>
      </c>
      <c r="CC16" s="20">
        <v>1.863</v>
      </c>
      <c r="CD16" s="20">
        <v>2.7080000000000002</v>
      </c>
      <c r="CE16" s="20">
        <v>1.264</v>
      </c>
      <c r="CF16" s="12">
        <f t="shared" si="52"/>
        <v>4.0000000000000036</v>
      </c>
      <c r="CG16" s="12">
        <f t="shared" si="53"/>
        <v>2.0000000000002238</v>
      </c>
      <c r="CH16" s="12">
        <f t="shared" si="54"/>
        <v>0</v>
      </c>
      <c r="CI16" s="198"/>
      <c r="CJ16" s="17" t="s">
        <v>16</v>
      </c>
      <c r="CK16" s="20">
        <v>1.859</v>
      </c>
      <c r="CL16" s="20">
        <v>2.7080000000000002</v>
      </c>
      <c r="CM16" s="20">
        <v>1.2649999999999999</v>
      </c>
      <c r="CN16" s="12">
        <f t="shared" si="80"/>
        <v>0</v>
      </c>
      <c r="CO16" s="12">
        <f t="shared" si="80"/>
        <v>2.0000000000002238</v>
      </c>
      <c r="CP16" s="12">
        <f t="shared" si="80"/>
        <v>0.99999999999988987</v>
      </c>
      <c r="CQ16" s="198"/>
      <c r="CR16" s="17" t="s">
        <v>16</v>
      </c>
      <c r="CS16" s="30">
        <v>1.8620000000000001</v>
      </c>
      <c r="CT16" s="30">
        <v>2.7069999999999999</v>
      </c>
      <c r="CU16" s="30">
        <v>1.264</v>
      </c>
      <c r="CV16" s="12">
        <f t="shared" si="55"/>
        <v>3.0000000000001137</v>
      </c>
      <c r="CW16" s="12">
        <f t="shared" si="56"/>
        <v>0.99999999999988987</v>
      </c>
      <c r="CX16" s="12">
        <f t="shared" si="57"/>
        <v>0</v>
      </c>
      <c r="CY16" s="198"/>
      <c r="CZ16" s="17" t="s">
        <v>16</v>
      </c>
      <c r="DA16" s="30">
        <v>1.863</v>
      </c>
      <c r="DB16" s="30">
        <v>2.7080000000000002</v>
      </c>
      <c r="DC16" s="30">
        <v>1.2649999999999999</v>
      </c>
      <c r="DD16" s="12">
        <f t="shared" si="58"/>
        <v>4.0000000000000036</v>
      </c>
      <c r="DE16" s="12">
        <f t="shared" si="59"/>
        <v>2.0000000000002238</v>
      </c>
      <c r="DF16" s="12">
        <f t="shared" si="60"/>
        <v>0.99999999999988987</v>
      </c>
      <c r="DG16" s="198"/>
      <c r="DH16" s="17" t="s">
        <v>16</v>
      </c>
      <c r="DI16" s="30">
        <v>1.86</v>
      </c>
      <c r="DJ16" s="30">
        <v>2.7090000000000001</v>
      </c>
      <c r="DK16" s="30">
        <v>1.2649999999999999</v>
      </c>
      <c r="DL16" s="12">
        <f t="shared" si="81"/>
        <v>1.0000000000001119</v>
      </c>
      <c r="DM16" s="12">
        <f t="shared" si="81"/>
        <v>3.0000000000001137</v>
      </c>
      <c r="DN16" s="12">
        <f t="shared" si="81"/>
        <v>0.99999999999988987</v>
      </c>
      <c r="DO16" s="198"/>
      <c r="DP16" s="17" t="s">
        <v>16</v>
      </c>
      <c r="DQ16" s="30">
        <v>1.861</v>
      </c>
      <c r="DR16" s="30">
        <v>2.7080000000000002</v>
      </c>
      <c r="DS16" s="30">
        <v>1.266</v>
      </c>
      <c r="DT16" s="12">
        <f t="shared" si="82"/>
        <v>2.0000000000000018</v>
      </c>
      <c r="DU16" s="12">
        <f t="shared" si="82"/>
        <v>2.0000000000002238</v>
      </c>
      <c r="DV16" s="12">
        <f t="shared" si="82"/>
        <v>2.0000000000000018</v>
      </c>
      <c r="DW16" s="198"/>
      <c r="DX16" s="17" t="s">
        <v>16</v>
      </c>
      <c r="DY16" s="30">
        <v>1.8620000000000001</v>
      </c>
      <c r="DZ16" s="30">
        <v>2.7069999999999999</v>
      </c>
      <c r="EA16" s="30">
        <v>1.264</v>
      </c>
      <c r="EB16" s="12">
        <f t="shared" si="72"/>
        <v>3.0000000000001137</v>
      </c>
      <c r="EC16" s="12">
        <f t="shared" si="61"/>
        <v>0.99999999999988987</v>
      </c>
      <c r="ED16" s="12">
        <f t="shared" si="62"/>
        <v>0</v>
      </c>
      <c r="EE16" s="198"/>
      <c r="EF16" s="17" t="s">
        <v>16</v>
      </c>
      <c r="EG16" s="30">
        <v>1.8620000000000001</v>
      </c>
      <c r="EH16" s="30">
        <v>2.7069999999999999</v>
      </c>
      <c r="EI16" s="30">
        <v>1.2649999999999999</v>
      </c>
      <c r="EJ16" s="12">
        <f t="shared" si="71"/>
        <v>3.0000000000001137</v>
      </c>
      <c r="EK16" s="12">
        <f t="shared" si="63"/>
        <v>0.99999999999988987</v>
      </c>
      <c r="EL16" s="12">
        <f t="shared" si="69"/>
        <v>0.99999999999988987</v>
      </c>
      <c r="EM16" s="198"/>
      <c r="EN16" s="17" t="s">
        <v>16</v>
      </c>
      <c r="EO16" s="30">
        <v>1.859</v>
      </c>
      <c r="EP16" s="30">
        <v>2.7080000000000002</v>
      </c>
      <c r="EQ16" s="30">
        <v>1.2649999999999999</v>
      </c>
      <c r="ER16" s="41">
        <f t="shared" si="9"/>
        <v>0</v>
      </c>
      <c r="ES16" s="41">
        <f t="shared" si="10"/>
        <v>2.0000000000002238</v>
      </c>
      <c r="ET16" s="41">
        <f t="shared" si="11"/>
        <v>0.99999999999988987</v>
      </c>
      <c r="EU16" s="198"/>
      <c r="EV16" s="17" t="s">
        <v>16</v>
      </c>
      <c r="EW16" s="30"/>
      <c r="EX16" s="30"/>
      <c r="EY16" s="30"/>
      <c r="EZ16" s="41">
        <f t="shared" si="12"/>
        <v>0</v>
      </c>
      <c r="FA16" s="41">
        <f t="shared" si="13"/>
        <v>0</v>
      </c>
      <c r="FB16" s="41">
        <f t="shared" si="14"/>
        <v>-999.99999999988984</v>
      </c>
      <c r="FC16" s="198"/>
      <c r="FD16" s="17" t="s">
        <v>16</v>
      </c>
      <c r="FE16" s="30">
        <v>1.861</v>
      </c>
      <c r="FF16" s="30">
        <v>2.706</v>
      </c>
      <c r="FG16" s="30">
        <v>1.2649999999999999</v>
      </c>
      <c r="FH16" s="41">
        <f t="shared" si="64"/>
        <v>2.0000000000000018</v>
      </c>
      <c r="FI16" s="41">
        <f t="shared" si="65"/>
        <v>0</v>
      </c>
      <c r="FJ16" s="41">
        <f t="shared" si="66"/>
        <v>0.99999999999988987</v>
      </c>
      <c r="FK16" s="198"/>
      <c r="FL16" s="17" t="s">
        <v>16</v>
      </c>
      <c r="FM16" s="30">
        <v>1.863</v>
      </c>
      <c r="FN16" s="30">
        <v>2.71</v>
      </c>
      <c r="FO16" s="30">
        <v>1.2669999999999999</v>
      </c>
      <c r="FP16" s="41">
        <f t="shared" si="15"/>
        <v>4.0000000000000036</v>
      </c>
      <c r="FQ16" s="41">
        <f t="shared" si="16"/>
        <v>4.0000000000000036</v>
      </c>
      <c r="FR16" s="41">
        <f t="shared" si="17"/>
        <v>2.9999999999998916</v>
      </c>
      <c r="FS16" s="17" t="s">
        <v>16</v>
      </c>
      <c r="FT16" s="30">
        <v>1.861</v>
      </c>
      <c r="FU16" s="30">
        <v>2.7080000000000002</v>
      </c>
      <c r="FV16" s="30">
        <v>1.266</v>
      </c>
      <c r="FW16" s="56">
        <f t="shared" si="18"/>
        <v>2.0000000000000018</v>
      </c>
      <c r="FX16" s="56">
        <f t="shared" si="19"/>
        <v>2.0000000000002238</v>
      </c>
      <c r="FY16" s="56">
        <f t="shared" si="20"/>
        <v>2.0000000000000018</v>
      </c>
      <c r="FZ16" s="17" t="s">
        <v>16</v>
      </c>
      <c r="GA16">
        <v>1.861</v>
      </c>
      <c r="GB16">
        <v>2.7080000000000002</v>
      </c>
      <c r="GC16">
        <v>1.266</v>
      </c>
      <c r="GD16" s="56">
        <f t="shared" si="21"/>
        <v>2.0000000000000018</v>
      </c>
      <c r="GE16" s="56">
        <f t="shared" si="22"/>
        <v>2.0000000000002238</v>
      </c>
      <c r="GF16" s="56">
        <f t="shared" si="23"/>
        <v>2.0000000000000018</v>
      </c>
      <c r="GG16" s="17" t="s">
        <v>16</v>
      </c>
      <c r="GH16">
        <v>1.8620000000000001</v>
      </c>
      <c r="GI16">
        <v>2.7090000000000001</v>
      </c>
      <c r="GJ16">
        <v>1.2649999999999999</v>
      </c>
      <c r="GK16" s="56">
        <f t="shared" si="24"/>
        <v>3.0000000000001137</v>
      </c>
      <c r="GL16" s="56">
        <f t="shared" si="25"/>
        <v>3.0000000000001137</v>
      </c>
      <c r="GM16" s="56">
        <f t="shared" si="26"/>
        <v>0.99999999999988987</v>
      </c>
      <c r="GN16" s="17" t="s">
        <v>16</v>
      </c>
      <c r="GO16" s="65">
        <v>1.86</v>
      </c>
      <c r="GP16" s="65">
        <v>2.7080000000000002</v>
      </c>
      <c r="GQ16" s="65">
        <v>1.2649999999999999</v>
      </c>
      <c r="GR16" s="63">
        <f t="shared" si="67"/>
        <v>1.0000000000001119</v>
      </c>
      <c r="GS16" s="56">
        <f t="shared" si="27"/>
        <v>2.0000000000002238</v>
      </c>
      <c r="GT16" s="56">
        <f t="shared" si="28"/>
        <v>0.99999999999988987</v>
      </c>
    </row>
    <row r="17" spans="2:202" x14ac:dyDescent="0.25">
      <c r="B17" s="211"/>
      <c r="C17" s="4" t="s">
        <v>17</v>
      </c>
      <c r="D17" s="11">
        <v>2.2170000000000001</v>
      </c>
      <c r="E17" s="11">
        <v>2.5329999999999999</v>
      </c>
      <c r="F17" s="11">
        <v>-0.42299999999999999</v>
      </c>
      <c r="G17" s="207"/>
      <c r="H17" s="11" t="s">
        <v>17</v>
      </c>
      <c r="I17" s="11">
        <v>2.2189999999999999</v>
      </c>
      <c r="J17" s="11">
        <v>2.5339999999999998</v>
      </c>
      <c r="K17" s="11">
        <v>-0.42299999999999999</v>
      </c>
      <c r="L17" s="12">
        <f t="shared" si="29"/>
        <v>1.9999999999997797</v>
      </c>
      <c r="M17" s="12">
        <f t="shared" si="30"/>
        <v>0.99999999999988987</v>
      </c>
      <c r="N17" s="12">
        <f t="shared" si="31"/>
        <v>0</v>
      </c>
      <c r="O17" s="207"/>
      <c r="P17" s="11" t="s">
        <v>17</v>
      </c>
      <c r="Q17" s="11">
        <v>2.2189999999999999</v>
      </c>
      <c r="R17" s="11">
        <v>2.5350000000000001</v>
      </c>
      <c r="S17" s="11">
        <v>-0.42399999999999999</v>
      </c>
      <c r="T17" s="12">
        <f t="shared" si="73"/>
        <v>1.9999999999997797</v>
      </c>
      <c r="U17" s="12">
        <f t="shared" si="74"/>
        <v>2.0000000000002238</v>
      </c>
      <c r="V17" s="12">
        <f t="shared" si="75"/>
        <v>-1.0000000000000009</v>
      </c>
      <c r="W17" s="207"/>
      <c r="X17" s="11" t="s">
        <v>17</v>
      </c>
      <c r="Y17" s="11">
        <v>2.2170000000000001</v>
      </c>
      <c r="Z17" s="11">
        <v>2.5350000000000001</v>
      </c>
      <c r="AA17" s="11">
        <v>-0.42299999999999999</v>
      </c>
      <c r="AB17" s="12">
        <f t="shared" si="35"/>
        <v>0</v>
      </c>
      <c r="AC17" s="12">
        <f t="shared" si="36"/>
        <v>2.0000000000002238</v>
      </c>
      <c r="AD17" s="12">
        <f t="shared" si="37"/>
        <v>0</v>
      </c>
      <c r="AE17" s="207"/>
      <c r="AF17" s="11" t="s">
        <v>17</v>
      </c>
      <c r="AG17" s="11"/>
      <c r="AH17" s="11"/>
      <c r="AI17" s="11"/>
      <c r="AJ17" s="12"/>
      <c r="AK17" s="12"/>
      <c r="AL17" s="12"/>
      <c r="AM17" s="207"/>
      <c r="AN17" s="11" t="s">
        <v>17</v>
      </c>
      <c r="AO17" s="19"/>
      <c r="AP17" s="19"/>
      <c r="AQ17" s="19"/>
      <c r="AR17" s="12"/>
      <c r="AS17" s="12"/>
      <c r="AT17" s="12"/>
      <c r="AU17" s="207"/>
      <c r="AV17" s="11" t="s">
        <v>17</v>
      </c>
      <c r="AW17" s="19"/>
      <c r="AX17" s="19"/>
      <c r="AY17" s="19"/>
      <c r="AZ17" s="12"/>
      <c r="BA17" s="12"/>
      <c r="BB17" s="12"/>
      <c r="BC17" s="207"/>
      <c r="BD17" s="11" t="s">
        <v>17</v>
      </c>
      <c r="BE17" s="19"/>
      <c r="BF17" s="19"/>
      <c r="BG17" s="19"/>
      <c r="BH17" s="12"/>
      <c r="BI17" s="12"/>
      <c r="BJ17" s="12"/>
      <c r="BK17" s="207"/>
      <c r="BL17" s="11" t="s">
        <v>17</v>
      </c>
      <c r="BM17" s="19"/>
      <c r="BN17" s="19"/>
      <c r="BO17" s="19"/>
      <c r="BP17" s="12"/>
      <c r="BQ17" s="12"/>
      <c r="BR17" s="12"/>
      <c r="BS17" s="207"/>
      <c r="BT17" s="11" t="s">
        <v>17</v>
      </c>
      <c r="BU17" s="19"/>
      <c r="BV17" s="19"/>
      <c r="BW17" s="19"/>
      <c r="BX17" s="12"/>
      <c r="BY17" s="12"/>
      <c r="BZ17" s="12"/>
      <c r="CA17" s="199"/>
      <c r="CB17" s="11" t="s">
        <v>17</v>
      </c>
      <c r="CC17" s="19"/>
      <c r="CD17" s="19"/>
      <c r="CE17" s="19"/>
      <c r="CF17" s="12"/>
      <c r="CG17" s="12"/>
      <c r="CH17" s="12"/>
      <c r="CI17" s="199"/>
      <c r="CJ17" s="11" t="s">
        <v>17</v>
      </c>
      <c r="CK17" s="19"/>
      <c r="CL17" s="19"/>
      <c r="CM17" s="19"/>
      <c r="CN17" s="12"/>
      <c r="CO17" s="12"/>
      <c r="CP17" s="12"/>
      <c r="CQ17" s="199"/>
      <c r="CR17" s="11" t="s">
        <v>17</v>
      </c>
      <c r="CS17" s="19"/>
      <c r="CT17" s="19"/>
      <c r="CU17" s="19"/>
      <c r="CV17" s="12"/>
      <c r="CW17" s="12"/>
      <c r="CX17" s="12"/>
      <c r="CY17" s="199"/>
      <c r="CZ17" s="11" t="s">
        <v>17</v>
      </c>
      <c r="DA17" s="19"/>
      <c r="DB17" s="19"/>
      <c r="DC17" s="19"/>
      <c r="DD17" s="12"/>
      <c r="DE17" s="12"/>
      <c r="DF17" s="12"/>
      <c r="DG17" s="199"/>
      <c r="DH17" s="11" t="s">
        <v>17</v>
      </c>
      <c r="DI17" s="19"/>
      <c r="DJ17" s="19"/>
      <c r="DK17" s="19"/>
      <c r="DL17" s="12"/>
      <c r="DM17" s="12"/>
      <c r="DN17" s="12"/>
      <c r="DO17" s="199"/>
      <c r="DP17" s="11" t="s">
        <v>17</v>
      </c>
      <c r="DQ17" s="19"/>
      <c r="DR17" s="19"/>
      <c r="DS17" s="19"/>
      <c r="DT17" s="12"/>
      <c r="DU17" s="12"/>
      <c r="DV17" s="12"/>
      <c r="DW17" s="199"/>
      <c r="DX17" s="11" t="s">
        <v>17</v>
      </c>
      <c r="DY17" s="19"/>
      <c r="DZ17" s="19"/>
      <c r="EA17" s="19"/>
      <c r="EB17" s="12"/>
      <c r="EC17" s="12"/>
      <c r="ED17" s="12"/>
      <c r="EE17" s="199"/>
      <c r="EF17" s="11" t="s">
        <v>17</v>
      </c>
      <c r="EG17" s="19"/>
      <c r="EH17" s="19"/>
      <c r="EI17" s="19"/>
      <c r="EJ17" s="12"/>
      <c r="EK17" s="12"/>
      <c r="EL17" s="12"/>
      <c r="EM17" s="199"/>
      <c r="EN17" s="11" t="s">
        <v>17</v>
      </c>
      <c r="EO17" s="19"/>
      <c r="EP17" s="19"/>
      <c r="EQ17" s="19"/>
      <c r="ER17" s="12"/>
      <c r="ES17" s="12"/>
      <c r="ET17" s="12"/>
      <c r="EU17" s="199"/>
      <c r="EV17" s="11" t="s">
        <v>17</v>
      </c>
      <c r="EW17" s="19"/>
      <c r="EX17" s="19"/>
      <c r="EY17" s="19"/>
      <c r="EZ17" s="12"/>
      <c r="FA17" s="12"/>
      <c r="FB17" s="12"/>
      <c r="FC17" s="199"/>
      <c r="FD17" s="11" t="s">
        <v>17</v>
      </c>
      <c r="FE17" s="19"/>
      <c r="FF17" s="19"/>
      <c r="FG17" s="19"/>
      <c r="FH17" s="12"/>
      <c r="FI17" s="12"/>
      <c r="FJ17" s="12"/>
      <c r="FK17" s="199"/>
      <c r="FL17" s="11" t="s">
        <v>17</v>
      </c>
      <c r="FM17" s="19"/>
      <c r="FN17" s="19"/>
      <c r="FO17" s="19"/>
      <c r="FP17" s="12"/>
      <c r="FQ17" s="12"/>
      <c r="FR17" s="12"/>
      <c r="FS17" s="17" t="s">
        <v>17</v>
      </c>
      <c r="FT17" s="11"/>
      <c r="FU17" s="11"/>
      <c r="FV17" s="11"/>
      <c r="FW17" s="58"/>
      <c r="FX17" s="58"/>
      <c r="FY17" s="58"/>
      <c r="FZ17" s="17" t="s">
        <v>17</v>
      </c>
      <c r="GA17" s="11"/>
      <c r="GB17" s="11"/>
      <c r="GC17" s="11"/>
      <c r="GD17" s="58"/>
      <c r="GE17" s="58"/>
      <c r="GF17" s="58"/>
      <c r="GG17" s="17" t="s">
        <v>17</v>
      </c>
      <c r="GH17" s="11"/>
      <c r="GI17" s="11"/>
      <c r="GJ17" s="11"/>
      <c r="GK17" s="58"/>
      <c r="GL17" s="58"/>
      <c r="GM17" s="58"/>
      <c r="GN17" s="17" t="s">
        <v>17</v>
      </c>
      <c r="GO17" s="66">
        <v>2.2189999999999999</v>
      </c>
      <c r="GP17" s="66">
        <v>2.5350000000000001</v>
      </c>
      <c r="GQ17" s="67">
        <v>-0.42399999999999999</v>
      </c>
      <c r="GR17" s="56">
        <f t="shared" si="67"/>
        <v>1.9999999999997797</v>
      </c>
      <c r="GS17" s="56">
        <f t="shared" si="27"/>
        <v>2.0000000000002238</v>
      </c>
      <c r="GT17" s="56">
        <f t="shared" si="28"/>
        <v>-1.0000000000000009</v>
      </c>
    </row>
    <row r="18" spans="2:202" x14ac:dyDescent="0.25">
      <c r="B18" s="211">
        <v>3</v>
      </c>
      <c r="C18" s="4" t="s">
        <v>18</v>
      </c>
      <c r="D18" s="11">
        <v>-0.36299999999999999</v>
      </c>
      <c r="E18" s="11">
        <v>-2.3290000000000002</v>
      </c>
      <c r="F18" s="11">
        <v>-0.18099999999999999</v>
      </c>
      <c r="G18" s="207">
        <v>3</v>
      </c>
      <c r="H18" s="11" t="s">
        <v>18</v>
      </c>
      <c r="I18" s="11">
        <v>-0.36199999999999999</v>
      </c>
      <c r="J18" s="11">
        <v>-2.33</v>
      </c>
      <c r="K18" s="11">
        <v>-0.18099999999999999</v>
      </c>
      <c r="L18" s="12">
        <f t="shared" si="29"/>
        <v>1.0000000000000009</v>
      </c>
      <c r="M18" s="12">
        <f t="shared" si="30"/>
        <v>-0.99999999999988987</v>
      </c>
      <c r="N18" s="12">
        <f t="shared" si="31"/>
        <v>0</v>
      </c>
      <c r="O18" s="207">
        <v>3</v>
      </c>
      <c r="P18" s="11" t="s">
        <v>18</v>
      </c>
      <c r="Q18" s="11">
        <v>-0.36299999999999999</v>
      </c>
      <c r="R18" s="11">
        <v>-2.3290000000000002</v>
      </c>
      <c r="S18" s="11">
        <v>-0.18099999999999999</v>
      </c>
      <c r="T18" s="12">
        <f t="shared" si="73"/>
        <v>0</v>
      </c>
      <c r="U18" s="12">
        <f t="shared" si="74"/>
        <v>0</v>
      </c>
      <c r="V18" s="12">
        <f t="shared" si="75"/>
        <v>0</v>
      </c>
      <c r="W18" s="207">
        <v>3</v>
      </c>
      <c r="X18" s="11" t="s">
        <v>18</v>
      </c>
      <c r="Y18" s="11">
        <v>-0.36299999999999999</v>
      </c>
      <c r="Z18" s="11">
        <v>-2.3290000000000002</v>
      </c>
      <c r="AA18" s="11">
        <v>-0.18099999999999999</v>
      </c>
      <c r="AB18" s="12">
        <f t="shared" si="35"/>
        <v>0</v>
      </c>
      <c r="AC18" s="12">
        <f t="shared" si="36"/>
        <v>0</v>
      </c>
      <c r="AD18" s="12">
        <f t="shared" si="37"/>
        <v>0</v>
      </c>
      <c r="AE18" s="207">
        <v>3</v>
      </c>
      <c r="AF18" s="11" t="s">
        <v>18</v>
      </c>
      <c r="AG18" s="11">
        <v>-0.36299999999999999</v>
      </c>
      <c r="AH18" s="11">
        <v>-2.33</v>
      </c>
      <c r="AI18" s="11">
        <v>-0.18099999999999999</v>
      </c>
      <c r="AJ18" s="12">
        <f t="shared" si="38"/>
        <v>0</v>
      </c>
      <c r="AK18" s="12">
        <f t="shared" si="39"/>
        <v>-0.99999999999988987</v>
      </c>
      <c r="AL18" s="12">
        <f t="shared" si="40"/>
        <v>0</v>
      </c>
      <c r="AM18" s="207">
        <v>3</v>
      </c>
      <c r="AN18" s="11" t="s">
        <v>18</v>
      </c>
      <c r="AO18" s="11">
        <v>-0.36</v>
      </c>
      <c r="AP18" s="11">
        <v>-2.3279999999999998</v>
      </c>
      <c r="AQ18" s="11">
        <v>-0.18099999999999999</v>
      </c>
      <c r="AR18" s="12">
        <f t="shared" si="76"/>
        <v>3.0000000000000027</v>
      </c>
      <c r="AS18" s="12">
        <f t="shared" si="77"/>
        <v>1.000000000000334</v>
      </c>
      <c r="AT18" s="12">
        <f t="shared" si="78"/>
        <v>0</v>
      </c>
      <c r="AU18" s="207">
        <v>3</v>
      </c>
      <c r="AV18" s="11" t="s">
        <v>18</v>
      </c>
      <c r="AW18" s="11">
        <v>-0.36199999999999999</v>
      </c>
      <c r="AX18" s="11">
        <v>-2.3290000000000002</v>
      </c>
      <c r="AY18" s="11">
        <v>-0.182</v>
      </c>
      <c r="AZ18" s="12">
        <f t="shared" si="44"/>
        <v>1.0000000000000009</v>
      </c>
      <c r="BA18" s="12">
        <f t="shared" si="45"/>
        <v>0</v>
      </c>
      <c r="BB18" s="12">
        <f t="shared" si="46"/>
        <v>-1.0000000000000009</v>
      </c>
      <c r="BC18" s="207">
        <v>3</v>
      </c>
      <c r="BD18" s="11" t="s">
        <v>18</v>
      </c>
      <c r="BE18" s="11">
        <v>-0.36399999999999999</v>
      </c>
      <c r="BF18" s="11">
        <v>-2.3279999999999998</v>
      </c>
      <c r="BG18" s="11">
        <v>-0.18099999999999999</v>
      </c>
      <c r="BH18" s="12">
        <f t="shared" ref="BH18:BJ23" si="83">(BE18-D18)*1000</f>
        <v>-1.0000000000000009</v>
      </c>
      <c r="BI18" s="12">
        <f t="shared" si="83"/>
        <v>1.000000000000334</v>
      </c>
      <c r="BJ18" s="12">
        <f t="shared" si="83"/>
        <v>0</v>
      </c>
      <c r="BK18" s="207">
        <v>3</v>
      </c>
      <c r="BL18" s="11" t="s">
        <v>18</v>
      </c>
      <c r="BM18" s="11">
        <v>-0.36199999999999999</v>
      </c>
      <c r="BN18" s="11">
        <v>-2.33</v>
      </c>
      <c r="BO18" s="11">
        <v>-0.18099999999999999</v>
      </c>
      <c r="BP18" s="12">
        <f t="shared" si="47"/>
        <v>1.0000000000000009</v>
      </c>
      <c r="BQ18" s="12">
        <f t="shared" si="68"/>
        <v>-0.99999999999988987</v>
      </c>
      <c r="BR18" s="12">
        <f t="shared" si="48"/>
        <v>0</v>
      </c>
      <c r="BS18" s="207">
        <v>3</v>
      </c>
      <c r="BT18" s="11" t="s">
        <v>18</v>
      </c>
      <c r="BU18" s="11">
        <v>-0.36299999999999999</v>
      </c>
      <c r="BV18" s="11">
        <v>-2.33</v>
      </c>
      <c r="BW18" s="11">
        <v>-0.182</v>
      </c>
      <c r="BX18" s="12">
        <f t="shared" si="49"/>
        <v>0</v>
      </c>
      <c r="BY18" s="12">
        <f t="shared" si="50"/>
        <v>-0.99999999999988987</v>
      </c>
      <c r="BZ18" s="12">
        <f t="shared" si="51"/>
        <v>-1.0000000000000009</v>
      </c>
      <c r="CA18" s="197">
        <v>3</v>
      </c>
      <c r="CB18" s="11" t="s">
        <v>18</v>
      </c>
      <c r="CC18" s="11">
        <v>-0.36199999999999999</v>
      </c>
      <c r="CD18" s="11">
        <v>-2.3279999999999998</v>
      </c>
      <c r="CE18" s="11">
        <v>-0.182</v>
      </c>
      <c r="CF18" s="12">
        <f t="shared" si="52"/>
        <v>1.0000000000000009</v>
      </c>
      <c r="CG18" s="12">
        <f t="shared" si="53"/>
        <v>1.000000000000334</v>
      </c>
      <c r="CH18" s="12">
        <f t="shared" si="54"/>
        <v>-1.0000000000000009</v>
      </c>
      <c r="CI18" s="197">
        <v>3</v>
      </c>
      <c r="CJ18" s="11" t="s">
        <v>18</v>
      </c>
      <c r="CK18" s="11">
        <v>-0.36399999999999999</v>
      </c>
      <c r="CL18" s="11">
        <v>-2.3290000000000002</v>
      </c>
      <c r="CM18" s="11">
        <v>-0.18099999999999999</v>
      </c>
      <c r="CN18" s="12">
        <f t="shared" ref="CN18:CP23" si="84">(CK18-D18)*1000</f>
        <v>-1.0000000000000009</v>
      </c>
      <c r="CO18" s="12">
        <f t="shared" si="84"/>
        <v>0</v>
      </c>
      <c r="CP18" s="12">
        <f t="shared" si="84"/>
        <v>0</v>
      </c>
      <c r="CQ18" s="197">
        <v>3</v>
      </c>
      <c r="CR18" s="11" t="s">
        <v>18</v>
      </c>
      <c r="CS18" s="11">
        <v>-0.36199999999999999</v>
      </c>
      <c r="CT18" s="11">
        <v>-2.3290000000000002</v>
      </c>
      <c r="CU18" s="11">
        <v>-0.182</v>
      </c>
      <c r="CV18" s="12">
        <f t="shared" si="55"/>
        <v>1.0000000000000009</v>
      </c>
      <c r="CW18" s="12">
        <f t="shared" si="56"/>
        <v>0</v>
      </c>
      <c r="CX18" s="12">
        <f t="shared" si="57"/>
        <v>-1.0000000000000009</v>
      </c>
      <c r="CY18" s="197">
        <v>3</v>
      </c>
      <c r="CZ18" s="11" t="s">
        <v>18</v>
      </c>
      <c r="DA18" s="11">
        <v>-0.36199999999999999</v>
      </c>
      <c r="DB18" s="11">
        <v>-2.3279999999999998</v>
      </c>
      <c r="DC18" s="11">
        <v>-0.18099999999999999</v>
      </c>
      <c r="DD18" s="12">
        <f t="shared" si="58"/>
        <v>1.0000000000000009</v>
      </c>
      <c r="DE18" s="12">
        <f t="shared" si="59"/>
        <v>1.000000000000334</v>
      </c>
      <c r="DF18" s="12">
        <f t="shared" si="60"/>
        <v>0</v>
      </c>
      <c r="DG18" s="197">
        <v>3</v>
      </c>
      <c r="DH18" s="11" t="s">
        <v>18</v>
      </c>
      <c r="DI18" s="11">
        <v>-0.36399999999999999</v>
      </c>
      <c r="DJ18" s="11">
        <v>-2.3279999999999998</v>
      </c>
      <c r="DK18" s="11">
        <v>-0.18</v>
      </c>
      <c r="DL18" s="12">
        <f t="shared" ref="DL18:DN23" si="85">(DI18-D18)*1000</f>
        <v>-1.0000000000000009</v>
      </c>
      <c r="DM18" s="12">
        <f t="shared" si="85"/>
        <v>1.000000000000334</v>
      </c>
      <c r="DN18" s="12">
        <f t="shared" si="85"/>
        <v>1.0000000000000009</v>
      </c>
      <c r="DO18" s="197">
        <v>3</v>
      </c>
      <c r="DP18" s="11" t="s">
        <v>18</v>
      </c>
      <c r="DQ18" s="11">
        <v>-0.36399999999999999</v>
      </c>
      <c r="DR18" s="11">
        <v>-2.3290000000000002</v>
      </c>
      <c r="DS18" s="11">
        <v>-0.18</v>
      </c>
      <c r="DT18" s="12">
        <f t="shared" ref="DT18:DV23" si="86">(DQ18-D18)*1000</f>
        <v>-1.0000000000000009</v>
      </c>
      <c r="DU18" s="12">
        <f t="shared" si="86"/>
        <v>0</v>
      </c>
      <c r="DV18" s="12">
        <f t="shared" si="86"/>
        <v>1.0000000000000009</v>
      </c>
      <c r="DW18" s="197">
        <v>3</v>
      </c>
      <c r="DX18" s="11" t="s">
        <v>18</v>
      </c>
      <c r="DY18" s="11">
        <v>-0.36199999999999999</v>
      </c>
      <c r="DZ18" s="11">
        <v>-2.3290000000000002</v>
      </c>
      <c r="EA18" s="11">
        <v>-0.182</v>
      </c>
      <c r="EB18" s="12">
        <f t="shared" si="72"/>
        <v>1.0000000000000009</v>
      </c>
      <c r="EC18" s="12">
        <f t="shared" si="61"/>
        <v>0</v>
      </c>
      <c r="ED18" s="12">
        <f t="shared" si="62"/>
        <v>-1.0000000000000009</v>
      </c>
      <c r="EE18" s="197">
        <v>3</v>
      </c>
      <c r="EF18" s="11" t="s">
        <v>18</v>
      </c>
      <c r="EG18" s="11">
        <v>-0.36199999999999999</v>
      </c>
      <c r="EH18" s="11">
        <v>-2.327</v>
      </c>
      <c r="EI18" s="11">
        <v>-0.18</v>
      </c>
      <c r="EJ18" s="12">
        <f t="shared" si="71"/>
        <v>1.0000000000000009</v>
      </c>
      <c r="EK18" s="12">
        <f t="shared" si="63"/>
        <v>2.0000000000002238</v>
      </c>
      <c r="EL18" s="12">
        <f t="shared" si="69"/>
        <v>1.0000000000000009</v>
      </c>
      <c r="EM18" s="197">
        <v>3</v>
      </c>
      <c r="EN18" s="11" t="s">
        <v>18</v>
      </c>
      <c r="EO18" s="11">
        <v>-0.36499999999999999</v>
      </c>
      <c r="EP18" s="11">
        <v>-2.3279999999999998</v>
      </c>
      <c r="EQ18" s="11">
        <v>-0.18</v>
      </c>
      <c r="ER18" s="12">
        <f t="shared" ref="ER18:ET23" si="87">(EO18-D18)*1000</f>
        <v>-2.0000000000000018</v>
      </c>
      <c r="ES18" s="12">
        <f t="shared" si="87"/>
        <v>1.000000000000334</v>
      </c>
      <c r="ET18" s="12">
        <f t="shared" si="87"/>
        <v>1.0000000000000009</v>
      </c>
      <c r="EU18" s="197">
        <v>3</v>
      </c>
      <c r="EV18" s="11" t="s">
        <v>18</v>
      </c>
      <c r="EW18" s="11"/>
      <c r="EX18" s="11"/>
      <c r="EY18" s="11"/>
      <c r="EZ18" s="12">
        <f t="shared" ref="EZ18:EZ23" si="88">(EW18-L18)*1000</f>
        <v>-1000.0000000000009</v>
      </c>
      <c r="FA18" s="12">
        <f t="shared" ref="FA18:FA23" si="89">(EX18-M18)*1000</f>
        <v>999.99999999988984</v>
      </c>
      <c r="FB18" s="12">
        <f t="shared" ref="FB18:FB23" si="90">(EY18-N18)*1000</f>
        <v>0</v>
      </c>
      <c r="FC18" s="197">
        <v>3</v>
      </c>
      <c r="FD18" s="11" t="s">
        <v>18</v>
      </c>
      <c r="FE18" s="11">
        <v>-0.36299999999999999</v>
      </c>
      <c r="FF18" s="11">
        <v>-2.331</v>
      </c>
      <c r="FG18" s="11">
        <v>-0.17599999999999999</v>
      </c>
      <c r="FH18" s="41">
        <f>(FE18-$D18)*1000</f>
        <v>0</v>
      </c>
      <c r="FI18" s="41">
        <f>(FF18-$E18)*1000</f>
        <v>-1.9999999999997797</v>
      </c>
      <c r="FJ18" s="41">
        <f>(FG18-$F18)*1000</f>
        <v>5.0000000000000044</v>
      </c>
      <c r="FK18" s="197">
        <v>3</v>
      </c>
      <c r="FL18" s="11" t="s">
        <v>18</v>
      </c>
      <c r="FM18" s="11">
        <v>-0.36199999999999999</v>
      </c>
      <c r="FN18" s="11">
        <v>-2.3260000000000001</v>
      </c>
      <c r="FO18" s="11">
        <v>-0.18099999999999999</v>
      </c>
      <c r="FP18" s="41">
        <f t="shared" ref="FP18:FP23" si="91">(FM18-$D18)*1000</f>
        <v>1.0000000000000009</v>
      </c>
      <c r="FQ18" s="41">
        <f t="shared" ref="FQ18:FQ23" si="92">(FN18-$E18)*1000</f>
        <v>3.0000000000001137</v>
      </c>
      <c r="FR18" s="41">
        <f t="shared" ref="FR18:FR23" si="93">(FO18-$F18)*1000</f>
        <v>0</v>
      </c>
      <c r="FS18" s="17" t="s">
        <v>18</v>
      </c>
      <c r="FT18" s="30">
        <v>-0.36199999999999999</v>
      </c>
      <c r="FU18" s="30">
        <v>-2.33</v>
      </c>
      <c r="FV18" s="30">
        <v>-0.17499999999999999</v>
      </c>
      <c r="FW18" s="56">
        <f t="shared" ref="FW18:FW23" si="94">(FT18-$D18)*1000</f>
        <v>1.0000000000000009</v>
      </c>
      <c r="FX18" s="56">
        <f t="shared" ref="FX18:FX23" si="95">(FU18-$E18)*1000</f>
        <v>-0.99999999999988987</v>
      </c>
      <c r="FY18" s="56">
        <f t="shared" ref="FY18:FY23" si="96">(FV18-$F18)*1000</f>
        <v>6.0000000000000053</v>
      </c>
      <c r="FZ18" s="17" t="s">
        <v>18</v>
      </c>
      <c r="GA18">
        <v>-0.36099999999999999</v>
      </c>
      <c r="GB18">
        <v>-2.331</v>
      </c>
      <c r="GC18">
        <v>-0.17599999999999999</v>
      </c>
      <c r="GD18" s="56">
        <f t="shared" ref="GD18:GD23" si="97">(GA18-$D18)*1000</f>
        <v>2.0000000000000018</v>
      </c>
      <c r="GE18" s="56">
        <f t="shared" ref="GE18:GE23" si="98">(GB18-$E18)*1000</f>
        <v>-1.9999999999997797</v>
      </c>
      <c r="GF18" s="56">
        <f t="shared" ref="GF18:GF23" si="99">(GC18-$F18)*1000</f>
        <v>5.0000000000000044</v>
      </c>
      <c r="GG18" s="17" t="s">
        <v>18</v>
      </c>
      <c r="GH18">
        <v>-0.36099999999999999</v>
      </c>
      <c r="GI18">
        <v>-2.33</v>
      </c>
      <c r="GJ18">
        <v>-0.17499999999999999</v>
      </c>
      <c r="GK18" s="56">
        <f t="shared" ref="GK18:GK23" si="100">(GH18-$D18)*1000</f>
        <v>2.0000000000000018</v>
      </c>
      <c r="GL18" s="56">
        <f t="shared" ref="GL18:GL23" si="101">(GI18-$E18)*1000</f>
        <v>-0.99999999999988987</v>
      </c>
      <c r="GM18" s="56">
        <f t="shared" ref="GM18:GM23" si="102">(GJ18-$F18)*1000</f>
        <v>6.0000000000000053</v>
      </c>
      <c r="GN18" s="17" t="s">
        <v>18</v>
      </c>
      <c r="GO18" s="65">
        <v>-0.36499999999999999</v>
      </c>
      <c r="GP18" s="65">
        <v>-2.331</v>
      </c>
      <c r="GQ18" s="65">
        <v>-0.17499999999999999</v>
      </c>
      <c r="GR18" s="63">
        <f t="shared" ref="GR18:GR23" si="103">(GO18-$D18)*1000</f>
        <v>-2.0000000000000018</v>
      </c>
      <c r="GS18" s="56">
        <f t="shared" ref="GS18:GS23" si="104">(GP18-$E18)*1000</f>
        <v>-1.9999999999997797</v>
      </c>
      <c r="GT18" s="56">
        <f t="shared" ref="GT18:GT23" si="105">(GQ18-$F18)*1000</f>
        <v>6.0000000000000053</v>
      </c>
    </row>
    <row r="19" spans="2:202" x14ac:dyDescent="0.25">
      <c r="B19" s="211"/>
      <c r="C19" s="4" t="s">
        <v>19</v>
      </c>
      <c r="D19" s="11">
        <v>-0.32300000000000001</v>
      </c>
      <c r="E19" s="11">
        <v>-2.2810000000000001</v>
      </c>
      <c r="F19" s="11">
        <v>1.5349999999999999</v>
      </c>
      <c r="G19" s="207"/>
      <c r="H19" s="11" t="s">
        <v>19</v>
      </c>
      <c r="I19" s="11">
        <v>-0.32300000000000001</v>
      </c>
      <c r="J19" s="11">
        <v>-2.2810000000000001</v>
      </c>
      <c r="K19" s="11">
        <v>1.5349999999999999</v>
      </c>
      <c r="L19" s="12">
        <f t="shared" si="29"/>
        <v>0</v>
      </c>
      <c r="M19" s="12">
        <f t="shared" si="30"/>
        <v>0</v>
      </c>
      <c r="N19" s="12">
        <f t="shared" si="31"/>
        <v>0</v>
      </c>
      <c r="O19" s="207"/>
      <c r="P19" s="11" t="s">
        <v>19</v>
      </c>
      <c r="Q19" s="11">
        <v>-0.32300000000000001</v>
      </c>
      <c r="R19" s="11">
        <v>-2.2810000000000001</v>
      </c>
      <c r="S19" s="11">
        <v>1.5349999999999999</v>
      </c>
      <c r="T19" s="12">
        <f t="shared" si="73"/>
        <v>0</v>
      </c>
      <c r="U19" s="12">
        <f t="shared" si="74"/>
        <v>0</v>
      </c>
      <c r="V19" s="12">
        <f t="shared" si="75"/>
        <v>0</v>
      </c>
      <c r="W19" s="207"/>
      <c r="X19" s="11" t="s">
        <v>19</v>
      </c>
      <c r="Y19" s="11">
        <v>-0.32400000000000001</v>
      </c>
      <c r="Z19" s="11">
        <v>-2.2810000000000001</v>
      </c>
      <c r="AA19" s="11">
        <v>1.5349999999999999</v>
      </c>
      <c r="AB19" s="12">
        <f t="shared" si="35"/>
        <v>-1.0000000000000009</v>
      </c>
      <c r="AC19" s="12">
        <f t="shared" si="36"/>
        <v>0</v>
      </c>
      <c r="AD19" s="12">
        <f t="shared" si="37"/>
        <v>0</v>
      </c>
      <c r="AE19" s="207"/>
      <c r="AF19" s="11" t="s">
        <v>19</v>
      </c>
      <c r="AG19" s="11">
        <v>-0.32300000000000001</v>
      </c>
      <c r="AH19" s="11">
        <v>-2.2799999999999998</v>
      </c>
      <c r="AI19" s="11">
        <v>1.5349999999999999</v>
      </c>
      <c r="AJ19" s="12">
        <f t="shared" si="38"/>
        <v>0</v>
      </c>
      <c r="AK19" s="12">
        <f t="shared" si="39"/>
        <v>1.000000000000334</v>
      </c>
      <c r="AL19" s="12">
        <f t="shared" si="40"/>
        <v>0</v>
      </c>
      <c r="AM19" s="207"/>
      <c r="AN19" s="11" t="s">
        <v>19</v>
      </c>
      <c r="AO19" s="11">
        <v>-0.32</v>
      </c>
      <c r="AP19" s="11">
        <v>-2.2810000000000001</v>
      </c>
      <c r="AQ19" s="11">
        <v>1.5349999999999999</v>
      </c>
      <c r="AR19" s="12">
        <f t="shared" si="76"/>
        <v>3.0000000000000027</v>
      </c>
      <c r="AS19" s="12">
        <f t="shared" si="77"/>
        <v>0</v>
      </c>
      <c r="AT19" s="12">
        <f t="shared" si="78"/>
        <v>0</v>
      </c>
      <c r="AU19" s="207"/>
      <c r="AV19" s="11" t="s">
        <v>19</v>
      </c>
      <c r="AW19" s="11">
        <v>-0.32200000000000001</v>
      </c>
      <c r="AX19" s="11">
        <v>-2.2810000000000001</v>
      </c>
      <c r="AY19" s="11">
        <v>1.5349999999999999</v>
      </c>
      <c r="AZ19" s="12">
        <f t="shared" si="44"/>
        <v>1.0000000000000009</v>
      </c>
      <c r="BA19" s="12">
        <f t="shared" si="45"/>
        <v>0</v>
      </c>
      <c r="BB19" s="12">
        <f t="shared" si="46"/>
        <v>0</v>
      </c>
      <c r="BC19" s="207"/>
      <c r="BD19" s="11" t="s">
        <v>19</v>
      </c>
      <c r="BE19" s="11">
        <v>-0.32300000000000001</v>
      </c>
      <c r="BF19" s="11">
        <v>-2.2799999999999998</v>
      </c>
      <c r="BG19" s="11">
        <v>1.5349999999999999</v>
      </c>
      <c r="BH19" s="12">
        <f t="shared" si="83"/>
        <v>0</v>
      </c>
      <c r="BI19" s="12">
        <f t="shared" si="83"/>
        <v>1.000000000000334</v>
      </c>
      <c r="BJ19" s="12">
        <f t="shared" si="83"/>
        <v>0</v>
      </c>
      <c r="BK19" s="207"/>
      <c r="BL19" s="11" t="s">
        <v>19</v>
      </c>
      <c r="BM19" s="11">
        <v>-0.32100000000000001</v>
      </c>
      <c r="BN19" s="11">
        <v>-2.282</v>
      </c>
      <c r="BO19" s="11">
        <v>1.5349999999999999</v>
      </c>
      <c r="BP19" s="12">
        <f t="shared" si="47"/>
        <v>2.0000000000000018</v>
      </c>
      <c r="BQ19" s="12">
        <f t="shared" si="68"/>
        <v>-0.99999999999988987</v>
      </c>
      <c r="BR19" s="12">
        <f t="shared" si="48"/>
        <v>0</v>
      </c>
      <c r="BS19" s="207"/>
      <c r="BT19" s="11" t="s">
        <v>19</v>
      </c>
      <c r="BU19" s="11">
        <v>-0.32200000000000001</v>
      </c>
      <c r="BV19" s="11">
        <v>-2.2810000000000001</v>
      </c>
      <c r="BW19" s="11">
        <v>1.5349999999999999</v>
      </c>
      <c r="BX19" s="12">
        <f t="shared" si="49"/>
        <v>1.0000000000000009</v>
      </c>
      <c r="BY19" s="12">
        <f t="shared" si="50"/>
        <v>0</v>
      </c>
      <c r="BZ19" s="12">
        <f t="shared" si="51"/>
        <v>0</v>
      </c>
      <c r="CA19" s="198"/>
      <c r="CB19" s="11" t="s">
        <v>19</v>
      </c>
      <c r="CC19" s="11">
        <v>-0.32200000000000001</v>
      </c>
      <c r="CD19" s="11">
        <v>-2.2799999999999998</v>
      </c>
      <c r="CE19" s="11">
        <v>1.5349999999999999</v>
      </c>
      <c r="CF19" s="12">
        <f t="shared" si="52"/>
        <v>1.0000000000000009</v>
      </c>
      <c r="CG19" s="12">
        <f t="shared" si="53"/>
        <v>1.000000000000334</v>
      </c>
      <c r="CH19" s="12">
        <f t="shared" si="54"/>
        <v>0</v>
      </c>
      <c r="CI19" s="198"/>
      <c r="CJ19" s="11" t="s">
        <v>19</v>
      </c>
      <c r="CK19" s="11">
        <v>-0.32500000000000001</v>
      </c>
      <c r="CL19" s="11">
        <v>-2.2810000000000001</v>
      </c>
      <c r="CM19" s="11">
        <v>1.536</v>
      </c>
      <c r="CN19" s="12">
        <f t="shared" si="84"/>
        <v>-2.0000000000000018</v>
      </c>
      <c r="CO19" s="12">
        <f t="shared" si="84"/>
        <v>0</v>
      </c>
      <c r="CP19" s="12">
        <f t="shared" si="84"/>
        <v>1.0000000000001119</v>
      </c>
      <c r="CQ19" s="198"/>
      <c r="CR19" s="11" t="s">
        <v>19</v>
      </c>
      <c r="CS19" s="11">
        <v>-0.32200000000000001</v>
      </c>
      <c r="CT19" s="11">
        <v>-2.2810000000000001</v>
      </c>
      <c r="CU19" s="11">
        <v>1.534</v>
      </c>
      <c r="CV19" s="12">
        <f t="shared" si="55"/>
        <v>1.0000000000000009</v>
      </c>
      <c r="CW19" s="12">
        <f t="shared" si="56"/>
        <v>0</v>
      </c>
      <c r="CX19" s="12">
        <f t="shared" si="57"/>
        <v>-0.99999999999988987</v>
      </c>
      <c r="CY19" s="198"/>
      <c r="CZ19" s="11" t="s">
        <v>19</v>
      </c>
      <c r="DA19" s="11">
        <v>-0.32200000000000001</v>
      </c>
      <c r="DB19" s="11">
        <v>-2.2799999999999998</v>
      </c>
      <c r="DC19" s="11">
        <v>1.5349999999999999</v>
      </c>
      <c r="DD19" s="12">
        <f t="shared" si="58"/>
        <v>1.0000000000000009</v>
      </c>
      <c r="DE19" s="12">
        <f t="shared" si="59"/>
        <v>1.000000000000334</v>
      </c>
      <c r="DF19" s="12">
        <f t="shared" si="60"/>
        <v>0</v>
      </c>
      <c r="DG19" s="198"/>
      <c r="DH19" s="11" t="s">
        <v>19</v>
      </c>
      <c r="DI19" s="11">
        <v>-0.32300000000000001</v>
      </c>
      <c r="DJ19" s="11">
        <v>-2.2810000000000001</v>
      </c>
      <c r="DK19" s="11">
        <v>1.534</v>
      </c>
      <c r="DL19" s="12">
        <f t="shared" si="85"/>
        <v>0</v>
      </c>
      <c r="DM19" s="12">
        <f t="shared" si="85"/>
        <v>0</v>
      </c>
      <c r="DN19" s="12">
        <f t="shared" si="85"/>
        <v>-0.99999999999988987</v>
      </c>
      <c r="DO19" s="198"/>
      <c r="DP19" s="11" t="s">
        <v>19</v>
      </c>
      <c r="DQ19" s="11">
        <v>-0.32200000000000001</v>
      </c>
      <c r="DR19" s="11">
        <v>-2.2799999999999998</v>
      </c>
      <c r="DS19" s="11">
        <v>1.536</v>
      </c>
      <c r="DT19" s="12">
        <f t="shared" si="86"/>
        <v>1.0000000000000009</v>
      </c>
      <c r="DU19" s="12">
        <f t="shared" si="86"/>
        <v>1.000000000000334</v>
      </c>
      <c r="DV19" s="12">
        <f t="shared" si="86"/>
        <v>1.0000000000001119</v>
      </c>
      <c r="DW19" s="198"/>
      <c r="DX19" s="11" t="s">
        <v>19</v>
      </c>
      <c r="DY19" s="11">
        <v>-0.32100000000000001</v>
      </c>
      <c r="DZ19" s="11">
        <v>-2.2810000000000001</v>
      </c>
      <c r="EA19" s="11">
        <v>1.534</v>
      </c>
      <c r="EB19" s="12">
        <f t="shared" si="72"/>
        <v>2.0000000000000018</v>
      </c>
      <c r="EC19" s="12">
        <f t="shared" si="61"/>
        <v>0</v>
      </c>
      <c r="ED19" s="12">
        <f t="shared" si="62"/>
        <v>-0.99999999999988987</v>
      </c>
      <c r="EE19" s="198"/>
      <c r="EF19" s="11" t="s">
        <v>19</v>
      </c>
      <c r="EG19" s="11">
        <v>-0.32100000000000001</v>
      </c>
      <c r="EH19" s="11">
        <v>-2.2810000000000001</v>
      </c>
      <c r="EI19" s="11">
        <v>1.5349999999999999</v>
      </c>
      <c r="EJ19" s="12">
        <f t="shared" si="71"/>
        <v>2.0000000000000018</v>
      </c>
      <c r="EK19" s="12">
        <f t="shared" si="63"/>
        <v>0</v>
      </c>
      <c r="EL19" s="12">
        <f t="shared" si="69"/>
        <v>0</v>
      </c>
      <c r="EM19" s="198"/>
      <c r="EN19" s="11" t="s">
        <v>19</v>
      </c>
      <c r="EO19" s="11">
        <v>-0.32500000000000001</v>
      </c>
      <c r="EP19" s="11">
        <v>-2.2789999999999999</v>
      </c>
      <c r="EQ19" s="11">
        <v>1.534</v>
      </c>
      <c r="ER19" s="12">
        <f t="shared" si="87"/>
        <v>-2.0000000000000018</v>
      </c>
      <c r="ES19" s="12">
        <f t="shared" si="87"/>
        <v>2.0000000000002238</v>
      </c>
      <c r="ET19" s="12">
        <f t="shared" si="87"/>
        <v>-0.99999999999988987</v>
      </c>
      <c r="EU19" s="198"/>
      <c r="EV19" s="11" t="s">
        <v>19</v>
      </c>
      <c r="EW19" s="11"/>
      <c r="EX19" s="11"/>
      <c r="EY19" s="11"/>
      <c r="EZ19" s="12">
        <f t="shared" si="88"/>
        <v>0</v>
      </c>
      <c r="FA19" s="12">
        <f t="shared" si="89"/>
        <v>0</v>
      </c>
      <c r="FB19" s="12">
        <f t="shared" si="90"/>
        <v>0</v>
      </c>
      <c r="FC19" s="198"/>
      <c r="FD19" s="11" t="s">
        <v>19</v>
      </c>
      <c r="FE19" s="11">
        <v>-0.32200000000000001</v>
      </c>
      <c r="FF19" s="11">
        <v>-2.2810000000000001</v>
      </c>
      <c r="FG19" s="11">
        <v>1.536</v>
      </c>
      <c r="FH19" s="41">
        <f t="shared" ref="FH19:FH30" si="106">(FE19-$D19)*1000</f>
        <v>1.0000000000000009</v>
      </c>
      <c r="FI19" s="41">
        <f t="shared" ref="FI19:FI30" si="107">(FF19-$E19)*1000</f>
        <v>0</v>
      </c>
      <c r="FJ19" s="41">
        <f t="shared" ref="FJ19:FJ30" si="108">(FG19-$F19)*1000</f>
        <v>1.0000000000001119</v>
      </c>
      <c r="FK19" s="198"/>
      <c r="FL19" s="11" t="s">
        <v>19</v>
      </c>
      <c r="FM19" s="11">
        <v>-0.32200000000000001</v>
      </c>
      <c r="FN19" s="11">
        <v>-2.2810000000000001</v>
      </c>
      <c r="FO19" s="11">
        <v>1.536</v>
      </c>
      <c r="FP19" s="41">
        <f t="shared" si="91"/>
        <v>1.0000000000000009</v>
      </c>
      <c r="FQ19" s="41">
        <f t="shared" si="92"/>
        <v>0</v>
      </c>
      <c r="FR19" s="41">
        <f t="shared" si="93"/>
        <v>1.0000000000001119</v>
      </c>
      <c r="FS19" s="17" t="s">
        <v>19</v>
      </c>
      <c r="FT19" s="30">
        <v>-0.32300000000000001</v>
      </c>
      <c r="FU19" s="30">
        <v>-2.2799999999999998</v>
      </c>
      <c r="FV19" s="30">
        <v>1.5369999999999999</v>
      </c>
      <c r="FW19" s="56">
        <f t="shared" si="94"/>
        <v>0</v>
      </c>
      <c r="FX19" s="56">
        <f t="shared" si="95"/>
        <v>1.000000000000334</v>
      </c>
      <c r="FY19" s="56">
        <f t="shared" si="96"/>
        <v>2.0000000000000018</v>
      </c>
      <c r="FZ19" s="17" t="s">
        <v>19</v>
      </c>
      <c r="GA19">
        <v>-0.32200000000000001</v>
      </c>
      <c r="GB19">
        <v>-2.2810000000000001</v>
      </c>
      <c r="GC19">
        <v>1.5349999999999999</v>
      </c>
      <c r="GD19" s="56">
        <f t="shared" si="97"/>
        <v>1.0000000000000009</v>
      </c>
      <c r="GE19" s="56">
        <f t="shared" si="98"/>
        <v>0</v>
      </c>
      <c r="GF19" s="56">
        <f t="shared" si="99"/>
        <v>0</v>
      </c>
      <c r="GG19" s="17" t="s">
        <v>19</v>
      </c>
      <c r="GH19">
        <v>-0.32200000000000001</v>
      </c>
      <c r="GI19">
        <v>-2.2799999999999998</v>
      </c>
      <c r="GJ19">
        <v>1.5349999999999999</v>
      </c>
      <c r="GK19" s="56">
        <f t="shared" si="100"/>
        <v>1.0000000000000009</v>
      </c>
      <c r="GL19" s="56">
        <f t="shared" si="101"/>
        <v>1.000000000000334</v>
      </c>
      <c r="GM19" s="56">
        <f t="shared" si="102"/>
        <v>0</v>
      </c>
      <c r="GN19" s="17" t="s">
        <v>19</v>
      </c>
      <c r="GO19" s="65">
        <v>-0.32400000000000001</v>
      </c>
      <c r="GP19" s="65">
        <v>-2.2810000000000001</v>
      </c>
      <c r="GQ19" s="65">
        <v>1.5349999999999999</v>
      </c>
      <c r="GR19" s="63">
        <f t="shared" si="103"/>
        <v>-1.0000000000000009</v>
      </c>
      <c r="GS19" s="56">
        <f t="shared" si="104"/>
        <v>0</v>
      </c>
      <c r="GT19" s="56">
        <f t="shared" si="105"/>
        <v>0</v>
      </c>
    </row>
    <row r="20" spans="2:202" x14ac:dyDescent="0.25">
      <c r="B20" s="211"/>
      <c r="C20" s="4" t="s">
        <v>20</v>
      </c>
      <c r="D20" s="11">
        <v>-0.32800000000000001</v>
      </c>
      <c r="E20" s="11">
        <v>-1.2889999999999999</v>
      </c>
      <c r="F20" s="11">
        <v>2.66</v>
      </c>
      <c r="G20" s="207"/>
      <c r="H20" s="11" t="s">
        <v>20</v>
      </c>
      <c r="I20" s="11">
        <v>-0.32600000000000001</v>
      </c>
      <c r="J20" s="11">
        <v>-1.2889999999999999</v>
      </c>
      <c r="K20" s="11">
        <v>2.661</v>
      </c>
      <c r="L20" s="12">
        <f t="shared" si="29"/>
        <v>2.0000000000000018</v>
      </c>
      <c r="M20" s="12">
        <f t="shared" si="30"/>
        <v>0</v>
      </c>
      <c r="N20" s="12">
        <f t="shared" si="31"/>
        <v>0.99999999999988987</v>
      </c>
      <c r="O20" s="207"/>
      <c r="P20" s="11" t="s">
        <v>20</v>
      </c>
      <c r="Q20" s="11">
        <v>-0.32900000000000001</v>
      </c>
      <c r="R20" s="11">
        <v>-1.2889999999999999</v>
      </c>
      <c r="S20" s="11">
        <v>2.661</v>
      </c>
      <c r="T20" s="12">
        <f t="shared" si="73"/>
        <v>-1.0000000000000009</v>
      </c>
      <c r="U20" s="12">
        <f t="shared" si="74"/>
        <v>0</v>
      </c>
      <c r="V20" s="12">
        <f t="shared" si="75"/>
        <v>0.99999999999988987</v>
      </c>
      <c r="W20" s="207"/>
      <c r="X20" s="11" t="s">
        <v>20</v>
      </c>
      <c r="Y20" s="11">
        <v>-0.32700000000000001</v>
      </c>
      <c r="Z20" s="11">
        <v>-1.29</v>
      </c>
      <c r="AA20" s="11">
        <v>2.6589999999999998</v>
      </c>
      <c r="AB20" s="12">
        <f t="shared" si="35"/>
        <v>1.0000000000000009</v>
      </c>
      <c r="AC20" s="12">
        <f t="shared" si="36"/>
        <v>-1.0000000000001119</v>
      </c>
      <c r="AD20" s="12">
        <f t="shared" si="37"/>
        <v>-1.000000000000334</v>
      </c>
      <c r="AE20" s="207"/>
      <c r="AF20" s="11" t="s">
        <v>20</v>
      </c>
      <c r="AG20" s="11">
        <v>-0.32800000000000001</v>
      </c>
      <c r="AH20" s="11">
        <v>-1.2889999999999999</v>
      </c>
      <c r="AI20" s="11">
        <v>2.66</v>
      </c>
      <c r="AJ20" s="12">
        <f t="shared" si="38"/>
        <v>0</v>
      </c>
      <c r="AK20" s="12">
        <f t="shared" si="39"/>
        <v>0</v>
      </c>
      <c r="AL20" s="12">
        <f t="shared" si="40"/>
        <v>0</v>
      </c>
      <c r="AM20" s="207"/>
      <c r="AN20" s="11" t="s">
        <v>20</v>
      </c>
      <c r="AO20" s="11">
        <v>-0.32500000000000001</v>
      </c>
      <c r="AP20" s="11">
        <v>-1.2889999999999999</v>
      </c>
      <c r="AQ20" s="11">
        <v>2.6619999999999999</v>
      </c>
      <c r="AR20" s="12">
        <f t="shared" si="76"/>
        <v>3.0000000000000027</v>
      </c>
      <c r="AS20" s="12">
        <f t="shared" si="77"/>
        <v>0</v>
      </c>
      <c r="AT20" s="12">
        <f t="shared" si="78"/>
        <v>1.9999999999997797</v>
      </c>
      <c r="AU20" s="207"/>
      <c r="AV20" s="11" t="s">
        <v>20</v>
      </c>
      <c r="AW20" s="11">
        <v>-0.32800000000000001</v>
      </c>
      <c r="AX20" s="11">
        <v>-1.2889999999999999</v>
      </c>
      <c r="AY20" s="11">
        <v>2.661</v>
      </c>
      <c r="AZ20" s="12">
        <f t="shared" si="44"/>
        <v>0</v>
      </c>
      <c r="BA20" s="12">
        <f t="shared" si="45"/>
        <v>0</v>
      </c>
      <c r="BB20" s="12">
        <f t="shared" si="46"/>
        <v>0.99999999999988987</v>
      </c>
      <c r="BC20" s="207"/>
      <c r="BD20" s="11" t="s">
        <v>20</v>
      </c>
      <c r="BE20" s="11">
        <v>-0.32700000000000001</v>
      </c>
      <c r="BF20" s="11">
        <v>-1.2849999999999999</v>
      </c>
      <c r="BG20" s="11">
        <v>2.66</v>
      </c>
      <c r="BH20" s="12">
        <f t="shared" si="83"/>
        <v>1.0000000000000009</v>
      </c>
      <c r="BI20" s="12">
        <f t="shared" si="83"/>
        <v>4.0000000000000036</v>
      </c>
      <c r="BJ20" s="12">
        <f t="shared" si="83"/>
        <v>0</v>
      </c>
      <c r="BK20" s="207"/>
      <c r="BL20" s="11" t="s">
        <v>20</v>
      </c>
      <c r="BM20" s="11">
        <v>-0.32800000000000001</v>
      </c>
      <c r="BN20" s="11">
        <v>-1.2889999999999999</v>
      </c>
      <c r="BO20" s="11">
        <v>2.66</v>
      </c>
      <c r="BP20" s="12">
        <f t="shared" si="47"/>
        <v>0</v>
      </c>
      <c r="BQ20" s="12">
        <f t="shared" si="68"/>
        <v>0</v>
      </c>
      <c r="BR20" s="12">
        <f t="shared" si="48"/>
        <v>0</v>
      </c>
      <c r="BS20" s="207"/>
      <c r="BT20" s="11" t="s">
        <v>20</v>
      </c>
      <c r="BU20" s="11">
        <v>-0.32600000000000001</v>
      </c>
      <c r="BV20" s="11">
        <v>-1.288</v>
      </c>
      <c r="BW20" s="11">
        <v>2.66</v>
      </c>
      <c r="BX20" s="12">
        <f t="shared" si="49"/>
        <v>2.0000000000000018</v>
      </c>
      <c r="BY20" s="12">
        <f t="shared" si="50"/>
        <v>0.99999999999988987</v>
      </c>
      <c r="BZ20" s="12">
        <f t="shared" si="51"/>
        <v>0</v>
      </c>
      <c r="CA20" s="198"/>
      <c r="CB20" s="11" t="s">
        <v>20</v>
      </c>
      <c r="CC20" s="11">
        <v>-0.32700000000000001</v>
      </c>
      <c r="CD20" s="11">
        <v>-1.2869999999999999</v>
      </c>
      <c r="CE20" s="11">
        <v>2.66</v>
      </c>
      <c r="CF20" s="12">
        <f t="shared" si="52"/>
        <v>1.0000000000000009</v>
      </c>
      <c r="CG20" s="12">
        <f t="shared" si="53"/>
        <v>2.0000000000000018</v>
      </c>
      <c r="CH20" s="12">
        <f t="shared" si="54"/>
        <v>0</v>
      </c>
      <c r="CI20" s="198"/>
      <c r="CJ20" s="11" t="s">
        <v>20</v>
      </c>
      <c r="CK20" s="11">
        <v>-0.32900000000000001</v>
      </c>
      <c r="CL20" s="11">
        <v>-1.288</v>
      </c>
      <c r="CM20" s="11">
        <v>2.66</v>
      </c>
      <c r="CN20" s="12">
        <f t="shared" si="84"/>
        <v>-1.0000000000000009</v>
      </c>
      <c r="CO20" s="12">
        <f t="shared" si="84"/>
        <v>0.99999999999988987</v>
      </c>
      <c r="CP20" s="12">
        <f t="shared" si="84"/>
        <v>0</v>
      </c>
      <c r="CQ20" s="198"/>
      <c r="CR20" s="11" t="s">
        <v>20</v>
      </c>
      <c r="CS20" s="11">
        <v>-0.32700000000000001</v>
      </c>
      <c r="CT20" s="11">
        <v>-1.2889999999999999</v>
      </c>
      <c r="CU20" s="11">
        <v>2.661</v>
      </c>
      <c r="CV20" s="12">
        <f t="shared" si="55"/>
        <v>1.0000000000000009</v>
      </c>
      <c r="CW20" s="12">
        <f t="shared" si="56"/>
        <v>0</v>
      </c>
      <c r="CX20" s="12">
        <f t="shared" si="57"/>
        <v>0.99999999999988987</v>
      </c>
      <c r="CY20" s="198"/>
      <c r="CZ20" s="11" t="s">
        <v>20</v>
      </c>
      <c r="DA20" s="11">
        <v>-0.32800000000000001</v>
      </c>
      <c r="DB20" s="11">
        <v>-1.288</v>
      </c>
      <c r="DC20" s="11">
        <v>2.66</v>
      </c>
      <c r="DD20" s="12">
        <f t="shared" si="58"/>
        <v>0</v>
      </c>
      <c r="DE20" s="12">
        <f t="shared" si="59"/>
        <v>0.99999999999988987</v>
      </c>
      <c r="DF20" s="12">
        <f t="shared" si="60"/>
        <v>0</v>
      </c>
      <c r="DG20" s="198"/>
      <c r="DH20" s="11" t="s">
        <v>20</v>
      </c>
      <c r="DI20" s="11">
        <v>-0.32900000000000001</v>
      </c>
      <c r="DJ20" s="11">
        <v>-1.2889999999999999</v>
      </c>
      <c r="DK20" s="11">
        <v>2.661</v>
      </c>
      <c r="DL20" s="12">
        <f t="shared" si="85"/>
        <v>-1.0000000000000009</v>
      </c>
      <c r="DM20" s="12">
        <f t="shared" si="85"/>
        <v>0</v>
      </c>
      <c r="DN20" s="12">
        <f t="shared" si="85"/>
        <v>0.99999999999988987</v>
      </c>
      <c r="DO20" s="198"/>
      <c r="DP20" s="11" t="s">
        <v>20</v>
      </c>
      <c r="DQ20" s="11">
        <v>-0.32900000000000001</v>
      </c>
      <c r="DR20" s="11">
        <v>-1.288</v>
      </c>
      <c r="DS20" s="11">
        <v>2.6619999999999999</v>
      </c>
      <c r="DT20" s="12">
        <f t="shared" si="86"/>
        <v>-1.0000000000000009</v>
      </c>
      <c r="DU20" s="12">
        <f t="shared" si="86"/>
        <v>0.99999999999988987</v>
      </c>
      <c r="DV20" s="12">
        <f t="shared" si="86"/>
        <v>1.9999999999997797</v>
      </c>
      <c r="DW20" s="198"/>
      <c r="DX20" s="11" t="s">
        <v>20</v>
      </c>
      <c r="DY20" s="11">
        <v>-0.32600000000000001</v>
      </c>
      <c r="DZ20" s="11">
        <v>-1.2889999999999999</v>
      </c>
      <c r="EA20" s="11">
        <v>2.661</v>
      </c>
      <c r="EB20" s="12">
        <f t="shared" si="72"/>
        <v>2.0000000000000018</v>
      </c>
      <c r="EC20" s="12">
        <f t="shared" si="61"/>
        <v>0</v>
      </c>
      <c r="ED20" s="12">
        <f t="shared" si="62"/>
        <v>0.99999999999988987</v>
      </c>
      <c r="EE20" s="198"/>
      <c r="EF20" s="11" t="s">
        <v>20</v>
      </c>
      <c r="EG20" s="11">
        <v>-0.32700000000000001</v>
      </c>
      <c r="EH20" s="11">
        <v>-1.288</v>
      </c>
      <c r="EI20" s="11">
        <v>2.6619999999999999</v>
      </c>
      <c r="EJ20" s="12">
        <f t="shared" si="71"/>
        <v>1.0000000000000009</v>
      </c>
      <c r="EK20" s="12">
        <f t="shared" si="63"/>
        <v>0.99999999999988987</v>
      </c>
      <c r="EL20" s="12">
        <f t="shared" si="69"/>
        <v>1.9999999999997797</v>
      </c>
      <c r="EM20" s="198"/>
      <c r="EN20" s="11" t="s">
        <v>20</v>
      </c>
      <c r="EO20" s="11">
        <v>-0.33</v>
      </c>
      <c r="EP20" s="11">
        <v>-1.286</v>
      </c>
      <c r="EQ20" s="11">
        <v>2.6619999999999999</v>
      </c>
      <c r="ER20" s="12">
        <f t="shared" si="87"/>
        <v>-2.0000000000000018</v>
      </c>
      <c r="ES20" s="12">
        <f t="shared" si="87"/>
        <v>2.9999999999998916</v>
      </c>
      <c r="ET20" s="12">
        <f t="shared" si="87"/>
        <v>1.9999999999997797</v>
      </c>
      <c r="EU20" s="198"/>
      <c r="EV20" s="11" t="s">
        <v>20</v>
      </c>
      <c r="EW20" s="11"/>
      <c r="EX20" s="11"/>
      <c r="EY20" s="11"/>
      <c r="EZ20" s="12">
        <f t="shared" si="88"/>
        <v>-2000.0000000000018</v>
      </c>
      <c r="FA20" s="12">
        <f t="shared" si="89"/>
        <v>0</v>
      </c>
      <c r="FB20" s="12">
        <f t="shared" si="90"/>
        <v>-999.99999999988984</v>
      </c>
      <c r="FC20" s="198"/>
      <c r="FD20" s="11" t="s">
        <v>20</v>
      </c>
      <c r="FE20" s="11">
        <v>-0.32800000000000001</v>
      </c>
      <c r="FF20" s="11">
        <v>-1.288</v>
      </c>
      <c r="FG20" s="11">
        <v>2.6619999999999999</v>
      </c>
      <c r="FH20" s="41">
        <f t="shared" si="106"/>
        <v>0</v>
      </c>
      <c r="FI20" s="41">
        <f t="shared" si="107"/>
        <v>0.99999999999988987</v>
      </c>
      <c r="FJ20" s="41">
        <f t="shared" si="108"/>
        <v>1.9999999999997797</v>
      </c>
      <c r="FK20" s="198"/>
      <c r="FL20" s="11" t="s">
        <v>20</v>
      </c>
      <c r="FM20" s="11">
        <v>-0.32900000000000001</v>
      </c>
      <c r="FN20" s="11">
        <v>-1.2909999999999999</v>
      </c>
      <c r="FO20" s="11">
        <v>2.6629999999999998</v>
      </c>
      <c r="FP20" s="41">
        <f t="shared" si="91"/>
        <v>-1.0000000000000009</v>
      </c>
      <c r="FQ20" s="41">
        <f t="shared" si="92"/>
        <v>-2.0000000000000018</v>
      </c>
      <c r="FR20" s="41">
        <f t="shared" si="93"/>
        <v>2.9999999999996696</v>
      </c>
      <c r="FS20" s="17" t="s">
        <v>20</v>
      </c>
      <c r="FT20" s="30">
        <v>-0.32800000000000001</v>
      </c>
      <c r="FU20" s="30">
        <v>-1.288</v>
      </c>
      <c r="FV20" s="30">
        <v>2.6629999999999998</v>
      </c>
      <c r="FW20" s="56">
        <f t="shared" si="94"/>
        <v>0</v>
      </c>
      <c r="FX20" s="56">
        <f t="shared" si="95"/>
        <v>0.99999999999988987</v>
      </c>
      <c r="FY20" s="56">
        <f t="shared" si="96"/>
        <v>2.9999999999996696</v>
      </c>
      <c r="FZ20" s="17" t="s">
        <v>20</v>
      </c>
      <c r="GA20">
        <v>-0.32800000000000001</v>
      </c>
      <c r="GB20">
        <v>-1.2869999999999999</v>
      </c>
      <c r="GC20">
        <v>2.6619999999999999</v>
      </c>
      <c r="GD20" s="56">
        <f t="shared" si="97"/>
        <v>0</v>
      </c>
      <c r="GE20" s="56">
        <f t="shared" si="98"/>
        <v>2.0000000000000018</v>
      </c>
      <c r="GF20" s="56">
        <f t="shared" si="99"/>
        <v>1.9999999999997797</v>
      </c>
      <c r="GG20" s="17" t="s">
        <v>20</v>
      </c>
      <c r="GH20">
        <v>-0.32800000000000001</v>
      </c>
      <c r="GI20">
        <v>-1.288</v>
      </c>
      <c r="GJ20">
        <v>2.661</v>
      </c>
      <c r="GK20" s="56">
        <f t="shared" si="100"/>
        <v>0</v>
      </c>
      <c r="GL20" s="56">
        <f t="shared" si="101"/>
        <v>0.99999999999988987</v>
      </c>
      <c r="GM20" s="56">
        <f t="shared" si="102"/>
        <v>0.99999999999988987</v>
      </c>
      <c r="GN20" s="17" t="s">
        <v>20</v>
      </c>
      <c r="GO20" s="65">
        <v>-0.32900000000000001</v>
      </c>
      <c r="GP20" s="65">
        <v>-1.288</v>
      </c>
      <c r="GQ20" s="65">
        <v>2.661</v>
      </c>
      <c r="GR20" s="63">
        <f t="shared" si="103"/>
        <v>-1.0000000000000009</v>
      </c>
      <c r="GS20" s="56">
        <f t="shared" si="104"/>
        <v>0.99999999999988987</v>
      </c>
      <c r="GT20" s="56">
        <f t="shared" si="105"/>
        <v>0.99999999999988987</v>
      </c>
    </row>
    <row r="21" spans="2:202" x14ac:dyDescent="0.25">
      <c r="B21" s="211"/>
      <c r="C21" s="4" t="s">
        <v>21</v>
      </c>
      <c r="D21" s="11">
        <v>-0.35799999999999998</v>
      </c>
      <c r="E21" s="11">
        <v>0.371</v>
      </c>
      <c r="F21" s="11">
        <v>3.0129999999999999</v>
      </c>
      <c r="G21" s="207"/>
      <c r="H21" s="11" t="s">
        <v>21</v>
      </c>
      <c r="I21" s="11">
        <v>-0.35899999999999999</v>
      </c>
      <c r="J21" s="11">
        <v>0.372</v>
      </c>
      <c r="K21" s="11">
        <v>3.012</v>
      </c>
      <c r="L21" s="12">
        <f t="shared" si="29"/>
        <v>-1.0000000000000009</v>
      </c>
      <c r="M21" s="12">
        <f t="shared" si="30"/>
        <v>1.0000000000000009</v>
      </c>
      <c r="N21" s="12">
        <f t="shared" si="31"/>
        <v>-0.99999999999988987</v>
      </c>
      <c r="O21" s="207"/>
      <c r="P21" s="11" t="s">
        <v>21</v>
      </c>
      <c r="Q21" s="11">
        <v>-0.35899999999999999</v>
      </c>
      <c r="R21" s="11">
        <v>0.371</v>
      </c>
      <c r="S21" s="11">
        <v>3.0129999999999999</v>
      </c>
      <c r="T21" s="12">
        <f t="shared" si="73"/>
        <v>-1.0000000000000009</v>
      </c>
      <c r="U21" s="12">
        <f t="shared" si="74"/>
        <v>0</v>
      </c>
      <c r="V21" s="12">
        <f t="shared" si="75"/>
        <v>0</v>
      </c>
      <c r="W21" s="207"/>
      <c r="X21" s="11" t="s">
        <v>21</v>
      </c>
      <c r="Y21" s="11">
        <v>-0.36</v>
      </c>
      <c r="Z21" s="11">
        <v>0.371</v>
      </c>
      <c r="AA21" s="11">
        <v>3.0129999999999999</v>
      </c>
      <c r="AB21" s="12">
        <f t="shared" si="35"/>
        <v>-2.0000000000000018</v>
      </c>
      <c r="AC21" s="12">
        <f t="shared" si="36"/>
        <v>0</v>
      </c>
      <c r="AD21" s="12">
        <f t="shared" si="37"/>
        <v>0</v>
      </c>
      <c r="AE21" s="207"/>
      <c r="AF21" s="11" t="s">
        <v>21</v>
      </c>
      <c r="AG21" s="11">
        <v>-0.35799999999999998</v>
      </c>
      <c r="AH21" s="11">
        <v>0.372</v>
      </c>
      <c r="AI21" s="11">
        <v>3.0129999999999999</v>
      </c>
      <c r="AJ21" s="12">
        <f t="shared" si="38"/>
        <v>0</v>
      </c>
      <c r="AK21" s="12">
        <f t="shared" si="39"/>
        <v>1.0000000000000009</v>
      </c>
      <c r="AL21" s="12">
        <f t="shared" si="40"/>
        <v>0</v>
      </c>
      <c r="AM21" s="207"/>
      <c r="AN21" s="11" t="s">
        <v>21</v>
      </c>
      <c r="AO21" s="11">
        <v>-0.35299999999999998</v>
      </c>
      <c r="AP21" s="11">
        <v>0.372</v>
      </c>
      <c r="AQ21" s="11">
        <v>3.0139999999999998</v>
      </c>
      <c r="AR21" s="12">
        <f t="shared" si="76"/>
        <v>5.0000000000000044</v>
      </c>
      <c r="AS21" s="12">
        <f t="shared" si="77"/>
        <v>1.0000000000000009</v>
      </c>
      <c r="AT21" s="12">
        <f t="shared" si="78"/>
        <v>0.99999999999988987</v>
      </c>
      <c r="AU21" s="207"/>
      <c r="AV21" s="11" t="s">
        <v>21</v>
      </c>
      <c r="AW21" s="11">
        <v>-0.35799999999999998</v>
      </c>
      <c r="AX21" s="11">
        <v>0.371</v>
      </c>
      <c r="AY21" s="11">
        <v>3.012</v>
      </c>
      <c r="AZ21" s="12">
        <f t="shared" si="44"/>
        <v>0</v>
      </c>
      <c r="BA21" s="12">
        <f t="shared" si="45"/>
        <v>0</v>
      </c>
      <c r="BB21" s="12">
        <f t="shared" si="46"/>
        <v>-0.99999999999988987</v>
      </c>
      <c r="BC21" s="207"/>
      <c r="BD21" s="11" t="s">
        <v>21</v>
      </c>
      <c r="BE21" s="11">
        <v>-0.35799999999999998</v>
      </c>
      <c r="BF21" s="11">
        <v>0.372</v>
      </c>
      <c r="BG21" s="11">
        <v>3.012</v>
      </c>
      <c r="BH21" s="12">
        <f t="shared" si="83"/>
        <v>0</v>
      </c>
      <c r="BI21" s="12">
        <f t="shared" si="83"/>
        <v>1.0000000000000009</v>
      </c>
      <c r="BJ21" s="12">
        <f t="shared" si="83"/>
        <v>-0.99999999999988987</v>
      </c>
      <c r="BK21" s="207"/>
      <c r="BL21" s="11" t="s">
        <v>21</v>
      </c>
      <c r="BM21" s="11">
        <v>-0.35699999999999998</v>
      </c>
      <c r="BN21" s="11">
        <v>0.37</v>
      </c>
      <c r="BO21" s="11">
        <v>3.0129999999999999</v>
      </c>
      <c r="BP21" s="12">
        <f t="shared" si="47"/>
        <v>1.0000000000000009</v>
      </c>
      <c r="BQ21" s="12">
        <f t="shared" si="68"/>
        <v>-1.0000000000000009</v>
      </c>
      <c r="BR21" s="12">
        <f t="shared" si="48"/>
        <v>0</v>
      </c>
      <c r="BS21" s="207"/>
      <c r="BT21" s="11" t="s">
        <v>21</v>
      </c>
      <c r="BU21" s="11">
        <v>-0.35799999999999998</v>
      </c>
      <c r="BV21" s="11">
        <v>0.371</v>
      </c>
      <c r="BW21" s="11">
        <v>3.012</v>
      </c>
      <c r="BX21" s="12">
        <f t="shared" si="49"/>
        <v>0</v>
      </c>
      <c r="BY21" s="12">
        <f t="shared" si="50"/>
        <v>0</v>
      </c>
      <c r="BZ21" s="12">
        <f t="shared" si="51"/>
        <v>-0.99999999999988987</v>
      </c>
      <c r="CA21" s="198"/>
      <c r="CB21" s="11" t="s">
        <v>21</v>
      </c>
      <c r="CC21" s="11">
        <v>-0.35699999999999998</v>
      </c>
      <c r="CD21" s="11">
        <v>0.371</v>
      </c>
      <c r="CE21" s="11">
        <v>3.012</v>
      </c>
      <c r="CF21" s="12">
        <f t="shared" si="52"/>
        <v>1.0000000000000009</v>
      </c>
      <c r="CG21" s="12">
        <f t="shared" si="53"/>
        <v>0</v>
      </c>
      <c r="CH21" s="12">
        <f t="shared" si="54"/>
        <v>-0.99999999999988987</v>
      </c>
      <c r="CI21" s="198"/>
      <c r="CJ21" s="11" t="s">
        <v>21</v>
      </c>
      <c r="CK21" s="11">
        <v>-0.36</v>
      </c>
      <c r="CL21" s="11">
        <v>0.373</v>
      </c>
      <c r="CM21" s="11">
        <v>3.0129999999999999</v>
      </c>
      <c r="CN21" s="12">
        <f t="shared" si="84"/>
        <v>-2.0000000000000018</v>
      </c>
      <c r="CO21" s="12">
        <f t="shared" si="84"/>
        <v>2.0000000000000018</v>
      </c>
      <c r="CP21" s="12">
        <f t="shared" si="84"/>
        <v>0</v>
      </c>
      <c r="CQ21" s="198"/>
      <c r="CR21" s="11" t="s">
        <v>21</v>
      </c>
      <c r="CS21" s="11">
        <v>-0.35699999999999998</v>
      </c>
      <c r="CT21" s="11">
        <v>0.371</v>
      </c>
      <c r="CU21" s="11">
        <v>3.012</v>
      </c>
      <c r="CV21" s="12">
        <f t="shared" si="55"/>
        <v>1.0000000000000009</v>
      </c>
      <c r="CW21" s="12">
        <f t="shared" si="56"/>
        <v>0</v>
      </c>
      <c r="CX21" s="12">
        <f t="shared" si="57"/>
        <v>-0.99999999999988987</v>
      </c>
      <c r="CY21" s="198"/>
      <c r="CZ21" s="11" t="s">
        <v>21</v>
      </c>
      <c r="DA21" s="11">
        <v>-0.35799999999999998</v>
      </c>
      <c r="DB21" s="11">
        <v>0.372</v>
      </c>
      <c r="DC21" s="11">
        <v>3.0129999999999999</v>
      </c>
      <c r="DD21" s="12">
        <f t="shared" si="58"/>
        <v>0</v>
      </c>
      <c r="DE21" s="12">
        <f t="shared" si="59"/>
        <v>1.0000000000000009</v>
      </c>
      <c r="DF21" s="12">
        <f t="shared" si="60"/>
        <v>0</v>
      </c>
      <c r="DG21" s="198"/>
      <c r="DH21" s="11" t="s">
        <v>21</v>
      </c>
      <c r="DI21" s="11">
        <v>-0.35899999999999999</v>
      </c>
      <c r="DJ21" s="11">
        <v>0.371</v>
      </c>
      <c r="DK21" s="11">
        <v>3.0139999999999998</v>
      </c>
      <c r="DL21" s="12">
        <f t="shared" si="85"/>
        <v>-1.0000000000000009</v>
      </c>
      <c r="DM21" s="12">
        <f t="shared" si="85"/>
        <v>0</v>
      </c>
      <c r="DN21" s="12">
        <f t="shared" si="85"/>
        <v>0.99999999999988987</v>
      </c>
      <c r="DO21" s="198"/>
      <c r="DP21" s="11" t="s">
        <v>21</v>
      </c>
      <c r="DQ21" s="11">
        <v>-0.36</v>
      </c>
      <c r="DR21" s="11">
        <v>0.372</v>
      </c>
      <c r="DS21" s="11">
        <v>3.0129999999999999</v>
      </c>
      <c r="DT21" s="12">
        <f t="shared" si="86"/>
        <v>-2.0000000000000018</v>
      </c>
      <c r="DU21" s="12">
        <f t="shared" si="86"/>
        <v>1.0000000000000009</v>
      </c>
      <c r="DV21" s="12">
        <f t="shared" si="86"/>
        <v>0</v>
      </c>
      <c r="DW21" s="198"/>
      <c r="DX21" s="11" t="s">
        <v>21</v>
      </c>
      <c r="DY21" s="11">
        <v>-0.35699999999999998</v>
      </c>
      <c r="DZ21" s="11">
        <v>0.37</v>
      </c>
      <c r="EA21" s="11">
        <v>3.0129999999999999</v>
      </c>
      <c r="EB21" s="12">
        <f t="shared" si="72"/>
        <v>1.0000000000000009</v>
      </c>
      <c r="EC21" s="12">
        <f t="shared" si="61"/>
        <v>-1.0000000000000009</v>
      </c>
      <c r="ED21" s="12">
        <f t="shared" si="62"/>
        <v>0</v>
      </c>
      <c r="EE21" s="198"/>
      <c r="EF21" s="11" t="s">
        <v>21</v>
      </c>
      <c r="EG21" s="11">
        <v>-0.35499999999999998</v>
      </c>
      <c r="EH21" s="11">
        <v>0.37</v>
      </c>
      <c r="EI21" s="11">
        <v>3.0139999999999998</v>
      </c>
      <c r="EJ21" s="12">
        <f t="shared" si="71"/>
        <v>3.0000000000000027</v>
      </c>
      <c r="EK21" s="12">
        <f t="shared" si="63"/>
        <v>-1.0000000000000009</v>
      </c>
      <c r="EL21" s="12">
        <f t="shared" si="69"/>
        <v>0.99999999999988987</v>
      </c>
      <c r="EM21" s="198"/>
      <c r="EN21" s="11" t="s">
        <v>21</v>
      </c>
      <c r="EO21" s="11">
        <v>-0.35899999999999999</v>
      </c>
      <c r="EP21" s="11">
        <v>0.373</v>
      </c>
      <c r="EQ21" s="11">
        <v>3.0129999999999999</v>
      </c>
      <c r="ER21" s="12">
        <f t="shared" si="87"/>
        <v>-1.0000000000000009</v>
      </c>
      <c r="ES21" s="12">
        <f t="shared" si="87"/>
        <v>2.0000000000000018</v>
      </c>
      <c r="ET21" s="12">
        <f t="shared" si="87"/>
        <v>0</v>
      </c>
      <c r="EU21" s="198"/>
      <c r="EV21" s="11" t="s">
        <v>21</v>
      </c>
      <c r="EW21" s="11"/>
      <c r="EX21" s="11"/>
      <c r="EY21" s="11"/>
      <c r="EZ21" s="12">
        <f t="shared" si="88"/>
        <v>1000.0000000000009</v>
      </c>
      <c r="FA21" s="12">
        <f t="shared" si="89"/>
        <v>-1000.0000000000009</v>
      </c>
      <c r="FB21" s="12">
        <f t="shared" si="90"/>
        <v>999.99999999988984</v>
      </c>
      <c r="FC21" s="198"/>
      <c r="FD21" s="11" t="s">
        <v>21</v>
      </c>
      <c r="FE21" s="11">
        <v>-0.35599999999999998</v>
      </c>
      <c r="FF21" s="11">
        <v>0.371</v>
      </c>
      <c r="FG21" s="11">
        <v>3.012</v>
      </c>
      <c r="FH21" s="41">
        <f t="shared" si="106"/>
        <v>2.0000000000000018</v>
      </c>
      <c r="FI21" s="41">
        <f t="shared" si="107"/>
        <v>0</v>
      </c>
      <c r="FJ21" s="41">
        <f t="shared" si="108"/>
        <v>-0.99999999999988987</v>
      </c>
      <c r="FK21" s="198"/>
      <c r="FL21" s="11" t="s">
        <v>21</v>
      </c>
      <c r="FM21" s="11">
        <v>-0.35899999999999999</v>
      </c>
      <c r="FN21" s="11">
        <v>0.371</v>
      </c>
      <c r="FO21" s="11">
        <v>3.0139999999999998</v>
      </c>
      <c r="FP21" s="41">
        <f t="shared" si="91"/>
        <v>-1.0000000000000009</v>
      </c>
      <c r="FQ21" s="41">
        <f t="shared" si="92"/>
        <v>0</v>
      </c>
      <c r="FR21" s="41">
        <f t="shared" si="93"/>
        <v>0.99999999999988987</v>
      </c>
      <c r="FS21" s="17" t="s">
        <v>21</v>
      </c>
      <c r="FT21" s="30">
        <v>-0.35799999999999998</v>
      </c>
      <c r="FU21" s="30">
        <v>0.372</v>
      </c>
      <c r="FV21" s="30">
        <v>3.0139999999999998</v>
      </c>
      <c r="FW21" s="56">
        <f t="shared" si="94"/>
        <v>0</v>
      </c>
      <c r="FX21" s="56">
        <f t="shared" si="95"/>
        <v>1.0000000000000009</v>
      </c>
      <c r="FY21" s="56">
        <f t="shared" si="96"/>
        <v>0.99999999999988987</v>
      </c>
      <c r="FZ21" s="17" t="s">
        <v>21</v>
      </c>
      <c r="GA21">
        <v>-0.35799999999999998</v>
      </c>
      <c r="GB21">
        <v>0.371</v>
      </c>
      <c r="GC21">
        <v>3.0129999999999999</v>
      </c>
      <c r="GD21" s="56">
        <f t="shared" si="97"/>
        <v>0</v>
      </c>
      <c r="GE21" s="56">
        <f t="shared" si="98"/>
        <v>0</v>
      </c>
      <c r="GF21" s="56">
        <f t="shared" si="99"/>
        <v>0</v>
      </c>
      <c r="GG21" s="17" t="s">
        <v>21</v>
      </c>
      <c r="GH21">
        <v>-0.35699999999999998</v>
      </c>
      <c r="GI21">
        <v>0.371</v>
      </c>
      <c r="GJ21">
        <v>3.0129999999999999</v>
      </c>
      <c r="GK21" s="56">
        <f t="shared" si="100"/>
        <v>1.0000000000000009</v>
      </c>
      <c r="GL21" s="56">
        <f t="shared" si="101"/>
        <v>0</v>
      </c>
      <c r="GM21" s="56">
        <f t="shared" si="102"/>
        <v>0</v>
      </c>
      <c r="GN21" s="17" t="s">
        <v>21</v>
      </c>
      <c r="GO21" s="65">
        <v>-0.35799999999999998</v>
      </c>
      <c r="GP21" s="65">
        <v>0.371</v>
      </c>
      <c r="GQ21" s="65">
        <v>3.012</v>
      </c>
      <c r="GR21" s="63">
        <f t="shared" si="103"/>
        <v>0</v>
      </c>
      <c r="GS21" s="56">
        <f t="shared" si="104"/>
        <v>0</v>
      </c>
      <c r="GT21" s="56">
        <f t="shared" si="105"/>
        <v>-0.99999999999988987</v>
      </c>
    </row>
    <row r="22" spans="2:202" x14ac:dyDescent="0.25">
      <c r="B22" s="211"/>
      <c r="C22" s="4" t="s">
        <v>22</v>
      </c>
      <c r="D22" s="11">
        <v>-0.40100000000000002</v>
      </c>
      <c r="E22" s="11">
        <v>1.6459999999999999</v>
      </c>
      <c r="F22" s="11">
        <v>2.6</v>
      </c>
      <c r="G22" s="207"/>
      <c r="H22" s="11" t="s">
        <v>22</v>
      </c>
      <c r="I22" s="11">
        <v>-0.40100000000000002</v>
      </c>
      <c r="J22" s="11">
        <v>1.645</v>
      </c>
      <c r="K22" s="11">
        <v>2.6</v>
      </c>
      <c r="L22" s="12">
        <f t="shared" si="29"/>
        <v>0</v>
      </c>
      <c r="M22" s="12">
        <f t="shared" si="30"/>
        <v>-0.99999999999988987</v>
      </c>
      <c r="N22" s="12">
        <f t="shared" si="31"/>
        <v>0</v>
      </c>
      <c r="O22" s="207"/>
      <c r="P22" s="11" t="s">
        <v>22</v>
      </c>
      <c r="Q22" s="11">
        <v>-0.40100000000000002</v>
      </c>
      <c r="R22" s="11">
        <v>1.645</v>
      </c>
      <c r="S22" s="11">
        <v>2.6</v>
      </c>
      <c r="T22" s="12">
        <f t="shared" si="73"/>
        <v>0</v>
      </c>
      <c r="U22" s="12">
        <f t="shared" si="74"/>
        <v>-0.99999999999988987</v>
      </c>
      <c r="V22" s="12">
        <f t="shared" si="75"/>
        <v>0</v>
      </c>
      <c r="W22" s="207"/>
      <c r="X22" s="11" t="s">
        <v>22</v>
      </c>
      <c r="Y22" s="11">
        <v>-0.40300000000000002</v>
      </c>
      <c r="Z22" s="11">
        <v>1.6459999999999999</v>
      </c>
      <c r="AA22" s="11">
        <v>2.6</v>
      </c>
      <c r="AB22" s="12">
        <f t="shared" si="35"/>
        <v>-2.0000000000000018</v>
      </c>
      <c r="AC22" s="12">
        <f t="shared" si="36"/>
        <v>0</v>
      </c>
      <c r="AD22" s="12">
        <f t="shared" si="37"/>
        <v>0</v>
      </c>
      <c r="AE22" s="207"/>
      <c r="AF22" s="11" t="s">
        <v>22</v>
      </c>
      <c r="AG22" s="11">
        <v>-0.40200000000000002</v>
      </c>
      <c r="AH22" s="11">
        <v>1.6459999999999999</v>
      </c>
      <c r="AI22" s="11">
        <v>2.6</v>
      </c>
      <c r="AJ22" s="12">
        <f t="shared" si="38"/>
        <v>-1.0000000000000009</v>
      </c>
      <c r="AK22" s="12">
        <f t="shared" si="39"/>
        <v>0</v>
      </c>
      <c r="AL22" s="12">
        <f t="shared" si="40"/>
        <v>0</v>
      </c>
      <c r="AM22" s="207"/>
      <c r="AN22" s="11" t="s">
        <v>22</v>
      </c>
      <c r="AO22" s="11">
        <v>-0.39800000000000002</v>
      </c>
      <c r="AP22" s="11">
        <v>1.647</v>
      </c>
      <c r="AQ22" s="11">
        <v>2.6</v>
      </c>
      <c r="AR22" s="12">
        <f t="shared" si="76"/>
        <v>3.0000000000000027</v>
      </c>
      <c r="AS22" s="12">
        <f t="shared" si="77"/>
        <v>1.0000000000001119</v>
      </c>
      <c r="AT22" s="12">
        <f t="shared" si="78"/>
        <v>0</v>
      </c>
      <c r="AU22" s="207"/>
      <c r="AV22" s="11" t="s">
        <v>22</v>
      </c>
      <c r="AW22" s="11">
        <v>-0.4</v>
      </c>
      <c r="AX22" s="11">
        <v>1.6459999999999999</v>
      </c>
      <c r="AY22" s="11">
        <v>2.5990000000000002</v>
      </c>
      <c r="AZ22" s="12">
        <f t="shared" si="44"/>
        <v>1.0000000000000009</v>
      </c>
      <c r="BA22" s="12">
        <f t="shared" si="45"/>
        <v>0</v>
      </c>
      <c r="BB22" s="12">
        <f t="shared" si="46"/>
        <v>-0.99999999999988987</v>
      </c>
      <c r="BC22" s="207"/>
      <c r="BD22" s="11" t="s">
        <v>22</v>
      </c>
      <c r="BE22" s="11">
        <v>-0.40100000000000002</v>
      </c>
      <c r="BF22" s="11">
        <v>1.6459999999999999</v>
      </c>
      <c r="BG22" s="11">
        <v>2.5990000000000002</v>
      </c>
      <c r="BH22" s="12">
        <f t="shared" si="83"/>
        <v>0</v>
      </c>
      <c r="BI22" s="12">
        <f t="shared" si="83"/>
        <v>0</v>
      </c>
      <c r="BJ22" s="12">
        <f t="shared" si="83"/>
        <v>-0.99999999999988987</v>
      </c>
      <c r="BK22" s="207"/>
      <c r="BL22" s="11" t="s">
        <v>22</v>
      </c>
      <c r="BM22" s="11">
        <v>-0.4</v>
      </c>
      <c r="BN22" s="11">
        <v>1.647</v>
      </c>
      <c r="BO22" s="11">
        <v>2.6</v>
      </c>
      <c r="BP22" s="12">
        <f t="shared" si="47"/>
        <v>1.0000000000000009</v>
      </c>
      <c r="BQ22" s="12">
        <f t="shared" si="68"/>
        <v>1.0000000000001119</v>
      </c>
      <c r="BR22" s="12">
        <f t="shared" si="48"/>
        <v>0</v>
      </c>
      <c r="BS22" s="207"/>
      <c r="BT22" s="11" t="s">
        <v>22</v>
      </c>
      <c r="BU22" s="11">
        <v>-0.40100000000000002</v>
      </c>
      <c r="BV22" s="11">
        <v>1.647</v>
      </c>
      <c r="BW22" s="11">
        <v>2.5990000000000002</v>
      </c>
      <c r="BX22" s="12">
        <f t="shared" si="49"/>
        <v>0</v>
      </c>
      <c r="BY22" s="12">
        <f t="shared" si="50"/>
        <v>1.0000000000001119</v>
      </c>
      <c r="BZ22" s="12">
        <f t="shared" si="51"/>
        <v>-0.99999999999988987</v>
      </c>
      <c r="CA22" s="198"/>
      <c r="CB22" s="11" t="s">
        <v>22</v>
      </c>
      <c r="CC22" s="11">
        <v>-0.4</v>
      </c>
      <c r="CD22" s="11">
        <v>1.647</v>
      </c>
      <c r="CE22" s="11">
        <v>2.5979999999999999</v>
      </c>
      <c r="CF22" s="12">
        <f t="shared" si="52"/>
        <v>1.0000000000000009</v>
      </c>
      <c r="CG22" s="12">
        <f t="shared" si="53"/>
        <v>1.0000000000001119</v>
      </c>
      <c r="CH22" s="12">
        <f t="shared" si="54"/>
        <v>-2.0000000000002238</v>
      </c>
      <c r="CI22" s="198"/>
      <c r="CJ22" s="11" t="s">
        <v>22</v>
      </c>
      <c r="CK22" s="11">
        <v>-0.40300000000000002</v>
      </c>
      <c r="CL22" s="11">
        <v>1.6459999999999999</v>
      </c>
      <c r="CM22" s="11">
        <v>2.601</v>
      </c>
      <c r="CN22" s="12">
        <f t="shared" si="84"/>
        <v>-2.0000000000000018</v>
      </c>
      <c r="CO22" s="12">
        <f t="shared" si="84"/>
        <v>0</v>
      </c>
      <c r="CP22" s="12">
        <f t="shared" si="84"/>
        <v>0.99999999999988987</v>
      </c>
      <c r="CQ22" s="198"/>
      <c r="CR22" s="11" t="s">
        <v>22</v>
      </c>
      <c r="CS22" s="11">
        <v>-0.39900000000000002</v>
      </c>
      <c r="CT22" s="11">
        <v>1.6459999999999999</v>
      </c>
      <c r="CU22" s="11">
        <v>2.5990000000000002</v>
      </c>
      <c r="CV22" s="12">
        <f t="shared" si="55"/>
        <v>2.0000000000000018</v>
      </c>
      <c r="CW22" s="12">
        <f t="shared" si="56"/>
        <v>0</v>
      </c>
      <c r="CX22" s="12">
        <f t="shared" si="57"/>
        <v>-0.99999999999988987</v>
      </c>
      <c r="CY22" s="198"/>
      <c r="CZ22" s="11" t="s">
        <v>22</v>
      </c>
      <c r="DA22" s="11">
        <v>-0.4</v>
      </c>
      <c r="DB22" s="11">
        <v>1.647</v>
      </c>
      <c r="DC22" s="11">
        <v>2.6</v>
      </c>
      <c r="DD22" s="12">
        <f t="shared" si="58"/>
        <v>1.0000000000000009</v>
      </c>
      <c r="DE22" s="12">
        <f t="shared" si="59"/>
        <v>1.0000000000001119</v>
      </c>
      <c r="DF22" s="12">
        <f t="shared" si="60"/>
        <v>0</v>
      </c>
      <c r="DG22" s="198"/>
      <c r="DH22" s="11" t="s">
        <v>22</v>
      </c>
      <c r="DI22" s="11">
        <v>-0.40300000000000002</v>
      </c>
      <c r="DJ22" s="11">
        <v>1.6479999999999999</v>
      </c>
      <c r="DK22" s="11">
        <v>2.6</v>
      </c>
      <c r="DL22" s="12">
        <f t="shared" si="85"/>
        <v>-2.0000000000000018</v>
      </c>
      <c r="DM22" s="12">
        <f t="shared" si="85"/>
        <v>2.0000000000000018</v>
      </c>
      <c r="DN22" s="12">
        <f t="shared" si="85"/>
        <v>0</v>
      </c>
      <c r="DO22" s="198"/>
      <c r="DP22" s="11" t="s">
        <v>22</v>
      </c>
      <c r="DQ22" s="11">
        <v>-0.40100000000000002</v>
      </c>
      <c r="DR22" s="11">
        <v>1.647</v>
      </c>
      <c r="DS22" s="11">
        <v>2.601</v>
      </c>
      <c r="DT22" s="12">
        <f t="shared" si="86"/>
        <v>0</v>
      </c>
      <c r="DU22" s="12">
        <f t="shared" si="86"/>
        <v>1.0000000000001119</v>
      </c>
      <c r="DV22" s="12">
        <f t="shared" si="86"/>
        <v>0.99999999999988987</v>
      </c>
      <c r="DW22" s="198"/>
      <c r="DX22" s="11" t="s">
        <v>22</v>
      </c>
      <c r="DY22" s="11">
        <v>-0.40100000000000002</v>
      </c>
      <c r="DZ22" s="11">
        <v>1.6479999999999999</v>
      </c>
      <c r="EA22" s="11">
        <v>2.5990000000000002</v>
      </c>
      <c r="EB22" s="12">
        <f t="shared" si="72"/>
        <v>0</v>
      </c>
      <c r="EC22" s="12">
        <f t="shared" si="61"/>
        <v>2.0000000000000018</v>
      </c>
      <c r="ED22" s="12">
        <f t="shared" si="62"/>
        <v>-0.99999999999988987</v>
      </c>
      <c r="EE22" s="198"/>
      <c r="EF22" s="11" t="s">
        <v>22</v>
      </c>
      <c r="EG22" s="11">
        <v>-0.39900000000000002</v>
      </c>
      <c r="EH22" s="11">
        <v>1.6479999999999999</v>
      </c>
      <c r="EI22" s="11">
        <v>2.6</v>
      </c>
      <c r="EJ22" s="12">
        <f t="shared" si="71"/>
        <v>2.0000000000000018</v>
      </c>
      <c r="EK22" s="12">
        <f t="shared" si="63"/>
        <v>2.0000000000000018</v>
      </c>
      <c r="EL22" s="12">
        <f t="shared" si="69"/>
        <v>0</v>
      </c>
      <c r="EM22" s="198"/>
      <c r="EN22" s="11" t="s">
        <v>22</v>
      </c>
      <c r="EO22" s="11">
        <v>-0.4</v>
      </c>
      <c r="EP22" s="11">
        <v>1.649</v>
      </c>
      <c r="EQ22" s="11">
        <v>2.6</v>
      </c>
      <c r="ER22" s="12">
        <f t="shared" si="87"/>
        <v>1.0000000000000009</v>
      </c>
      <c r="ES22" s="12">
        <f t="shared" si="87"/>
        <v>3.0000000000001137</v>
      </c>
      <c r="ET22" s="12">
        <f t="shared" si="87"/>
        <v>0</v>
      </c>
      <c r="EU22" s="198"/>
      <c r="EV22" s="11" t="s">
        <v>22</v>
      </c>
      <c r="EW22" s="11"/>
      <c r="EX22" s="11"/>
      <c r="EY22" s="11"/>
      <c r="EZ22" s="12">
        <f t="shared" si="88"/>
        <v>0</v>
      </c>
      <c r="FA22" s="12">
        <f t="shared" si="89"/>
        <v>999.99999999988984</v>
      </c>
      <c r="FB22" s="12">
        <f t="shared" si="90"/>
        <v>0</v>
      </c>
      <c r="FC22" s="198"/>
      <c r="FD22" s="11" t="s">
        <v>22</v>
      </c>
      <c r="FE22" s="11">
        <v>-0.39900000000000002</v>
      </c>
      <c r="FF22" s="11">
        <v>1.6459999999999999</v>
      </c>
      <c r="FG22" s="11">
        <v>2.6</v>
      </c>
      <c r="FH22" s="41">
        <f t="shared" si="106"/>
        <v>2.0000000000000018</v>
      </c>
      <c r="FI22" s="41">
        <f t="shared" si="107"/>
        <v>0</v>
      </c>
      <c r="FJ22" s="41">
        <f t="shared" si="108"/>
        <v>0</v>
      </c>
      <c r="FK22" s="198"/>
      <c r="FL22" s="11" t="s">
        <v>22</v>
      </c>
      <c r="FM22" s="11">
        <v>-0.39800000000000002</v>
      </c>
      <c r="FN22" s="11">
        <v>1.647</v>
      </c>
      <c r="FO22" s="11">
        <v>2.6</v>
      </c>
      <c r="FP22" s="41">
        <f t="shared" si="91"/>
        <v>3.0000000000000027</v>
      </c>
      <c r="FQ22" s="41">
        <f t="shared" si="92"/>
        <v>1.0000000000001119</v>
      </c>
      <c r="FR22" s="41">
        <f t="shared" si="93"/>
        <v>0</v>
      </c>
      <c r="FS22" s="17" t="s">
        <v>22</v>
      </c>
      <c r="FT22" s="30">
        <v>-0.40100000000000002</v>
      </c>
      <c r="FU22" s="30">
        <v>1.647</v>
      </c>
      <c r="FV22" s="30">
        <v>2.6019999999999999</v>
      </c>
      <c r="FW22" s="56">
        <f t="shared" si="94"/>
        <v>0</v>
      </c>
      <c r="FX22" s="56">
        <f t="shared" si="95"/>
        <v>1.0000000000001119</v>
      </c>
      <c r="FY22" s="56">
        <f t="shared" si="96"/>
        <v>1.9999999999997797</v>
      </c>
      <c r="FZ22" s="17" t="s">
        <v>22</v>
      </c>
      <c r="GA22">
        <v>-0.40100000000000002</v>
      </c>
      <c r="GB22">
        <v>1.647</v>
      </c>
      <c r="GC22">
        <v>2.6</v>
      </c>
      <c r="GD22" s="56">
        <f t="shared" si="97"/>
        <v>0</v>
      </c>
      <c r="GE22" s="56">
        <f t="shared" si="98"/>
        <v>1.0000000000001119</v>
      </c>
      <c r="GF22" s="56">
        <f t="shared" si="99"/>
        <v>0</v>
      </c>
      <c r="GG22" s="17" t="s">
        <v>22</v>
      </c>
      <c r="GH22">
        <v>-0.40200000000000002</v>
      </c>
      <c r="GI22">
        <v>1.647</v>
      </c>
      <c r="GJ22">
        <v>2.5990000000000002</v>
      </c>
      <c r="GK22" s="56">
        <f t="shared" si="100"/>
        <v>-1.0000000000000009</v>
      </c>
      <c r="GL22" s="56">
        <f t="shared" si="101"/>
        <v>1.0000000000001119</v>
      </c>
      <c r="GM22" s="56">
        <f t="shared" si="102"/>
        <v>-0.99999999999988987</v>
      </c>
      <c r="GN22" s="17" t="s">
        <v>22</v>
      </c>
      <c r="GO22" s="65">
        <v>-0.40100000000000002</v>
      </c>
      <c r="GP22" s="65">
        <v>1.6479999999999999</v>
      </c>
      <c r="GQ22" s="65">
        <v>2.5990000000000002</v>
      </c>
      <c r="GR22" s="63">
        <f t="shared" si="103"/>
        <v>0</v>
      </c>
      <c r="GS22" s="56">
        <f t="shared" si="104"/>
        <v>2.0000000000000018</v>
      </c>
      <c r="GT22" s="56">
        <f t="shared" si="105"/>
        <v>-0.99999999999988987</v>
      </c>
    </row>
    <row r="23" spans="2:202" x14ac:dyDescent="0.25">
      <c r="B23" s="211"/>
      <c r="C23" s="4" t="s">
        <v>23</v>
      </c>
      <c r="D23" s="11">
        <v>-0.438</v>
      </c>
      <c r="E23" s="11">
        <v>2.54</v>
      </c>
      <c r="F23" s="11">
        <v>1.5</v>
      </c>
      <c r="G23" s="207"/>
      <c r="H23" s="11" t="s">
        <v>23</v>
      </c>
      <c r="I23" s="11">
        <v>-0.437</v>
      </c>
      <c r="J23" s="11">
        <v>2.54</v>
      </c>
      <c r="K23" s="11">
        <v>1.5009999999999999</v>
      </c>
      <c r="L23" s="12">
        <f t="shared" si="29"/>
        <v>1.0000000000000009</v>
      </c>
      <c r="M23" s="12">
        <f t="shared" si="30"/>
        <v>0</v>
      </c>
      <c r="N23" s="12">
        <f t="shared" si="31"/>
        <v>0.99999999999988987</v>
      </c>
      <c r="O23" s="207"/>
      <c r="P23" s="11" t="s">
        <v>23</v>
      </c>
      <c r="Q23" s="11">
        <v>-0.438</v>
      </c>
      <c r="R23" s="11">
        <v>2.5409999999999999</v>
      </c>
      <c r="S23" s="11">
        <v>1.5009999999999999</v>
      </c>
      <c r="T23" s="12">
        <f t="shared" si="73"/>
        <v>0</v>
      </c>
      <c r="U23" s="12">
        <f t="shared" si="74"/>
        <v>0.99999999999988987</v>
      </c>
      <c r="V23" s="12">
        <f t="shared" si="75"/>
        <v>0.99999999999988987</v>
      </c>
      <c r="W23" s="207"/>
      <c r="X23" s="11" t="s">
        <v>23</v>
      </c>
      <c r="Y23" s="11">
        <v>-0.439</v>
      </c>
      <c r="Z23" s="11">
        <v>2.54</v>
      </c>
      <c r="AA23" s="11">
        <v>1.5</v>
      </c>
      <c r="AB23" s="12">
        <f t="shared" si="35"/>
        <v>-1.0000000000000009</v>
      </c>
      <c r="AC23" s="12">
        <f t="shared" si="36"/>
        <v>0</v>
      </c>
      <c r="AD23" s="12">
        <f t="shared" si="37"/>
        <v>0</v>
      </c>
      <c r="AE23" s="207"/>
      <c r="AF23" s="11" t="s">
        <v>23</v>
      </c>
      <c r="AG23" s="11">
        <v>-0.438</v>
      </c>
      <c r="AH23" s="11">
        <v>2.54</v>
      </c>
      <c r="AI23" s="11">
        <v>1.5</v>
      </c>
      <c r="AJ23" s="12">
        <f t="shared" si="38"/>
        <v>0</v>
      </c>
      <c r="AK23" s="12">
        <f t="shared" si="39"/>
        <v>0</v>
      </c>
      <c r="AL23" s="12">
        <f t="shared" si="40"/>
        <v>0</v>
      </c>
      <c r="AM23" s="207"/>
      <c r="AN23" s="11" t="s">
        <v>23</v>
      </c>
      <c r="AO23" s="11">
        <v>-0.436</v>
      </c>
      <c r="AP23" s="11">
        <v>2.54</v>
      </c>
      <c r="AQ23" s="11">
        <v>1.5</v>
      </c>
      <c r="AR23" s="12">
        <f t="shared" si="76"/>
        <v>2.0000000000000018</v>
      </c>
      <c r="AS23" s="12">
        <f t="shared" si="77"/>
        <v>0</v>
      </c>
      <c r="AT23" s="12">
        <f t="shared" si="78"/>
        <v>0</v>
      </c>
      <c r="AU23" s="207"/>
      <c r="AV23" s="11" t="s">
        <v>23</v>
      </c>
      <c r="AW23" s="11">
        <v>-0.438</v>
      </c>
      <c r="AX23" s="11">
        <v>2.54</v>
      </c>
      <c r="AY23" s="11">
        <v>1.4990000000000001</v>
      </c>
      <c r="AZ23" s="12">
        <f t="shared" si="44"/>
        <v>0</v>
      </c>
      <c r="BA23" s="12">
        <f t="shared" si="45"/>
        <v>0</v>
      </c>
      <c r="BB23" s="12">
        <f t="shared" si="46"/>
        <v>-0.99999999999988987</v>
      </c>
      <c r="BC23" s="207"/>
      <c r="BD23" s="11" t="s">
        <v>23</v>
      </c>
      <c r="BE23" s="11">
        <v>-0.437</v>
      </c>
      <c r="BF23" s="11">
        <v>2.54</v>
      </c>
      <c r="BG23" s="11">
        <v>1.4990000000000001</v>
      </c>
      <c r="BH23" s="12">
        <f t="shared" si="83"/>
        <v>1.0000000000000009</v>
      </c>
      <c r="BI23" s="12">
        <f t="shared" si="83"/>
        <v>0</v>
      </c>
      <c r="BJ23" s="12">
        <f t="shared" si="83"/>
        <v>-0.99999999999988987</v>
      </c>
      <c r="BK23" s="207"/>
      <c r="BL23" s="11" t="s">
        <v>23</v>
      </c>
      <c r="BM23" s="11">
        <v>-0.436</v>
      </c>
      <c r="BN23" s="11">
        <v>2.5409999999999999</v>
      </c>
      <c r="BO23" s="11">
        <v>1.5</v>
      </c>
      <c r="BP23" s="12">
        <f t="shared" si="47"/>
        <v>2.0000000000000018</v>
      </c>
      <c r="BQ23" s="12">
        <f t="shared" si="68"/>
        <v>0.99999999999988987</v>
      </c>
      <c r="BR23" s="12">
        <f t="shared" si="48"/>
        <v>0</v>
      </c>
      <c r="BS23" s="207"/>
      <c r="BT23" s="11" t="s">
        <v>23</v>
      </c>
      <c r="BU23" s="11">
        <v>-0.437</v>
      </c>
      <c r="BV23" s="11">
        <v>2.5409999999999999</v>
      </c>
      <c r="BW23" s="11">
        <v>1.5009999999999999</v>
      </c>
      <c r="BX23" s="12">
        <f t="shared" si="49"/>
        <v>1.0000000000000009</v>
      </c>
      <c r="BY23" s="12">
        <f t="shared" si="50"/>
        <v>0.99999999999988987</v>
      </c>
      <c r="BZ23" s="12">
        <f t="shared" si="51"/>
        <v>0.99999999999988987</v>
      </c>
      <c r="CA23" s="198"/>
      <c r="CB23" s="11" t="s">
        <v>23</v>
      </c>
      <c r="CC23" s="11">
        <v>-0.437</v>
      </c>
      <c r="CD23" s="11">
        <v>2.5419999999999998</v>
      </c>
      <c r="CE23" s="11">
        <v>1.5</v>
      </c>
      <c r="CF23" s="12">
        <f t="shared" si="52"/>
        <v>1.0000000000000009</v>
      </c>
      <c r="CG23" s="12">
        <f t="shared" si="53"/>
        <v>1.9999999999997797</v>
      </c>
      <c r="CH23" s="12">
        <f t="shared" si="54"/>
        <v>0</v>
      </c>
      <c r="CI23" s="198"/>
      <c r="CJ23" s="11" t="s">
        <v>23</v>
      </c>
      <c r="CK23" s="11">
        <v>-0.44</v>
      </c>
      <c r="CL23" s="11">
        <v>2.5409999999999999</v>
      </c>
      <c r="CM23" s="11">
        <v>1.502</v>
      </c>
      <c r="CN23" s="12">
        <f t="shared" si="84"/>
        <v>-2.0000000000000018</v>
      </c>
      <c r="CO23" s="12">
        <f t="shared" si="84"/>
        <v>0.99999999999988987</v>
      </c>
      <c r="CP23" s="12">
        <f t="shared" si="84"/>
        <v>2.0000000000000018</v>
      </c>
      <c r="CQ23" s="198"/>
      <c r="CR23" s="11" t="s">
        <v>23</v>
      </c>
      <c r="CS23" s="11">
        <v>-0.436</v>
      </c>
      <c r="CT23" s="11">
        <v>2.5409999999999999</v>
      </c>
      <c r="CU23" s="11">
        <v>1.5</v>
      </c>
      <c r="CV23" s="12">
        <f t="shared" si="55"/>
        <v>2.0000000000000018</v>
      </c>
      <c r="CW23" s="12">
        <f t="shared" si="56"/>
        <v>0.99999999999988987</v>
      </c>
      <c r="CX23" s="12">
        <f t="shared" si="57"/>
        <v>0</v>
      </c>
      <c r="CY23" s="198"/>
      <c r="CZ23" s="11" t="s">
        <v>23</v>
      </c>
      <c r="DA23" s="11">
        <v>-0.437</v>
      </c>
      <c r="DB23" s="11">
        <v>2.5419999999999998</v>
      </c>
      <c r="DC23" s="11">
        <v>1.5</v>
      </c>
      <c r="DD23" s="12">
        <f t="shared" si="58"/>
        <v>1.0000000000000009</v>
      </c>
      <c r="DE23" s="12">
        <f t="shared" si="59"/>
        <v>1.9999999999997797</v>
      </c>
      <c r="DF23" s="12">
        <f t="shared" si="60"/>
        <v>0</v>
      </c>
      <c r="DG23" s="198"/>
      <c r="DH23" s="11" t="s">
        <v>23</v>
      </c>
      <c r="DI23" s="11">
        <v>-0.44</v>
      </c>
      <c r="DJ23" s="11">
        <v>2.5419999999999998</v>
      </c>
      <c r="DK23" s="11">
        <v>1.5009999999999999</v>
      </c>
      <c r="DL23" s="12">
        <f t="shared" si="85"/>
        <v>-2.0000000000000018</v>
      </c>
      <c r="DM23" s="12">
        <f t="shared" si="85"/>
        <v>1.9999999999997797</v>
      </c>
      <c r="DN23" s="12">
        <f t="shared" si="85"/>
        <v>0.99999999999988987</v>
      </c>
      <c r="DO23" s="198"/>
      <c r="DP23" s="11" t="s">
        <v>23</v>
      </c>
      <c r="DQ23" s="11">
        <v>-0.438</v>
      </c>
      <c r="DR23" s="11">
        <v>2.5409999999999999</v>
      </c>
      <c r="DS23" s="11">
        <v>1.5009999999999999</v>
      </c>
      <c r="DT23" s="12">
        <f t="shared" si="86"/>
        <v>0</v>
      </c>
      <c r="DU23" s="12">
        <f t="shared" si="86"/>
        <v>0.99999999999988987</v>
      </c>
      <c r="DV23" s="12">
        <f t="shared" si="86"/>
        <v>0.99999999999988987</v>
      </c>
      <c r="DW23" s="198"/>
      <c r="DX23" s="11" t="s">
        <v>23</v>
      </c>
      <c r="DY23" s="11">
        <v>-0.437</v>
      </c>
      <c r="DZ23" s="11">
        <v>2.5409999999999999</v>
      </c>
      <c r="EA23" s="11">
        <v>1.5</v>
      </c>
      <c r="EB23" s="12">
        <f t="shared" si="72"/>
        <v>1.0000000000000009</v>
      </c>
      <c r="EC23" s="12">
        <f t="shared" si="61"/>
        <v>0.99999999999988987</v>
      </c>
      <c r="ED23" s="12">
        <f t="shared" si="62"/>
        <v>0</v>
      </c>
      <c r="EE23" s="198"/>
      <c r="EF23" s="11" t="s">
        <v>23</v>
      </c>
      <c r="EG23" s="11">
        <v>-0.436</v>
      </c>
      <c r="EH23" s="11">
        <v>2.5430000000000001</v>
      </c>
      <c r="EI23" s="11">
        <v>1.502</v>
      </c>
      <c r="EJ23" s="12">
        <f t="shared" si="71"/>
        <v>2.0000000000000018</v>
      </c>
      <c r="EK23" s="12">
        <f t="shared" si="63"/>
        <v>3.0000000000001137</v>
      </c>
      <c r="EL23" s="12">
        <f t="shared" si="69"/>
        <v>2.0000000000000018</v>
      </c>
      <c r="EM23" s="198"/>
      <c r="EN23" s="11" t="s">
        <v>23</v>
      </c>
      <c r="EO23" s="11">
        <v>-0.437</v>
      </c>
      <c r="EP23" s="11">
        <v>2.5430000000000001</v>
      </c>
      <c r="EQ23" s="11">
        <v>1.502</v>
      </c>
      <c r="ER23" s="12">
        <f t="shared" si="87"/>
        <v>1.0000000000000009</v>
      </c>
      <c r="ES23" s="12">
        <f t="shared" si="87"/>
        <v>3.0000000000001137</v>
      </c>
      <c r="ET23" s="12">
        <f t="shared" si="87"/>
        <v>2.0000000000000018</v>
      </c>
      <c r="EU23" s="198"/>
      <c r="EV23" s="11" t="s">
        <v>23</v>
      </c>
      <c r="EW23" s="11"/>
      <c r="EX23" s="11"/>
      <c r="EY23" s="11"/>
      <c r="EZ23" s="12">
        <f t="shared" si="88"/>
        <v>-1000.0000000000009</v>
      </c>
      <c r="FA23" s="12">
        <f t="shared" si="89"/>
        <v>0</v>
      </c>
      <c r="FB23" s="12">
        <f t="shared" si="90"/>
        <v>-999.99999999988984</v>
      </c>
      <c r="FC23" s="198"/>
      <c r="FD23" s="11" t="s">
        <v>23</v>
      </c>
      <c r="FE23" s="11">
        <v>-0.437</v>
      </c>
      <c r="FF23" s="11">
        <v>2.5409999999999999</v>
      </c>
      <c r="FG23" s="11">
        <v>1.5009999999999999</v>
      </c>
      <c r="FH23" s="41">
        <f t="shared" si="106"/>
        <v>1.0000000000000009</v>
      </c>
      <c r="FI23" s="41">
        <f t="shared" si="107"/>
        <v>0.99999999999988987</v>
      </c>
      <c r="FJ23" s="41">
        <f t="shared" si="108"/>
        <v>0.99999999999988987</v>
      </c>
      <c r="FK23" s="198"/>
      <c r="FL23" s="11" t="s">
        <v>23</v>
      </c>
      <c r="FM23" s="11">
        <v>-0.438</v>
      </c>
      <c r="FN23" s="11">
        <v>2.5409999999999999</v>
      </c>
      <c r="FO23" s="11">
        <v>1.502</v>
      </c>
      <c r="FP23" s="41">
        <f t="shared" si="91"/>
        <v>0</v>
      </c>
      <c r="FQ23" s="41">
        <f t="shared" si="92"/>
        <v>0.99999999999988987</v>
      </c>
      <c r="FR23" s="41">
        <f t="shared" si="93"/>
        <v>2.0000000000000018</v>
      </c>
      <c r="FS23" s="17" t="s">
        <v>23</v>
      </c>
      <c r="FT23" s="30">
        <v>-0.437</v>
      </c>
      <c r="FU23" s="30">
        <v>2.5419999999999998</v>
      </c>
      <c r="FV23" s="30">
        <v>1.502</v>
      </c>
      <c r="FW23" s="56">
        <f t="shared" si="94"/>
        <v>1.0000000000000009</v>
      </c>
      <c r="FX23" s="56">
        <f t="shared" si="95"/>
        <v>1.9999999999997797</v>
      </c>
      <c r="FY23" s="56">
        <f t="shared" si="96"/>
        <v>2.0000000000000018</v>
      </c>
      <c r="FZ23" s="17" t="s">
        <v>23</v>
      </c>
      <c r="GA23">
        <v>-0.437</v>
      </c>
      <c r="GB23">
        <v>2.5409999999999999</v>
      </c>
      <c r="GC23">
        <v>1.502</v>
      </c>
      <c r="GD23" s="56">
        <f t="shared" si="97"/>
        <v>1.0000000000000009</v>
      </c>
      <c r="GE23" s="56">
        <f t="shared" si="98"/>
        <v>0.99999999999988987</v>
      </c>
      <c r="GF23" s="56">
        <f t="shared" si="99"/>
        <v>2.0000000000000018</v>
      </c>
      <c r="GG23" s="17" t="s">
        <v>23</v>
      </c>
      <c r="GH23">
        <v>-0.437</v>
      </c>
      <c r="GI23">
        <v>2.5409999999999999</v>
      </c>
      <c r="GJ23">
        <v>1.5</v>
      </c>
      <c r="GK23" s="56">
        <f t="shared" si="100"/>
        <v>1.0000000000000009</v>
      </c>
      <c r="GL23" s="56">
        <f t="shared" si="101"/>
        <v>0.99999999999988987</v>
      </c>
      <c r="GM23" s="56">
        <f t="shared" si="102"/>
        <v>0</v>
      </c>
      <c r="GN23" s="17" t="s">
        <v>23</v>
      </c>
      <c r="GO23" s="65">
        <v>-0.438</v>
      </c>
      <c r="GP23" s="65">
        <v>2.5409999999999999</v>
      </c>
      <c r="GQ23" s="65">
        <v>1.5</v>
      </c>
      <c r="GR23" s="63">
        <f t="shared" si="103"/>
        <v>0</v>
      </c>
      <c r="GS23" s="56">
        <f t="shared" si="104"/>
        <v>0.99999999999988987</v>
      </c>
      <c r="GT23" s="56">
        <f t="shared" si="105"/>
        <v>0</v>
      </c>
    </row>
    <row r="24" spans="2:202" x14ac:dyDescent="0.25">
      <c r="B24" s="211"/>
      <c r="C24" s="4" t="s">
        <v>24</v>
      </c>
      <c r="D24" s="11">
        <v>-0.44600000000000001</v>
      </c>
      <c r="E24" s="11">
        <v>2.5289999999999999</v>
      </c>
      <c r="F24" s="11">
        <v>-0.24299999999999999</v>
      </c>
      <c r="G24" s="207"/>
      <c r="H24" s="11" t="s">
        <v>24</v>
      </c>
      <c r="I24" s="11"/>
      <c r="J24" s="11"/>
      <c r="K24" s="11"/>
      <c r="L24" s="12"/>
      <c r="M24" s="12"/>
      <c r="N24" s="12"/>
      <c r="O24" s="207"/>
      <c r="P24" s="11" t="s">
        <v>24</v>
      </c>
      <c r="Q24" s="11"/>
      <c r="R24" s="11"/>
      <c r="S24" s="11"/>
      <c r="T24" s="12"/>
      <c r="U24" s="12"/>
      <c r="V24" s="12"/>
      <c r="W24" s="207"/>
      <c r="X24" s="11" t="s">
        <v>24</v>
      </c>
      <c r="Y24" s="11"/>
      <c r="Z24" s="11"/>
      <c r="AA24" s="11"/>
      <c r="AB24" s="12"/>
      <c r="AC24" s="12"/>
      <c r="AD24" s="12"/>
      <c r="AE24" s="207"/>
      <c r="AF24" s="11" t="s">
        <v>24</v>
      </c>
      <c r="AG24" s="11"/>
      <c r="AH24" s="11"/>
      <c r="AI24" s="11"/>
      <c r="AJ24" s="12"/>
      <c r="AK24" s="12"/>
      <c r="AL24" s="12"/>
      <c r="AM24" s="207"/>
      <c r="AN24" s="11" t="s">
        <v>24</v>
      </c>
      <c r="AO24" s="11"/>
      <c r="AP24" s="11"/>
      <c r="AQ24" s="11"/>
      <c r="AR24" s="12"/>
      <c r="AS24" s="12"/>
      <c r="AT24" s="12"/>
      <c r="AU24" s="207"/>
      <c r="AV24" s="11" t="s">
        <v>24</v>
      </c>
      <c r="AW24" s="11"/>
      <c r="AX24" s="11"/>
      <c r="AY24" s="11"/>
      <c r="AZ24" s="12"/>
      <c r="BA24" s="12"/>
      <c r="BB24" s="12"/>
      <c r="BC24" s="207"/>
      <c r="BD24" s="11" t="s">
        <v>24</v>
      </c>
      <c r="BE24" s="11"/>
      <c r="BF24" s="11"/>
      <c r="BG24" s="11"/>
      <c r="BH24" s="12"/>
      <c r="BI24" s="12"/>
      <c r="BJ24" s="12"/>
      <c r="BK24" s="207"/>
      <c r="BL24" s="11" t="s">
        <v>24</v>
      </c>
      <c r="BM24" s="11"/>
      <c r="BN24" s="11"/>
      <c r="BO24" s="11"/>
      <c r="BP24" s="12"/>
      <c r="BQ24" s="12"/>
      <c r="BR24" s="12"/>
      <c r="BS24" s="207"/>
      <c r="BT24" s="11" t="s">
        <v>24</v>
      </c>
      <c r="BU24" s="11"/>
      <c r="BV24" s="11"/>
      <c r="BW24" s="11"/>
      <c r="BX24" s="12"/>
      <c r="BY24" s="12"/>
      <c r="BZ24" s="12"/>
      <c r="CA24" s="199"/>
      <c r="CB24" s="11" t="s">
        <v>24</v>
      </c>
      <c r="CC24" s="11"/>
      <c r="CD24" s="11"/>
      <c r="CE24" s="11"/>
      <c r="CF24" s="12"/>
      <c r="CG24" s="12"/>
      <c r="CH24" s="12"/>
      <c r="CI24" s="199"/>
      <c r="CJ24" s="11" t="s">
        <v>24</v>
      </c>
      <c r="CK24" s="11"/>
      <c r="CL24" s="11"/>
      <c r="CM24" s="11"/>
      <c r="CN24" s="12"/>
      <c r="CO24" s="12"/>
      <c r="CP24" s="12"/>
      <c r="CQ24" s="199"/>
      <c r="CR24" s="11" t="s">
        <v>24</v>
      </c>
      <c r="CS24" s="11"/>
      <c r="CT24" s="11"/>
      <c r="CU24" s="11"/>
      <c r="CV24" s="12"/>
      <c r="CW24" s="12"/>
      <c r="CX24" s="12"/>
      <c r="CY24" s="199"/>
      <c r="CZ24" s="11" t="s">
        <v>24</v>
      </c>
      <c r="DA24" s="11"/>
      <c r="DB24" s="11"/>
      <c r="DC24" s="11"/>
      <c r="DD24" s="12"/>
      <c r="DE24" s="12"/>
      <c r="DF24" s="12"/>
      <c r="DG24" s="199"/>
      <c r="DH24" s="11" t="s">
        <v>24</v>
      </c>
      <c r="DI24" s="11"/>
      <c r="DJ24" s="11"/>
      <c r="DK24" s="11"/>
      <c r="DL24" s="12"/>
      <c r="DM24" s="12"/>
      <c r="DN24" s="12"/>
      <c r="DO24" s="199"/>
      <c r="DP24" s="11" t="s">
        <v>24</v>
      </c>
      <c r="DQ24" s="11"/>
      <c r="DR24" s="11"/>
      <c r="DS24" s="11"/>
      <c r="DT24" s="12"/>
      <c r="DU24" s="12"/>
      <c r="DV24" s="12"/>
      <c r="DW24" s="199"/>
      <c r="DX24" s="11" t="s">
        <v>24</v>
      </c>
      <c r="DY24" s="11"/>
      <c r="DZ24" s="11"/>
      <c r="EA24" s="11"/>
      <c r="EB24" s="12"/>
      <c r="EC24" s="12"/>
      <c r="ED24" s="12"/>
      <c r="EE24" s="199"/>
      <c r="EF24" s="11" t="s">
        <v>24</v>
      </c>
      <c r="EG24" s="11"/>
      <c r="EH24" s="11"/>
      <c r="EI24" s="11"/>
      <c r="EJ24" s="12"/>
      <c r="EK24" s="12"/>
      <c r="EL24" s="12"/>
      <c r="EM24" s="199"/>
      <c r="EN24" s="11" t="s">
        <v>24</v>
      </c>
      <c r="EO24" s="11"/>
      <c r="EP24" s="11"/>
      <c r="EQ24" s="11"/>
      <c r="ER24" s="12"/>
      <c r="ES24" s="12"/>
      <c r="ET24" s="12"/>
      <c r="EU24" s="199"/>
      <c r="EV24" s="11" t="s">
        <v>24</v>
      </c>
      <c r="EW24" s="11"/>
      <c r="EX24" s="11"/>
      <c r="EY24" s="11"/>
      <c r="EZ24" s="12"/>
      <c r="FA24" s="12"/>
      <c r="FB24" s="12"/>
      <c r="FC24" s="199"/>
      <c r="FD24" s="11" t="s">
        <v>24</v>
      </c>
      <c r="FE24" s="11"/>
      <c r="FF24" s="11"/>
      <c r="FG24" s="11"/>
      <c r="FH24" s="12"/>
      <c r="FI24" s="12"/>
      <c r="FJ24" s="12"/>
      <c r="FK24" s="199"/>
      <c r="FL24" s="11" t="s">
        <v>24</v>
      </c>
      <c r="FM24" s="11"/>
      <c r="FN24" s="11"/>
      <c r="FO24" s="11"/>
      <c r="FP24" s="12"/>
      <c r="FQ24" s="12"/>
      <c r="FR24" s="12"/>
      <c r="FS24" s="17" t="s">
        <v>24</v>
      </c>
      <c r="FT24" s="11"/>
      <c r="FU24" s="11"/>
      <c r="FV24" s="11"/>
      <c r="FW24" s="58"/>
      <c r="FX24" s="58"/>
      <c r="FY24" s="58"/>
      <c r="FZ24" s="17" t="s">
        <v>24</v>
      </c>
      <c r="GA24" s="11"/>
      <c r="GB24" s="11"/>
      <c r="GC24" s="11"/>
      <c r="GD24" s="58"/>
      <c r="GE24" s="58"/>
      <c r="GF24" s="58"/>
      <c r="GG24" s="17" t="s">
        <v>24</v>
      </c>
      <c r="GH24" s="11"/>
      <c r="GI24" s="11"/>
      <c r="GJ24" s="11"/>
      <c r="GK24" s="58"/>
      <c r="GL24" s="58"/>
      <c r="GM24" s="58"/>
      <c r="GN24" s="17" t="s">
        <v>24</v>
      </c>
      <c r="GO24" s="68"/>
      <c r="GP24" s="68"/>
      <c r="GQ24" s="68"/>
      <c r="GR24" s="58"/>
      <c r="GS24" s="58"/>
      <c r="GT24" s="58"/>
    </row>
    <row r="25" spans="2:202" x14ac:dyDescent="0.25">
      <c r="B25" s="211">
        <v>4</v>
      </c>
      <c r="C25" s="4" t="s">
        <v>25</v>
      </c>
      <c r="D25" s="11">
        <v>-2.3809999999999998</v>
      </c>
      <c r="E25" s="11">
        <v>-2.3570000000000002</v>
      </c>
      <c r="F25" s="11">
        <v>-0.17</v>
      </c>
      <c r="G25" s="207">
        <v>4</v>
      </c>
      <c r="H25" s="11" t="s">
        <v>25</v>
      </c>
      <c r="I25" s="11">
        <v>-2.3809999999999998</v>
      </c>
      <c r="J25" s="11">
        <v>-2.3580000000000001</v>
      </c>
      <c r="K25" s="11">
        <v>-0.16900000000000001</v>
      </c>
      <c r="L25" s="12">
        <f t="shared" si="29"/>
        <v>0</v>
      </c>
      <c r="M25" s="12">
        <f t="shared" si="30"/>
        <v>-0.99999999999988987</v>
      </c>
      <c r="N25" s="12">
        <f t="shared" si="31"/>
        <v>1.0000000000000009</v>
      </c>
      <c r="O25" s="207">
        <v>4</v>
      </c>
      <c r="P25" s="11" t="s">
        <v>25</v>
      </c>
      <c r="Q25" s="11">
        <v>-2.3809999999999998</v>
      </c>
      <c r="R25" s="11">
        <v>-2.3570000000000002</v>
      </c>
      <c r="S25" s="11">
        <v>-0.17</v>
      </c>
      <c r="T25" s="12">
        <f t="shared" si="73"/>
        <v>0</v>
      </c>
      <c r="U25" s="12">
        <f t="shared" si="74"/>
        <v>0</v>
      </c>
      <c r="V25" s="12">
        <f t="shared" si="75"/>
        <v>0</v>
      </c>
      <c r="W25" s="207">
        <v>4</v>
      </c>
      <c r="X25" s="11" t="s">
        <v>25</v>
      </c>
      <c r="Y25" s="11">
        <v>-2.38</v>
      </c>
      <c r="Z25" s="11">
        <v>-2.3559999999999999</v>
      </c>
      <c r="AA25" s="11">
        <v>-0.17</v>
      </c>
      <c r="AB25" s="12">
        <f t="shared" si="35"/>
        <v>0.99999999999988987</v>
      </c>
      <c r="AC25" s="12">
        <f t="shared" si="36"/>
        <v>1.000000000000334</v>
      </c>
      <c r="AD25" s="12">
        <f t="shared" si="37"/>
        <v>0</v>
      </c>
      <c r="AE25" s="207">
        <v>4</v>
      </c>
      <c r="AF25" s="11" t="s">
        <v>25</v>
      </c>
      <c r="AG25" s="11">
        <v>-2.383</v>
      </c>
      <c r="AH25" s="11">
        <v>-2.359</v>
      </c>
      <c r="AI25" s="11">
        <v>-0.17</v>
      </c>
      <c r="AJ25" s="12">
        <f t="shared" si="38"/>
        <v>-2.0000000000002238</v>
      </c>
      <c r="AK25" s="12">
        <f t="shared" si="39"/>
        <v>-1.9999999999997797</v>
      </c>
      <c r="AL25" s="12">
        <f t="shared" si="40"/>
        <v>0</v>
      </c>
      <c r="AM25" s="207">
        <v>4</v>
      </c>
      <c r="AN25" s="11" t="s">
        <v>25</v>
      </c>
      <c r="AO25" s="11">
        <v>-2.383</v>
      </c>
      <c r="AP25" s="11">
        <v>-2.36</v>
      </c>
      <c r="AQ25" s="11">
        <v>-0.17</v>
      </c>
      <c r="AR25" s="12">
        <f t="shared" ref="AR25:AR52" si="109">(AO25-D25)*1000</f>
        <v>-2.0000000000002238</v>
      </c>
      <c r="AS25" s="12">
        <f t="shared" ref="AS25:AS52" si="110">(AP25-E25)*1000</f>
        <v>-2.9999999999996696</v>
      </c>
      <c r="AT25" s="12">
        <f t="shared" ref="AT25:AT52" si="111">(AQ25-F25)*1000</f>
        <v>0</v>
      </c>
      <c r="AU25" s="207">
        <v>4</v>
      </c>
      <c r="AV25" s="11" t="s">
        <v>25</v>
      </c>
      <c r="AW25" s="11">
        <v>-2.383</v>
      </c>
      <c r="AX25" s="11">
        <v>-2.359</v>
      </c>
      <c r="AY25" s="11">
        <v>-0.17100000000000001</v>
      </c>
      <c r="AZ25" s="12">
        <f t="shared" si="44"/>
        <v>-2.0000000000002238</v>
      </c>
      <c r="BA25" s="12">
        <f t="shared" si="45"/>
        <v>-1.9999999999997797</v>
      </c>
      <c r="BB25" s="12">
        <f t="shared" si="46"/>
        <v>-1.0000000000000009</v>
      </c>
      <c r="BC25" s="207">
        <v>4</v>
      </c>
      <c r="BD25" s="11" t="s">
        <v>25</v>
      </c>
      <c r="BE25" s="11">
        <v>-2.38</v>
      </c>
      <c r="BF25" s="11">
        <v>-2.3559999999999999</v>
      </c>
      <c r="BG25" s="11">
        <v>-0.17</v>
      </c>
      <c r="BH25" s="12">
        <f t="shared" ref="BH25:BJ27" si="112">(BE25-D25)*1000</f>
        <v>0.99999999999988987</v>
      </c>
      <c r="BI25" s="12">
        <f t="shared" si="112"/>
        <v>1.000000000000334</v>
      </c>
      <c r="BJ25" s="12">
        <f t="shared" si="112"/>
        <v>0</v>
      </c>
      <c r="BK25" s="207">
        <v>4</v>
      </c>
      <c r="BL25" s="11" t="s">
        <v>25</v>
      </c>
      <c r="BM25" s="11">
        <v>-2.38</v>
      </c>
      <c r="BN25" s="11">
        <v>-2.3570000000000002</v>
      </c>
      <c r="BO25" s="11">
        <v>-0.17</v>
      </c>
      <c r="BP25" s="12">
        <f t="shared" si="47"/>
        <v>0.99999999999988987</v>
      </c>
      <c r="BQ25" s="12">
        <f t="shared" si="68"/>
        <v>0</v>
      </c>
      <c r="BR25" s="12">
        <f t="shared" si="48"/>
        <v>0</v>
      </c>
      <c r="BS25" s="207">
        <v>4</v>
      </c>
      <c r="BT25" s="11" t="s">
        <v>25</v>
      </c>
      <c r="BU25" s="11">
        <v>-2.379</v>
      </c>
      <c r="BV25" s="11">
        <v>-2.3559999999999999</v>
      </c>
      <c r="BW25" s="11">
        <v>-0.17100000000000001</v>
      </c>
      <c r="BX25" s="12">
        <f t="shared" si="49"/>
        <v>1.9999999999997797</v>
      </c>
      <c r="BY25" s="12">
        <f t="shared" si="50"/>
        <v>1.000000000000334</v>
      </c>
      <c r="BZ25" s="12">
        <f t="shared" si="51"/>
        <v>-1.0000000000000009</v>
      </c>
      <c r="CA25" s="197">
        <v>4</v>
      </c>
      <c r="CB25" s="11" t="s">
        <v>25</v>
      </c>
      <c r="CC25" s="11">
        <v>-2.38</v>
      </c>
      <c r="CD25" s="11">
        <v>-2.355</v>
      </c>
      <c r="CE25" s="11">
        <v>-0.17</v>
      </c>
      <c r="CF25" s="12">
        <f t="shared" si="52"/>
        <v>0.99999999999988987</v>
      </c>
      <c r="CG25" s="12">
        <f t="shared" si="53"/>
        <v>2.0000000000002238</v>
      </c>
      <c r="CH25" s="12">
        <f t="shared" si="54"/>
        <v>0</v>
      </c>
      <c r="CI25" s="197">
        <v>4</v>
      </c>
      <c r="CJ25" s="11" t="s">
        <v>25</v>
      </c>
      <c r="CK25" s="11">
        <v>-2.383</v>
      </c>
      <c r="CL25" s="11">
        <v>-2.3570000000000002</v>
      </c>
      <c r="CM25" s="11">
        <v>-0.16900000000000001</v>
      </c>
      <c r="CN25" s="12">
        <f t="shared" ref="CN25:CP30" si="113">(CK25-D25)*1000</f>
        <v>-2.0000000000002238</v>
      </c>
      <c r="CO25" s="12">
        <f t="shared" si="113"/>
        <v>0</v>
      </c>
      <c r="CP25" s="12">
        <f t="shared" si="113"/>
        <v>1.0000000000000009</v>
      </c>
      <c r="CQ25" s="197">
        <v>4</v>
      </c>
      <c r="CR25" s="11" t="s">
        <v>25</v>
      </c>
      <c r="CS25" s="11">
        <v>-2.3809999999999998</v>
      </c>
      <c r="CT25" s="11">
        <v>-2.3570000000000002</v>
      </c>
      <c r="CU25" s="11">
        <v>-0.17</v>
      </c>
      <c r="CV25" s="12">
        <f t="shared" si="55"/>
        <v>0</v>
      </c>
      <c r="CW25" s="12">
        <f t="shared" si="56"/>
        <v>0</v>
      </c>
      <c r="CX25" s="12">
        <f t="shared" si="57"/>
        <v>0</v>
      </c>
      <c r="CY25" s="197">
        <v>4</v>
      </c>
      <c r="CZ25" s="11" t="s">
        <v>25</v>
      </c>
      <c r="DA25" s="11">
        <v>-2.379</v>
      </c>
      <c r="DB25" s="11">
        <v>-2.355</v>
      </c>
      <c r="DC25" s="11">
        <v>-0.17</v>
      </c>
      <c r="DD25" s="12">
        <f t="shared" si="58"/>
        <v>1.9999999999997797</v>
      </c>
      <c r="DE25" s="12">
        <f t="shared" si="59"/>
        <v>2.0000000000002238</v>
      </c>
      <c r="DF25" s="12">
        <f t="shared" si="60"/>
        <v>0</v>
      </c>
      <c r="DG25" s="197">
        <v>4</v>
      </c>
      <c r="DH25" s="11" t="s">
        <v>25</v>
      </c>
      <c r="DI25" s="11">
        <v>-2.3809999999999998</v>
      </c>
      <c r="DJ25" s="11">
        <v>-2.3559999999999999</v>
      </c>
      <c r="DK25" s="11">
        <v>-0.16900000000000001</v>
      </c>
      <c r="DL25" s="12">
        <f t="shared" ref="DL25:DN30" si="114">(DI25-D25)*1000</f>
        <v>0</v>
      </c>
      <c r="DM25" s="12">
        <f t="shared" si="114"/>
        <v>1.000000000000334</v>
      </c>
      <c r="DN25" s="12">
        <f t="shared" si="114"/>
        <v>1.0000000000000009</v>
      </c>
      <c r="DO25" s="197">
        <v>4</v>
      </c>
      <c r="DP25" s="11" t="s">
        <v>25</v>
      </c>
      <c r="DQ25" s="11">
        <v>-2.3820000000000001</v>
      </c>
      <c r="DR25" s="11">
        <v>-2.355</v>
      </c>
      <c r="DS25" s="11">
        <v>-0.16900000000000001</v>
      </c>
      <c r="DT25" s="12">
        <f t="shared" ref="DT25:DV30" si="115">(DQ25-D25)*1000</f>
        <v>-1.000000000000334</v>
      </c>
      <c r="DU25" s="12">
        <f t="shared" si="115"/>
        <v>2.0000000000002238</v>
      </c>
      <c r="DV25" s="12">
        <f t="shared" si="115"/>
        <v>1.0000000000000009</v>
      </c>
      <c r="DW25" s="197">
        <v>4</v>
      </c>
      <c r="DX25" s="11" t="s">
        <v>25</v>
      </c>
      <c r="DY25" s="11">
        <v>-2.3809999999999998</v>
      </c>
      <c r="DZ25" s="11">
        <v>-2.3580000000000001</v>
      </c>
      <c r="EA25" s="11">
        <v>-0.16900000000000001</v>
      </c>
      <c r="EB25" s="12">
        <f t="shared" si="72"/>
        <v>0</v>
      </c>
      <c r="EC25" s="12">
        <f t="shared" si="61"/>
        <v>-0.99999999999988987</v>
      </c>
      <c r="ED25" s="12">
        <f t="shared" si="62"/>
        <v>1.0000000000000009</v>
      </c>
      <c r="EE25" s="197">
        <v>4</v>
      </c>
      <c r="EF25" s="11" t="s">
        <v>25</v>
      </c>
      <c r="EG25" s="11">
        <v>-2.3820000000000001</v>
      </c>
      <c r="EH25" s="11">
        <v>-2.3570000000000002</v>
      </c>
      <c r="EI25" s="11">
        <v>-0.16800000000000001</v>
      </c>
      <c r="EJ25" s="12">
        <f t="shared" si="71"/>
        <v>-1.000000000000334</v>
      </c>
      <c r="EK25" s="12">
        <f t="shared" si="63"/>
        <v>0</v>
      </c>
      <c r="EL25" s="12">
        <f t="shared" si="69"/>
        <v>2.0000000000000018</v>
      </c>
      <c r="EM25" s="197">
        <v>4</v>
      </c>
      <c r="EN25" s="11" t="s">
        <v>25</v>
      </c>
      <c r="EO25" s="11">
        <v>-2.383</v>
      </c>
      <c r="EP25" s="11">
        <v>-2.355</v>
      </c>
      <c r="EQ25" s="11">
        <v>-0.16900000000000001</v>
      </c>
      <c r="ER25" s="12">
        <f t="shared" ref="ER25:ET30" si="116">(EO25-D25)*1000</f>
        <v>-2.0000000000002238</v>
      </c>
      <c r="ES25" s="12">
        <f t="shared" si="116"/>
        <v>2.0000000000002238</v>
      </c>
      <c r="ET25" s="12">
        <f t="shared" si="116"/>
        <v>1.0000000000000009</v>
      </c>
      <c r="EU25" s="197">
        <v>4</v>
      </c>
      <c r="EV25" s="11" t="s">
        <v>25</v>
      </c>
      <c r="EW25" s="11"/>
      <c r="EX25" s="11"/>
      <c r="EY25" s="11"/>
      <c r="EZ25" s="12">
        <f t="shared" ref="EZ25:EZ30" si="117">(EW25-L25)*1000</f>
        <v>0</v>
      </c>
      <c r="FA25" s="12">
        <f t="shared" ref="FA25:FA30" si="118">(EX25-M25)*1000</f>
        <v>999.99999999988984</v>
      </c>
      <c r="FB25" s="12">
        <f t="shared" ref="FB25:FB30" si="119">(EY25-N25)*1000</f>
        <v>-1000.0000000000009</v>
      </c>
      <c r="FC25" s="197">
        <v>4</v>
      </c>
      <c r="FD25" s="11" t="s">
        <v>25</v>
      </c>
      <c r="FE25" s="11">
        <v>-2.3820000000000001</v>
      </c>
      <c r="FF25" s="11">
        <v>-2.359</v>
      </c>
      <c r="FG25" s="11">
        <v>-0.16900000000000001</v>
      </c>
      <c r="FH25" s="41">
        <f t="shared" si="106"/>
        <v>-1.000000000000334</v>
      </c>
      <c r="FI25" s="41">
        <f t="shared" si="107"/>
        <v>-1.9999999999997797</v>
      </c>
      <c r="FJ25" s="41">
        <f t="shared" si="108"/>
        <v>1.0000000000000009</v>
      </c>
      <c r="FK25" s="197">
        <v>4</v>
      </c>
      <c r="FL25" s="11" t="s">
        <v>25</v>
      </c>
      <c r="FM25" s="11">
        <v>-2.3860000000000001</v>
      </c>
      <c r="FN25" s="11">
        <v>-2.3620000000000001</v>
      </c>
      <c r="FO25" s="11">
        <v>-0.16900000000000001</v>
      </c>
      <c r="FP25" s="41">
        <f t="shared" ref="FP25:FP30" si="120">(FM25-$D25)*1000</f>
        <v>-5.0000000000003375</v>
      </c>
      <c r="FQ25" s="41">
        <f t="shared" ref="FQ25:FQ30" si="121">(FN25-$E25)*1000</f>
        <v>-4.9999999999998934</v>
      </c>
      <c r="FR25" s="41">
        <f t="shared" ref="FR25:FR30" si="122">(FO25-$F25)*1000</f>
        <v>1.0000000000000009</v>
      </c>
      <c r="FS25" s="17" t="s">
        <v>25</v>
      </c>
      <c r="FT25" s="30">
        <v>-2.3820000000000001</v>
      </c>
      <c r="FU25" s="30">
        <v>-2.3570000000000002</v>
      </c>
      <c r="FV25" s="30">
        <v>-0.16800000000000001</v>
      </c>
      <c r="FW25" s="56">
        <f t="shared" ref="FW25:FW30" si="123">(FT25-$D25)*1000</f>
        <v>-1.000000000000334</v>
      </c>
      <c r="FX25" s="56">
        <f t="shared" ref="FX25:FX30" si="124">(FU25-$E25)*1000</f>
        <v>0</v>
      </c>
      <c r="FY25" s="56">
        <f t="shared" ref="FY25:FY30" si="125">(FV25-$F25)*1000</f>
        <v>2.0000000000000018</v>
      </c>
      <c r="FZ25" s="17" t="s">
        <v>25</v>
      </c>
      <c r="GA25">
        <v>-2.383</v>
      </c>
      <c r="GB25">
        <v>-2.36</v>
      </c>
      <c r="GC25">
        <v>-0.17</v>
      </c>
      <c r="GD25" s="56">
        <f t="shared" ref="GD25:GD30" si="126">(GA25-$D25)*1000</f>
        <v>-2.0000000000002238</v>
      </c>
      <c r="GE25" s="56">
        <f t="shared" ref="GE25:GE30" si="127">(GB25-$E25)*1000</f>
        <v>-2.9999999999996696</v>
      </c>
      <c r="GF25" s="56">
        <f t="shared" ref="GF25:GF30" si="128">(GC25-$F25)*1000</f>
        <v>0</v>
      </c>
      <c r="GG25" s="17" t="s">
        <v>25</v>
      </c>
      <c r="GH25">
        <v>-2.3809999999999998</v>
      </c>
      <c r="GI25">
        <v>-2.3610000000000002</v>
      </c>
      <c r="GJ25">
        <v>-0.17</v>
      </c>
      <c r="GK25" s="56">
        <f t="shared" ref="GK25:GK30" si="129">(GH25-$D25)*1000</f>
        <v>0</v>
      </c>
      <c r="GL25" s="56">
        <f t="shared" ref="GL25:GL30" si="130">(GI25-$E25)*1000</f>
        <v>-4.0000000000000036</v>
      </c>
      <c r="GM25" s="56">
        <f t="shared" ref="GM25:GM30" si="131">(GJ25-$F25)*1000</f>
        <v>0</v>
      </c>
      <c r="GN25" s="17" t="s">
        <v>25</v>
      </c>
      <c r="GO25" s="65">
        <v>-2.3809999999999998</v>
      </c>
      <c r="GP25" s="65">
        <v>-2.3610000000000002</v>
      </c>
      <c r="GQ25" s="65">
        <v>-0.17100000000000001</v>
      </c>
      <c r="GR25" s="63">
        <f t="shared" ref="GR25:GR30" si="132">(GO25-$D25)*1000</f>
        <v>0</v>
      </c>
      <c r="GS25" s="56">
        <f t="shared" ref="GS25:GS30" si="133">(GP25-$E25)*1000</f>
        <v>-4.0000000000000036</v>
      </c>
      <c r="GT25" s="56">
        <f t="shared" ref="GT25:GT30" si="134">(GQ25-$F25)*1000</f>
        <v>-1.0000000000000009</v>
      </c>
    </row>
    <row r="26" spans="2:202" x14ac:dyDescent="0.25">
      <c r="B26" s="211"/>
      <c r="C26" s="4" t="s">
        <v>26</v>
      </c>
      <c r="D26" s="11">
        <v>-2.3719999999999999</v>
      </c>
      <c r="E26" s="11">
        <v>-2.2480000000000002</v>
      </c>
      <c r="F26" s="11">
        <v>1.5469999999999999</v>
      </c>
      <c r="G26" s="207"/>
      <c r="H26" s="11" t="s">
        <v>26</v>
      </c>
      <c r="I26" s="11">
        <v>-2.371</v>
      </c>
      <c r="J26" s="11">
        <v>-2.2480000000000002</v>
      </c>
      <c r="K26" s="11">
        <v>1.5469999999999999</v>
      </c>
      <c r="L26" s="12">
        <f t="shared" si="29"/>
        <v>0.99999999999988987</v>
      </c>
      <c r="M26" s="12">
        <f t="shared" si="30"/>
        <v>0</v>
      </c>
      <c r="N26" s="12">
        <f t="shared" si="31"/>
        <v>0</v>
      </c>
      <c r="O26" s="207"/>
      <c r="P26" s="11" t="s">
        <v>26</v>
      </c>
      <c r="Q26" s="11">
        <v>-2.371</v>
      </c>
      <c r="R26" s="11">
        <v>-2.2469999999999999</v>
      </c>
      <c r="S26" s="11">
        <v>1.546</v>
      </c>
      <c r="T26" s="12">
        <f t="shared" si="73"/>
        <v>0.99999999999988987</v>
      </c>
      <c r="U26" s="12">
        <f t="shared" si="74"/>
        <v>1.000000000000334</v>
      </c>
      <c r="V26" s="12">
        <f t="shared" si="75"/>
        <v>-0.99999999999988987</v>
      </c>
      <c r="W26" s="207"/>
      <c r="X26" s="11" t="s">
        <v>26</v>
      </c>
      <c r="Y26" s="11">
        <v>-2.3719999999999999</v>
      </c>
      <c r="Z26" s="11">
        <v>-2.2480000000000002</v>
      </c>
      <c r="AA26" s="11">
        <v>1.5469999999999999</v>
      </c>
      <c r="AB26" s="12">
        <f t="shared" si="35"/>
        <v>0</v>
      </c>
      <c r="AC26" s="12">
        <f t="shared" si="36"/>
        <v>0</v>
      </c>
      <c r="AD26" s="12">
        <f t="shared" si="37"/>
        <v>0</v>
      </c>
      <c r="AE26" s="207"/>
      <c r="AF26" s="11" t="s">
        <v>26</v>
      </c>
      <c r="AG26" s="11">
        <v>-2.3719999999999999</v>
      </c>
      <c r="AH26" s="11">
        <v>-2.2490000000000001</v>
      </c>
      <c r="AI26" s="11">
        <v>1.5469999999999999</v>
      </c>
      <c r="AJ26" s="12">
        <f t="shared" si="38"/>
        <v>0</v>
      </c>
      <c r="AK26" s="12">
        <f t="shared" si="39"/>
        <v>-0.99999999999988987</v>
      </c>
      <c r="AL26" s="12">
        <f t="shared" si="40"/>
        <v>0</v>
      </c>
      <c r="AM26" s="207"/>
      <c r="AN26" s="11" t="s">
        <v>26</v>
      </c>
      <c r="AO26" s="11">
        <v>-2.3719999999999999</v>
      </c>
      <c r="AP26" s="11">
        <v>-2.2490000000000001</v>
      </c>
      <c r="AQ26" s="11">
        <v>1.548</v>
      </c>
      <c r="AR26" s="12">
        <f t="shared" si="109"/>
        <v>0</v>
      </c>
      <c r="AS26" s="12">
        <f t="shared" si="110"/>
        <v>-0.99999999999988987</v>
      </c>
      <c r="AT26" s="12">
        <f t="shared" si="111"/>
        <v>1.0000000000001119</v>
      </c>
      <c r="AU26" s="207"/>
      <c r="AV26" s="11" t="s">
        <v>26</v>
      </c>
      <c r="AW26" s="11">
        <v>-2.3730000000000002</v>
      </c>
      <c r="AX26" s="11">
        <v>-2.2490000000000001</v>
      </c>
      <c r="AY26" s="11">
        <v>1.5469999999999999</v>
      </c>
      <c r="AZ26" s="12">
        <f t="shared" si="44"/>
        <v>-1.000000000000334</v>
      </c>
      <c r="BA26" s="12">
        <f t="shared" si="45"/>
        <v>-0.99999999999988987</v>
      </c>
      <c r="BB26" s="12">
        <f t="shared" si="46"/>
        <v>0</v>
      </c>
      <c r="BC26" s="207"/>
      <c r="BD26" s="11" t="s">
        <v>26</v>
      </c>
      <c r="BE26" s="11">
        <v>-2.37</v>
      </c>
      <c r="BF26" s="11">
        <v>-2.2469999999999999</v>
      </c>
      <c r="BG26" s="11">
        <v>1.546</v>
      </c>
      <c r="BH26" s="12">
        <f t="shared" si="112"/>
        <v>1.9999999999997797</v>
      </c>
      <c r="BI26" s="12">
        <f t="shared" si="112"/>
        <v>1.000000000000334</v>
      </c>
      <c r="BJ26" s="12">
        <f t="shared" si="112"/>
        <v>-0.99999999999988987</v>
      </c>
      <c r="BK26" s="207"/>
      <c r="BL26" s="11" t="s">
        <v>26</v>
      </c>
      <c r="BM26" s="11">
        <v>-2.37</v>
      </c>
      <c r="BN26" s="11">
        <v>-2.2480000000000002</v>
      </c>
      <c r="BO26" s="11">
        <v>1.546</v>
      </c>
      <c r="BP26" s="12">
        <f t="shared" si="47"/>
        <v>1.9999999999997797</v>
      </c>
      <c r="BQ26" s="12">
        <f t="shared" si="68"/>
        <v>0</v>
      </c>
      <c r="BR26" s="12">
        <f t="shared" si="48"/>
        <v>-0.99999999999988987</v>
      </c>
      <c r="BS26" s="207"/>
      <c r="BT26" s="11" t="s">
        <v>26</v>
      </c>
      <c r="BU26" s="11">
        <v>-2.3690000000000002</v>
      </c>
      <c r="BV26" s="11">
        <v>-2.2469999999999999</v>
      </c>
      <c r="BW26" s="11">
        <v>1.546</v>
      </c>
      <c r="BX26" s="12">
        <f t="shared" si="49"/>
        <v>2.9999999999996696</v>
      </c>
      <c r="BY26" s="12">
        <f t="shared" si="50"/>
        <v>1.000000000000334</v>
      </c>
      <c r="BZ26" s="12">
        <f t="shared" si="51"/>
        <v>-0.99999999999988987</v>
      </c>
      <c r="CA26" s="198"/>
      <c r="CB26" s="11" t="s">
        <v>26</v>
      </c>
      <c r="CC26" s="11">
        <v>-2.3690000000000002</v>
      </c>
      <c r="CD26" s="11">
        <v>-2.246</v>
      </c>
      <c r="CE26" s="11">
        <v>1.546</v>
      </c>
      <c r="CF26" s="12">
        <f t="shared" si="52"/>
        <v>2.9999999999996696</v>
      </c>
      <c r="CG26" s="12">
        <f t="shared" si="53"/>
        <v>2.0000000000002238</v>
      </c>
      <c r="CH26" s="12">
        <f t="shared" si="54"/>
        <v>-0.99999999999988987</v>
      </c>
      <c r="CI26" s="198"/>
      <c r="CJ26" s="11" t="s">
        <v>26</v>
      </c>
      <c r="CK26" s="11">
        <v>-2.3740000000000001</v>
      </c>
      <c r="CL26" s="11">
        <v>-2.2469999999999999</v>
      </c>
      <c r="CM26" s="11">
        <v>1.5469999999999999</v>
      </c>
      <c r="CN26" s="12">
        <f t="shared" si="113"/>
        <v>-2.0000000000002238</v>
      </c>
      <c r="CO26" s="12">
        <f t="shared" si="113"/>
        <v>1.000000000000334</v>
      </c>
      <c r="CP26" s="12">
        <f t="shared" si="113"/>
        <v>0</v>
      </c>
      <c r="CQ26" s="198"/>
      <c r="CR26" s="11" t="s">
        <v>26</v>
      </c>
      <c r="CS26" s="11">
        <v>-2.37</v>
      </c>
      <c r="CT26" s="11">
        <v>-2.2480000000000002</v>
      </c>
      <c r="CU26" s="11">
        <v>1.546</v>
      </c>
      <c r="CV26" s="12">
        <f t="shared" si="55"/>
        <v>1.9999999999997797</v>
      </c>
      <c r="CW26" s="12">
        <f t="shared" si="56"/>
        <v>0</v>
      </c>
      <c r="CX26" s="12">
        <f t="shared" si="57"/>
        <v>-0.99999999999988987</v>
      </c>
      <c r="CY26" s="198"/>
      <c r="CZ26" s="11" t="s">
        <v>26</v>
      </c>
      <c r="DA26" s="11">
        <v>-2.37</v>
      </c>
      <c r="DB26" s="11">
        <v>-2.246</v>
      </c>
      <c r="DC26" s="11">
        <v>1.5469999999999999</v>
      </c>
      <c r="DD26" s="12">
        <f t="shared" si="58"/>
        <v>1.9999999999997797</v>
      </c>
      <c r="DE26" s="12">
        <f t="shared" si="59"/>
        <v>2.0000000000002238</v>
      </c>
      <c r="DF26" s="12">
        <f t="shared" si="60"/>
        <v>0</v>
      </c>
      <c r="DG26" s="198"/>
      <c r="DH26" s="11" t="s">
        <v>26</v>
      </c>
      <c r="DI26" s="11">
        <v>-2.3719999999999999</v>
      </c>
      <c r="DJ26" s="11">
        <v>-2.2469999999999999</v>
      </c>
      <c r="DK26" s="11">
        <v>1.5469999999999999</v>
      </c>
      <c r="DL26" s="12">
        <f t="shared" si="114"/>
        <v>0</v>
      </c>
      <c r="DM26" s="12">
        <f t="shared" si="114"/>
        <v>1.000000000000334</v>
      </c>
      <c r="DN26" s="12">
        <f t="shared" si="114"/>
        <v>0</v>
      </c>
      <c r="DO26" s="198"/>
      <c r="DP26" s="11" t="s">
        <v>26</v>
      </c>
      <c r="DQ26" s="11">
        <v>-2.37</v>
      </c>
      <c r="DR26" s="11">
        <v>-2.246</v>
      </c>
      <c r="DS26" s="11">
        <v>1.5469999999999999</v>
      </c>
      <c r="DT26" s="12">
        <f t="shared" si="115"/>
        <v>1.9999999999997797</v>
      </c>
      <c r="DU26" s="12">
        <f t="shared" si="115"/>
        <v>2.0000000000002238</v>
      </c>
      <c r="DV26" s="12">
        <f t="shared" si="115"/>
        <v>0</v>
      </c>
      <c r="DW26" s="198"/>
      <c r="DX26" s="11" t="s">
        <v>26</v>
      </c>
      <c r="DY26" s="11">
        <v>-2.37</v>
      </c>
      <c r="DZ26" s="11">
        <v>-2.2480000000000002</v>
      </c>
      <c r="EA26" s="11">
        <v>1.546</v>
      </c>
      <c r="EB26" s="12">
        <f t="shared" si="72"/>
        <v>1.9999999999997797</v>
      </c>
      <c r="EC26" s="12">
        <f t="shared" si="61"/>
        <v>0</v>
      </c>
      <c r="ED26" s="12">
        <f t="shared" si="62"/>
        <v>-0.99999999999988987</v>
      </c>
      <c r="EE26" s="198"/>
      <c r="EF26" s="11" t="s">
        <v>26</v>
      </c>
      <c r="EG26" s="11">
        <v>-2.371</v>
      </c>
      <c r="EH26" s="11">
        <v>-2.2480000000000002</v>
      </c>
      <c r="EI26" s="11">
        <v>1.548</v>
      </c>
      <c r="EJ26" s="12">
        <f t="shared" si="71"/>
        <v>0.99999999999988987</v>
      </c>
      <c r="EK26" s="12">
        <f t="shared" si="63"/>
        <v>0</v>
      </c>
      <c r="EL26" s="12">
        <f t="shared" si="69"/>
        <v>1.0000000000001119</v>
      </c>
      <c r="EM26" s="198"/>
      <c r="EN26" s="11" t="s">
        <v>26</v>
      </c>
      <c r="EO26" s="11">
        <v>-2.3730000000000002</v>
      </c>
      <c r="EP26" s="11">
        <v>-2.2450000000000001</v>
      </c>
      <c r="EQ26" s="11">
        <v>1.546</v>
      </c>
      <c r="ER26" s="12">
        <f t="shared" si="116"/>
        <v>-1.000000000000334</v>
      </c>
      <c r="ES26" s="12">
        <f t="shared" si="116"/>
        <v>3.0000000000001137</v>
      </c>
      <c r="ET26" s="12">
        <f t="shared" si="116"/>
        <v>-0.99999999999988987</v>
      </c>
      <c r="EU26" s="198"/>
      <c r="EV26" s="11" t="s">
        <v>26</v>
      </c>
      <c r="EW26" s="11"/>
      <c r="EX26" s="11"/>
      <c r="EY26" s="11"/>
      <c r="EZ26" s="12">
        <f t="shared" si="117"/>
        <v>-999.99999999988984</v>
      </c>
      <c r="FA26" s="12">
        <f t="shared" si="118"/>
        <v>0</v>
      </c>
      <c r="FB26" s="12">
        <f t="shared" si="119"/>
        <v>0</v>
      </c>
      <c r="FC26" s="198"/>
      <c r="FD26" s="11" t="s">
        <v>26</v>
      </c>
      <c r="FE26" s="11">
        <v>-2.37</v>
      </c>
      <c r="FF26" s="11">
        <v>-2.2480000000000002</v>
      </c>
      <c r="FG26" s="11">
        <v>1.5469999999999999</v>
      </c>
      <c r="FH26" s="41">
        <f t="shared" si="106"/>
        <v>1.9999999999997797</v>
      </c>
      <c r="FI26" s="41">
        <f t="shared" si="107"/>
        <v>0</v>
      </c>
      <c r="FJ26" s="41">
        <f t="shared" si="108"/>
        <v>0</v>
      </c>
      <c r="FK26" s="198"/>
      <c r="FL26" s="11" t="s">
        <v>26</v>
      </c>
      <c r="FM26" s="11">
        <v>-2.3730000000000002</v>
      </c>
      <c r="FN26" s="11">
        <v>-2.25</v>
      </c>
      <c r="FO26" s="11">
        <v>1.55</v>
      </c>
      <c r="FP26" s="41">
        <f t="shared" si="120"/>
        <v>-1.000000000000334</v>
      </c>
      <c r="FQ26" s="41">
        <f t="shared" si="121"/>
        <v>-1.9999999999997797</v>
      </c>
      <c r="FR26" s="41">
        <f t="shared" si="122"/>
        <v>3.0000000000001137</v>
      </c>
      <c r="FS26" s="17" t="s">
        <v>26</v>
      </c>
      <c r="FT26" s="30">
        <v>-2.371</v>
      </c>
      <c r="FU26" s="30">
        <v>-2.246</v>
      </c>
      <c r="FV26" s="30">
        <v>1.548</v>
      </c>
      <c r="FW26" s="56">
        <f t="shared" si="123"/>
        <v>0.99999999999988987</v>
      </c>
      <c r="FX26" s="56">
        <f t="shared" si="124"/>
        <v>2.0000000000002238</v>
      </c>
      <c r="FY26" s="56">
        <f t="shared" si="125"/>
        <v>1.0000000000001119</v>
      </c>
      <c r="FZ26" s="17" t="s">
        <v>26</v>
      </c>
      <c r="GA26">
        <v>-2.3719999999999999</v>
      </c>
      <c r="GB26">
        <v>-2.2490000000000001</v>
      </c>
      <c r="GC26">
        <v>1.548</v>
      </c>
      <c r="GD26" s="56">
        <f t="shared" si="126"/>
        <v>0</v>
      </c>
      <c r="GE26" s="56">
        <f t="shared" si="127"/>
        <v>-0.99999999999988987</v>
      </c>
      <c r="GF26" s="56">
        <f t="shared" si="128"/>
        <v>1.0000000000001119</v>
      </c>
      <c r="GG26" s="17" t="s">
        <v>26</v>
      </c>
      <c r="GH26">
        <v>-2.37</v>
      </c>
      <c r="GI26">
        <v>-2.2509999999999999</v>
      </c>
      <c r="GJ26">
        <v>1.5489999999999999</v>
      </c>
      <c r="GK26" s="56">
        <f t="shared" si="129"/>
        <v>1.9999999999997797</v>
      </c>
      <c r="GL26" s="56">
        <f t="shared" si="130"/>
        <v>-2.9999999999996696</v>
      </c>
      <c r="GM26" s="56">
        <f t="shared" si="131"/>
        <v>2.0000000000000018</v>
      </c>
      <c r="GN26" s="17" t="s">
        <v>26</v>
      </c>
      <c r="GO26" s="65">
        <v>-2.371</v>
      </c>
      <c r="GP26" s="65">
        <v>-2.25</v>
      </c>
      <c r="GQ26" s="65">
        <v>1.548</v>
      </c>
      <c r="GR26" s="63">
        <f t="shared" si="132"/>
        <v>0.99999999999988987</v>
      </c>
      <c r="GS26" s="56">
        <f t="shared" si="133"/>
        <v>-1.9999999999997797</v>
      </c>
      <c r="GT26" s="56">
        <f t="shared" si="134"/>
        <v>1.0000000000001119</v>
      </c>
    </row>
    <row r="27" spans="2:202" x14ac:dyDescent="0.25">
      <c r="B27" s="211"/>
      <c r="C27" s="4" t="s">
        <v>27</v>
      </c>
      <c r="D27" s="11">
        <v>-2.371</v>
      </c>
      <c r="E27" s="11">
        <v>-1.306</v>
      </c>
      <c r="F27" s="11">
        <v>2.6579999999999999</v>
      </c>
      <c r="G27" s="207"/>
      <c r="H27" s="11" t="s">
        <v>27</v>
      </c>
      <c r="I27" s="11">
        <v>-2.37</v>
      </c>
      <c r="J27" s="11">
        <v>-1.306</v>
      </c>
      <c r="K27" s="11">
        <v>2.6589999999999998</v>
      </c>
      <c r="L27" s="12">
        <f t="shared" si="29"/>
        <v>0.99999999999988987</v>
      </c>
      <c r="M27" s="12">
        <f t="shared" si="30"/>
        <v>0</v>
      </c>
      <c r="N27" s="12">
        <f t="shared" si="31"/>
        <v>0.99999999999988987</v>
      </c>
      <c r="O27" s="207"/>
      <c r="P27" s="11" t="s">
        <v>27</v>
      </c>
      <c r="Q27" s="11">
        <v>-2.37</v>
      </c>
      <c r="R27" s="11">
        <v>-1.306</v>
      </c>
      <c r="S27" s="11">
        <v>2.6579999999999999</v>
      </c>
      <c r="T27" s="12">
        <f t="shared" si="73"/>
        <v>0.99999999999988987</v>
      </c>
      <c r="U27" s="12">
        <f t="shared" si="74"/>
        <v>0</v>
      </c>
      <c r="V27" s="12">
        <f t="shared" si="75"/>
        <v>0</v>
      </c>
      <c r="W27" s="207"/>
      <c r="X27" s="11" t="s">
        <v>27</v>
      </c>
      <c r="Y27" s="11">
        <v>-2.37</v>
      </c>
      <c r="Z27" s="11">
        <v>-1.306</v>
      </c>
      <c r="AA27" s="11">
        <v>2.6579999999999999</v>
      </c>
      <c r="AB27" s="12">
        <f t="shared" si="35"/>
        <v>0.99999999999988987</v>
      </c>
      <c r="AC27" s="12">
        <f t="shared" si="36"/>
        <v>0</v>
      </c>
      <c r="AD27" s="12">
        <f t="shared" si="37"/>
        <v>0</v>
      </c>
      <c r="AE27" s="207"/>
      <c r="AF27" s="11" t="s">
        <v>27</v>
      </c>
      <c r="AG27" s="11">
        <v>-2.371</v>
      </c>
      <c r="AH27" s="11">
        <v>-1.3049999999999999</v>
      </c>
      <c r="AI27" s="11">
        <v>2.6589999999999998</v>
      </c>
      <c r="AJ27" s="12">
        <f t="shared" si="38"/>
        <v>0</v>
      </c>
      <c r="AK27" s="12">
        <f t="shared" si="39"/>
        <v>1.0000000000001119</v>
      </c>
      <c r="AL27" s="12">
        <f t="shared" si="40"/>
        <v>0.99999999999988987</v>
      </c>
      <c r="AM27" s="207"/>
      <c r="AN27" s="11" t="s">
        <v>27</v>
      </c>
      <c r="AO27" s="11">
        <v>-2.3690000000000002</v>
      </c>
      <c r="AP27" s="11">
        <v>-1.3080000000000001</v>
      </c>
      <c r="AQ27" s="11">
        <v>2.6589999999999998</v>
      </c>
      <c r="AR27" s="12">
        <f t="shared" si="109"/>
        <v>1.9999999999997797</v>
      </c>
      <c r="AS27" s="12">
        <f t="shared" si="110"/>
        <v>-2.0000000000000018</v>
      </c>
      <c r="AT27" s="12">
        <f t="shared" si="111"/>
        <v>0.99999999999988987</v>
      </c>
      <c r="AU27" s="207"/>
      <c r="AV27" s="11" t="s">
        <v>27</v>
      </c>
      <c r="AW27" s="11">
        <v>-2.37</v>
      </c>
      <c r="AX27" s="11">
        <v>-1.306</v>
      </c>
      <c r="AY27" s="11">
        <v>2.6589999999999998</v>
      </c>
      <c r="AZ27" s="12">
        <f t="shared" si="44"/>
        <v>0.99999999999988987</v>
      </c>
      <c r="BA27" s="12">
        <f t="shared" si="45"/>
        <v>0</v>
      </c>
      <c r="BB27" s="12">
        <f t="shared" si="46"/>
        <v>0.99999999999988987</v>
      </c>
      <c r="BC27" s="207"/>
      <c r="BD27" s="11" t="s">
        <v>27</v>
      </c>
      <c r="BE27" s="11">
        <v>-2.3690000000000002</v>
      </c>
      <c r="BF27" s="11">
        <v>-1.3049999999999999</v>
      </c>
      <c r="BG27" s="11">
        <v>2.6579999999999999</v>
      </c>
      <c r="BH27" s="12">
        <f t="shared" si="112"/>
        <v>1.9999999999997797</v>
      </c>
      <c r="BI27" s="12">
        <f t="shared" si="112"/>
        <v>1.0000000000001119</v>
      </c>
      <c r="BJ27" s="12">
        <f t="shared" si="112"/>
        <v>0</v>
      </c>
      <c r="BK27" s="207"/>
      <c r="BL27" s="11" t="s">
        <v>27</v>
      </c>
      <c r="BM27" s="11">
        <v>-2.3679999999999999</v>
      </c>
      <c r="BN27" s="11">
        <v>-1.306</v>
      </c>
      <c r="BO27" s="11">
        <v>2.6579999999999999</v>
      </c>
      <c r="BP27" s="12">
        <f t="shared" si="47"/>
        <v>3.0000000000001137</v>
      </c>
      <c r="BQ27" s="12">
        <f t="shared" si="68"/>
        <v>0</v>
      </c>
      <c r="BR27" s="12">
        <f t="shared" si="48"/>
        <v>0</v>
      </c>
      <c r="BS27" s="207"/>
      <c r="BT27" s="11" t="s">
        <v>27</v>
      </c>
      <c r="BU27" s="11">
        <v>-2.3690000000000002</v>
      </c>
      <c r="BV27" s="11">
        <v>-1.306</v>
      </c>
      <c r="BW27" s="11">
        <v>2.6579999999999999</v>
      </c>
      <c r="BX27" s="12">
        <f t="shared" si="49"/>
        <v>1.9999999999997797</v>
      </c>
      <c r="BY27" s="12">
        <f t="shared" si="50"/>
        <v>0</v>
      </c>
      <c r="BZ27" s="12">
        <f t="shared" si="51"/>
        <v>0</v>
      </c>
      <c r="CA27" s="198"/>
      <c r="CB27" s="11" t="s">
        <v>27</v>
      </c>
      <c r="CC27" s="11">
        <v>-2.3690000000000002</v>
      </c>
      <c r="CD27" s="11">
        <v>-1.3049999999999999</v>
      </c>
      <c r="CE27" s="11">
        <v>2.6579999999999999</v>
      </c>
      <c r="CF27" s="12">
        <f t="shared" si="52"/>
        <v>1.9999999999997797</v>
      </c>
      <c r="CG27" s="12">
        <f t="shared" si="53"/>
        <v>1.0000000000001119</v>
      </c>
      <c r="CH27" s="12">
        <f t="shared" si="54"/>
        <v>0</v>
      </c>
      <c r="CI27" s="198"/>
      <c r="CJ27" s="11" t="s">
        <v>27</v>
      </c>
      <c r="CK27" s="11">
        <v>-2.3719999999999999</v>
      </c>
      <c r="CL27" s="11">
        <v>-1.3049999999999999</v>
      </c>
      <c r="CM27" s="11">
        <v>2.6589999999999998</v>
      </c>
      <c r="CN27" s="12">
        <f t="shared" si="113"/>
        <v>-0.99999999999988987</v>
      </c>
      <c r="CO27" s="12">
        <f t="shared" si="113"/>
        <v>1.0000000000001119</v>
      </c>
      <c r="CP27" s="12">
        <f t="shared" si="113"/>
        <v>0.99999999999988987</v>
      </c>
      <c r="CQ27" s="198"/>
      <c r="CR27" s="11" t="s">
        <v>27</v>
      </c>
      <c r="CS27" s="11">
        <v>-2.3690000000000002</v>
      </c>
      <c r="CT27" s="11">
        <v>-1.306</v>
      </c>
      <c r="CU27" s="11">
        <v>2.6579999999999999</v>
      </c>
      <c r="CV27" s="12">
        <f t="shared" si="55"/>
        <v>1.9999999999997797</v>
      </c>
      <c r="CW27" s="12">
        <f t="shared" si="56"/>
        <v>0</v>
      </c>
      <c r="CX27" s="12">
        <f t="shared" si="57"/>
        <v>0</v>
      </c>
      <c r="CY27" s="198"/>
      <c r="CZ27" s="11" t="s">
        <v>27</v>
      </c>
      <c r="DA27" s="11">
        <v>-2.3690000000000002</v>
      </c>
      <c r="DB27" s="11">
        <v>-1.304</v>
      </c>
      <c r="DC27" s="11">
        <v>2.6579999999999999</v>
      </c>
      <c r="DD27" s="12">
        <f t="shared" si="58"/>
        <v>1.9999999999997797</v>
      </c>
      <c r="DE27" s="12">
        <f t="shared" si="59"/>
        <v>2.0000000000000018</v>
      </c>
      <c r="DF27" s="12">
        <f t="shared" si="60"/>
        <v>0</v>
      </c>
      <c r="DG27" s="198"/>
      <c r="DH27" s="11" t="s">
        <v>27</v>
      </c>
      <c r="DI27" s="11">
        <v>-2.371</v>
      </c>
      <c r="DJ27" s="11">
        <v>-1.3049999999999999</v>
      </c>
      <c r="DK27" s="11">
        <v>2.6589999999999998</v>
      </c>
      <c r="DL27" s="12">
        <f t="shared" si="114"/>
        <v>0</v>
      </c>
      <c r="DM27" s="12">
        <f t="shared" si="114"/>
        <v>1.0000000000001119</v>
      </c>
      <c r="DN27" s="12">
        <f t="shared" si="114"/>
        <v>0.99999999999988987</v>
      </c>
      <c r="DO27" s="198"/>
      <c r="DP27" s="11" t="s">
        <v>27</v>
      </c>
      <c r="DQ27" s="11">
        <v>-2.3730000000000002</v>
      </c>
      <c r="DR27" s="11">
        <v>-1.306</v>
      </c>
      <c r="DS27" s="11">
        <v>2.66</v>
      </c>
      <c r="DT27" s="12">
        <f t="shared" si="115"/>
        <v>-2.0000000000002238</v>
      </c>
      <c r="DU27" s="12">
        <f t="shared" si="115"/>
        <v>0</v>
      </c>
      <c r="DV27" s="12">
        <f t="shared" si="115"/>
        <v>2.0000000000002238</v>
      </c>
      <c r="DW27" s="198"/>
      <c r="DX27" s="11" t="s">
        <v>27</v>
      </c>
      <c r="DY27" s="11">
        <v>-2.3679999999999999</v>
      </c>
      <c r="DZ27" s="11">
        <v>-1.3069999999999999</v>
      </c>
      <c r="EA27" s="11">
        <v>2.6589999999999998</v>
      </c>
      <c r="EB27" s="12">
        <f t="shared" si="72"/>
        <v>3.0000000000001137</v>
      </c>
      <c r="EC27" s="12">
        <f t="shared" si="61"/>
        <v>-0.99999999999988987</v>
      </c>
      <c r="ED27" s="12">
        <f t="shared" si="62"/>
        <v>0.99999999999988987</v>
      </c>
      <c r="EE27" s="198"/>
      <c r="EF27" s="11" t="s">
        <v>27</v>
      </c>
      <c r="EG27" s="11">
        <v>-2.37</v>
      </c>
      <c r="EH27" s="11">
        <v>-1.306</v>
      </c>
      <c r="EI27" s="11">
        <v>2.66</v>
      </c>
      <c r="EJ27" s="12">
        <f t="shared" si="71"/>
        <v>0.99999999999988987</v>
      </c>
      <c r="EK27" s="12">
        <f t="shared" si="63"/>
        <v>0</v>
      </c>
      <c r="EL27" s="12">
        <f t="shared" si="69"/>
        <v>2.0000000000002238</v>
      </c>
      <c r="EM27" s="198"/>
      <c r="EN27" s="11" t="s">
        <v>27</v>
      </c>
      <c r="EO27" s="11">
        <v>-2.3769999999999998</v>
      </c>
      <c r="EP27" s="11">
        <v>-1.3029999999999999</v>
      </c>
      <c r="EQ27" s="11">
        <v>2.6589999999999998</v>
      </c>
      <c r="ER27" s="12">
        <f t="shared" si="116"/>
        <v>-5.9999999999997833</v>
      </c>
      <c r="ES27" s="12">
        <f t="shared" si="116"/>
        <v>3.0000000000001137</v>
      </c>
      <c r="ET27" s="12">
        <f t="shared" si="116"/>
        <v>0.99999999999988987</v>
      </c>
      <c r="EU27" s="198"/>
      <c r="EV27" s="11" t="s">
        <v>27</v>
      </c>
      <c r="EW27" s="11"/>
      <c r="EX27" s="11"/>
      <c r="EY27" s="11"/>
      <c r="EZ27" s="12">
        <f t="shared" si="117"/>
        <v>-999.99999999988984</v>
      </c>
      <c r="FA27" s="12">
        <f t="shared" si="118"/>
        <v>0</v>
      </c>
      <c r="FB27" s="12">
        <f t="shared" si="119"/>
        <v>-999.99999999988984</v>
      </c>
      <c r="FC27" s="198"/>
      <c r="FD27" s="11" t="s">
        <v>27</v>
      </c>
      <c r="FE27" s="11">
        <v>-2.3690000000000002</v>
      </c>
      <c r="FF27" s="11">
        <v>-1.3049999999999999</v>
      </c>
      <c r="FG27" s="11">
        <v>2.6589999999999998</v>
      </c>
      <c r="FH27" s="41">
        <f t="shared" si="106"/>
        <v>1.9999999999997797</v>
      </c>
      <c r="FI27" s="41">
        <f t="shared" si="107"/>
        <v>1.0000000000001119</v>
      </c>
      <c r="FJ27" s="41">
        <f>(FG27-$F27)*1000</f>
        <v>0.99999999999988987</v>
      </c>
      <c r="FK27" s="198"/>
      <c r="FL27" s="11" t="s">
        <v>27</v>
      </c>
      <c r="FM27" s="11">
        <v>-2.371</v>
      </c>
      <c r="FN27" s="11">
        <v>-1.3080000000000001</v>
      </c>
      <c r="FO27" s="11">
        <v>2.661</v>
      </c>
      <c r="FP27" s="41">
        <f t="shared" si="120"/>
        <v>0</v>
      </c>
      <c r="FQ27" s="41">
        <f t="shared" si="121"/>
        <v>-2.0000000000000018</v>
      </c>
      <c r="FR27" s="41">
        <f t="shared" si="122"/>
        <v>3.0000000000001137</v>
      </c>
      <c r="FS27" s="17" t="s">
        <v>27</v>
      </c>
      <c r="FT27" s="30">
        <v>-2.37</v>
      </c>
      <c r="FU27" s="30">
        <v>-1.304</v>
      </c>
      <c r="FV27" s="30">
        <v>2.6589999999999998</v>
      </c>
      <c r="FW27" s="56">
        <f t="shared" si="123"/>
        <v>0.99999999999988987</v>
      </c>
      <c r="FX27" s="56">
        <f t="shared" si="124"/>
        <v>2.0000000000000018</v>
      </c>
      <c r="FY27" s="56">
        <f t="shared" si="125"/>
        <v>0.99999999999988987</v>
      </c>
      <c r="FZ27" s="17" t="s">
        <v>27</v>
      </c>
      <c r="GA27">
        <v>-2.37</v>
      </c>
      <c r="GB27">
        <v>-1.3080000000000001</v>
      </c>
      <c r="GC27">
        <v>2.66</v>
      </c>
      <c r="GD27" s="56">
        <f t="shared" si="126"/>
        <v>0.99999999999988987</v>
      </c>
      <c r="GE27" s="56">
        <f t="shared" si="127"/>
        <v>-2.0000000000000018</v>
      </c>
      <c r="GF27" s="56">
        <f t="shared" si="128"/>
        <v>2.0000000000002238</v>
      </c>
      <c r="GG27" s="17" t="s">
        <v>27</v>
      </c>
      <c r="GH27">
        <v>-2.3690000000000002</v>
      </c>
      <c r="GI27">
        <v>-1.3069999999999999</v>
      </c>
      <c r="GJ27">
        <v>2.66</v>
      </c>
      <c r="GK27" s="56">
        <f t="shared" si="129"/>
        <v>1.9999999999997797</v>
      </c>
      <c r="GL27" s="56">
        <f t="shared" si="130"/>
        <v>-0.99999999999988987</v>
      </c>
      <c r="GM27" s="56">
        <f t="shared" si="131"/>
        <v>2.0000000000002238</v>
      </c>
      <c r="GN27" s="17" t="s">
        <v>27</v>
      </c>
      <c r="GO27" s="65">
        <v>-2.3690000000000002</v>
      </c>
      <c r="GP27" s="65">
        <v>-1.3080000000000001</v>
      </c>
      <c r="GQ27" s="65">
        <v>2.6589999999999998</v>
      </c>
      <c r="GR27" s="63">
        <f t="shared" si="132"/>
        <v>1.9999999999997797</v>
      </c>
      <c r="GS27" s="56">
        <f t="shared" si="133"/>
        <v>-2.0000000000000018</v>
      </c>
      <c r="GT27" s="56">
        <f t="shared" si="134"/>
        <v>0.99999999999988987</v>
      </c>
    </row>
    <row r="28" spans="2:202" x14ac:dyDescent="0.25">
      <c r="B28" s="211"/>
      <c r="C28" s="4" t="s">
        <v>28</v>
      </c>
      <c r="D28" s="11">
        <v>-2.403</v>
      </c>
      <c r="E28" s="11">
        <v>0.32700000000000001</v>
      </c>
      <c r="F28" s="11">
        <v>3.0590000000000002</v>
      </c>
      <c r="G28" s="207"/>
      <c r="H28" s="11" t="s">
        <v>28</v>
      </c>
      <c r="I28" s="11">
        <v>-2.4020000000000001</v>
      </c>
      <c r="J28" s="11">
        <v>0.32700000000000001</v>
      </c>
      <c r="K28" s="11">
        <v>3.0590000000000002</v>
      </c>
      <c r="L28" s="12">
        <f t="shared" si="29"/>
        <v>0.99999999999988987</v>
      </c>
      <c r="M28" s="12">
        <f t="shared" si="30"/>
        <v>0</v>
      </c>
      <c r="N28" s="12">
        <f t="shared" si="31"/>
        <v>0</v>
      </c>
      <c r="O28" s="207"/>
      <c r="P28" s="11" t="s">
        <v>28</v>
      </c>
      <c r="Q28" s="11">
        <v>-2.4020000000000001</v>
      </c>
      <c r="R28" s="11">
        <v>0.32800000000000001</v>
      </c>
      <c r="S28" s="11">
        <v>3.0579999999999998</v>
      </c>
      <c r="T28" s="12">
        <f t="shared" si="73"/>
        <v>0.99999999999988987</v>
      </c>
      <c r="U28" s="12">
        <f t="shared" si="74"/>
        <v>1.0000000000000009</v>
      </c>
      <c r="V28" s="12">
        <f t="shared" si="75"/>
        <v>-1.000000000000334</v>
      </c>
      <c r="W28" s="207"/>
      <c r="X28" s="11" t="s">
        <v>28</v>
      </c>
      <c r="Y28" s="11">
        <v>-2.403</v>
      </c>
      <c r="Z28" s="11">
        <v>0.32700000000000001</v>
      </c>
      <c r="AA28" s="11">
        <v>3.0579999999999998</v>
      </c>
      <c r="AB28" s="12">
        <f t="shared" si="35"/>
        <v>0</v>
      </c>
      <c r="AC28" s="12">
        <f t="shared" si="36"/>
        <v>0</v>
      </c>
      <c r="AD28" s="12">
        <f t="shared" si="37"/>
        <v>-1.000000000000334</v>
      </c>
      <c r="AE28" s="207"/>
      <c r="AF28" s="11" t="s">
        <v>28</v>
      </c>
      <c r="AG28" s="11">
        <v>-2.4039999999999999</v>
      </c>
      <c r="AH28" s="11">
        <v>0.32800000000000001</v>
      </c>
      <c r="AI28" s="11">
        <v>3.0579999999999998</v>
      </c>
      <c r="AJ28" s="12">
        <f t="shared" si="38"/>
        <v>-0.99999999999988987</v>
      </c>
      <c r="AK28" s="12">
        <f>(AH28-E28)*1000</f>
        <v>1.0000000000000009</v>
      </c>
      <c r="AL28" s="12">
        <f t="shared" si="40"/>
        <v>-1.000000000000334</v>
      </c>
      <c r="AM28" s="207"/>
      <c r="AN28" s="11" t="s">
        <v>28</v>
      </c>
      <c r="AO28" s="11">
        <v>-2.4009999999999998</v>
      </c>
      <c r="AP28" s="11">
        <v>0.32700000000000001</v>
      </c>
      <c r="AQ28" s="11">
        <v>3.0590000000000002</v>
      </c>
      <c r="AR28" s="12">
        <f t="shared" si="109"/>
        <v>2.0000000000002238</v>
      </c>
      <c r="AS28" s="12">
        <f t="shared" si="110"/>
        <v>0</v>
      </c>
      <c r="AT28" s="12">
        <f t="shared" si="111"/>
        <v>0</v>
      </c>
      <c r="AU28" s="207"/>
      <c r="AV28" s="11" t="s">
        <v>28</v>
      </c>
      <c r="AW28" s="11">
        <v>-2.403</v>
      </c>
      <c r="AX28" s="11">
        <v>0.32800000000000001</v>
      </c>
      <c r="AY28" s="11">
        <v>3.0579999999999998</v>
      </c>
      <c r="AZ28" s="12">
        <f t="shared" si="44"/>
        <v>0</v>
      </c>
      <c r="BA28" s="12">
        <f t="shared" si="45"/>
        <v>1.0000000000000009</v>
      </c>
      <c r="BB28" s="12">
        <f t="shared" si="46"/>
        <v>-1.000000000000334</v>
      </c>
      <c r="BC28" s="207"/>
      <c r="BD28" s="11" t="s">
        <v>28</v>
      </c>
      <c r="BE28" s="11">
        <v>-2.4020000000000001</v>
      </c>
      <c r="BF28" s="11">
        <v>0.32800000000000001</v>
      </c>
      <c r="BG28" s="11">
        <v>3.0579999999999998</v>
      </c>
      <c r="BH28" s="12">
        <f>(BE28-D28)*1000</f>
        <v>0.99999999999988987</v>
      </c>
      <c r="BI28" s="12">
        <f t="shared" ref="BI28:BI50" si="135">(BF28-E28)*1000</f>
        <v>1.0000000000000009</v>
      </c>
      <c r="BJ28" s="12">
        <f>(BG28-F28)*1000</f>
        <v>-1.000000000000334</v>
      </c>
      <c r="BK28" s="207"/>
      <c r="BL28" s="11" t="s">
        <v>28</v>
      </c>
      <c r="BM28" s="11">
        <v>-2.4020000000000001</v>
      </c>
      <c r="BN28" s="11">
        <v>0.32900000000000001</v>
      </c>
      <c r="BO28" s="11">
        <v>3.0579999999999998</v>
      </c>
      <c r="BP28" s="12">
        <f t="shared" si="47"/>
        <v>0.99999999999988987</v>
      </c>
      <c r="BQ28" s="12">
        <f t="shared" si="68"/>
        <v>2.0000000000000018</v>
      </c>
      <c r="BR28" s="12">
        <f t="shared" si="48"/>
        <v>-1.000000000000334</v>
      </c>
      <c r="BS28" s="207"/>
      <c r="BT28" s="11" t="s">
        <v>28</v>
      </c>
      <c r="BU28" s="11">
        <v>-2.4009999999999998</v>
      </c>
      <c r="BV28" s="11">
        <v>0.32800000000000001</v>
      </c>
      <c r="BW28" s="11">
        <v>3.0579999999999998</v>
      </c>
      <c r="BX28" s="12">
        <f t="shared" si="49"/>
        <v>2.0000000000002238</v>
      </c>
      <c r="BY28" s="12">
        <f t="shared" si="50"/>
        <v>1.0000000000000009</v>
      </c>
      <c r="BZ28" s="12">
        <f t="shared" si="51"/>
        <v>-1.000000000000334</v>
      </c>
      <c r="CA28" s="198"/>
      <c r="CB28" s="11" t="s">
        <v>28</v>
      </c>
      <c r="CC28" s="11">
        <v>-2.4</v>
      </c>
      <c r="CD28" s="11">
        <v>0.32900000000000001</v>
      </c>
      <c r="CE28" s="11">
        <v>3.0569999999999999</v>
      </c>
      <c r="CF28" s="12">
        <f t="shared" si="52"/>
        <v>3.0000000000001137</v>
      </c>
      <c r="CG28" s="12">
        <f t="shared" si="53"/>
        <v>2.0000000000000018</v>
      </c>
      <c r="CH28" s="12">
        <f t="shared" si="54"/>
        <v>-2.0000000000002238</v>
      </c>
      <c r="CI28" s="198"/>
      <c r="CJ28" s="11" t="s">
        <v>28</v>
      </c>
      <c r="CK28" s="11">
        <v>-2.4039999999999999</v>
      </c>
      <c r="CL28" s="11">
        <v>0.32900000000000001</v>
      </c>
      <c r="CM28" s="11">
        <v>3.0590000000000002</v>
      </c>
      <c r="CN28" s="12">
        <f t="shared" si="113"/>
        <v>-0.99999999999988987</v>
      </c>
      <c r="CO28" s="12">
        <f t="shared" si="113"/>
        <v>2.0000000000000018</v>
      </c>
      <c r="CP28" s="12">
        <f t="shared" si="113"/>
        <v>0</v>
      </c>
      <c r="CQ28" s="198"/>
      <c r="CR28" s="11" t="s">
        <v>28</v>
      </c>
      <c r="CS28" s="11">
        <v>-2.4009999999999998</v>
      </c>
      <c r="CT28" s="11">
        <v>0.32800000000000001</v>
      </c>
      <c r="CU28" s="11">
        <v>3.0579999999999998</v>
      </c>
      <c r="CV28" s="12">
        <f t="shared" si="55"/>
        <v>2.0000000000002238</v>
      </c>
      <c r="CW28" s="12">
        <f t="shared" si="56"/>
        <v>1.0000000000000009</v>
      </c>
      <c r="CX28" s="12">
        <f t="shared" si="57"/>
        <v>-1.000000000000334</v>
      </c>
      <c r="CY28" s="198"/>
      <c r="CZ28" s="11" t="s">
        <v>28</v>
      </c>
      <c r="DA28" s="11">
        <v>-2.4009999999999998</v>
      </c>
      <c r="DB28" s="11">
        <v>0.32900000000000001</v>
      </c>
      <c r="DC28" s="11">
        <v>3.0579999999999998</v>
      </c>
      <c r="DD28" s="12">
        <f t="shared" si="58"/>
        <v>2.0000000000002238</v>
      </c>
      <c r="DE28" s="12">
        <f t="shared" si="59"/>
        <v>2.0000000000000018</v>
      </c>
      <c r="DF28" s="12">
        <f t="shared" si="60"/>
        <v>-1.000000000000334</v>
      </c>
      <c r="DG28" s="198"/>
      <c r="DH28" s="11" t="s">
        <v>28</v>
      </c>
      <c r="DI28" s="11">
        <v>-2.4039999999999999</v>
      </c>
      <c r="DJ28" s="11">
        <v>0.33</v>
      </c>
      <c r="DK28" s="11">
        <v>3.0590000000000002</v>
      </c>
      <c r="DL28" s="12">
        <f t="shared" si="114"/>
        <v>-0.99999999999988987</v>
      </c>
      <c r="DM28" s="12">
        <f t="shared" si="114"/>
        <v>3.0000000000000027</v>
      </c>
      <c r="DN28" s="12">
        <f t="shared" si="114"/>
        <v>0</v>
      </c>
      <c r="DO28" s="198"/>
      <c r="DP28" s="11" t="s">
        <v>28</v>
      </c>
      <c r="DQ28" s="11">
        <v>-2.403</v>
      </c>
      <c r="DR28" s="11">
        <v>0.32800000000000001</v>
      </c>
      <c r="DS28" s="11">
        <v>3.06</v>
      </c>
      <c r="DT28" s="12">
        <f t="shared" si="115"/>
        <v>0</v>
      </c>
      <c r="DU28" s="12">
        <f t="shared" si="115"/>
        <v>1.0000000000000009</v>
      </c>
      <c r="DV28" s="12">
        <f t="shared" si="115"/>
        <v>0.99999999999988987</v>
      </c>
      <c r="DW28" s="198"/>
      <c r="DX28" s="11" t="s">
        <v>28</v>
      </c>
      <c r="DY28" s="11">
        <v>-2.4009999999999998</v>
      </c>
      <c r="DZ28" s="11">
        <v>0.32800000000000001</v>
      </c>
      <c r="EA28" s="11">
        <v>3.0590000000000002</v>
      </c>
      <c r="EB28" s="12">
        <f t="shared" si="72"/>
        <v>2.0000000000002238</v>
      </c>
      <c r="EC28" s="12">
        <f t="shared" si="61"/>
        <v>1.0000000000000009</v>
      </c>
      <c r="ED28" s="12">
        <f t="shared" si="62"/>
        <v>0</v>
      </c>
      <c r="EE28" s="198"/>
      <c r="EF28" s="11" t="s">
        <v>28</v>
      </c>
      <c r="EG28" s="11">
        <v>-2.4020000000000001</v>
      </c>
      <c r="EH28" s="11">
        <v>0.32900000000000001</v>
      </c>
      <c r="EI28" s="11">
        <v>3.06</v>
      </c>
      <c r="EJ28" s="12">
        <f t="shared" si="71"/>
        <v>0.99999999999988987</v>
      </c>
      <c r="EK28" s="12">
        <f t="shared" si="63"/>
        <v>2.0000000000000018</v>
      </c>
      <c r="EL28" s="12">
        <f t="shared" si="69"/>
        <v>0.99999999999988987</v>
      </c>
      <c r="EM28" s="198"/>
      <c r="EN28" s="11" t="s">
        <v>28</v>
      </c>
      <c r="EO28" s="11">
        <v>-2.403</v>
      </c>
      <c r="EP28" s="11">
        <v>0.33100000000000002</v>
      </c>
      <c r="EQ28" s="11">
        <v>3.0579999999999998</v>
      </c>
      <c r="ER28" s="12">
        <f t="shared" si="116"/>
        <v>0</v>
      </c>
      <c r="ES28" s="12">
        <f t="shared" si="116"/>
        <v>4.0000000000000036</v>
      </c>
      <c r="ET28" s="12">
        <f t="shared" si="116"/>
        <v>-1.000000000000334</v>
      </c>
      <c r="EU28" s="198"/>
      <c r="EV28" s="11" t="s">
        <v>28</v>
      </c>
      <c r="EW28" s="11"/>
      <c r="EX28" s="11"/>
      <c r="EY28" s="11"/>
      <c r="EZ28" s="12">
        <f t="shared" si="117"/>
        <v>-999.99999999988984</v>
      </c>
      <c r="FA28" s="12">
        <f t="shared" si="118"/>
        <v>0</v>
      </c>
      <c r="FB28" s="12">
        <f t="shared" si="119"/>
        <v>0</v>
      </c>
      <c r="FC28" s="198"/>
      <c r="FD28" s="11" t="s">
        <v>28</v>
      </c>
      <c r="FE28" s="11">
        <v>-2.4009999999999998</v>
      </c>
      <c r="FF28" s="11">
        <v>0.32800000000000001</v>
      </c>
      <c r="FG28" s="11">
        <v>3.0590000000000002</v>
      </c>
      <c r="FH28" s="41">
        <f t="shared" si="106"/>
        <v>2.0000000000002238</v>
      </c>
      <c r="FI28" s="41">
        <f t="shared" si="107"/>
        <v>1.0000000000000009</v>
      </c>
      <c r="FJ28" s="41">
        <f>(FG28-$F28)*1000</f>
        <v>0</v>
      </c>
      <c r="FK28" s="198"/>
      <c r="FL28" s="11" t="s">
        <v>28</v>
      </c>
      <c r="FM28" s="11">
        <v>-2.403</v>
      </c>
      <c r="FN28" s="11">
        <v>0.32800000000000001</v>
      </c>
      <c r="FO28" s="11">
        <v>3.0590000000000002</v>
      </c>
      <c r="FP28" s="41">
        <f t="shared" si="120"/>
        <v>0</v>
      </c>
      <c r="FQ28" s="41">
        <f t="shared" si="121"/>
        <v>1.0000000000000009</v>
      </c>
      <c r="FR28" s="41">
        <f t="shared" si="122"/>
        <v>0</v>
      </c>
      <c r="FS28" s="17" t="s">
        <v>28</v>
      </c>
      <c r="FT28" s="30">
        <v>-2.403</v>
      </c>
      <c r="FU28" s="30">
        <v>0.32900000000000001</v>
      </c>
      <c r="FV28" s="30">
        <v>3.0590000000000002</v>
      </c>
      <c r="FW28" s="56">
        <f t="shared" si="123"/>
        <v>0</v>
      </c>
      <c r="FX28" s="56">
        <f t="shared" si="124"/>
        <v>2.0000000000000018</v>
      </c>
      <c r="FY28" s="56">
        <f t="shared" si="125"/>
        <v>0</v>
      </c>
      <c r="FZ28" s="17" t="s">
        <v>28</v>
      </c>
      <c r="GA28">
        <v>-2.4020000000000001</v>
      </c>
      <c r="GB28">
        <v>0.32800000000000001</v>
      </c>
      <c r="GC28">
        <v>3.0590000000000002</v>
      </c>
      <c r="GD28" s="56">
        <f t="shared" si="126"/>
        <v>0.99999999999988987</v>
      </c>
      <c r="GE28" s="56">
        <f t="shared" si="127"/>
        <v>1.0000000000000009</v>
      </c>
      <c r="GF28" s="56">
        <f t="shared" si="128"/>
        <v>0</v>
      </c>
      <c r="GG28" s="17" t="s">
        <v>28</v>
      </c>
      <c r="GH28">
        <v>-2.4009999999999998</v>
      </c>
      <c r="GI28">
        <v>0.32700000000000001</v>
      </c>
      <c r="GJ28">
        <v>3.0590000000000002</v>
      </c>
      <c r="GK28" s="56">
        <f t="shared" si="129"/>
        <v>2.0000000000002238</v>
      </c>
      <c r="GL28" s="56">
        <f t="shared" si="130"/>
        <v>0</v>
      </c>
      <c r="GM28" s="56">
        <f t="shared" si="131"/>
        <v>0</v>
      </c>
      <c r="GN28" s="17" t="s">
        <v>28</v>
      </c>
      <c r="GO28" s="65">
        <v>-2.403</v>
      </c>
      <c r="GP28" s="65">
        <v>0.32700000000000001</v>
      </c>
      <c r="GQ28" s="65">
        <v>3.0579999999999998</v>
      </c>
      <c r="GR28" s="63">
        <f t="shared" si="132"/>
        <v>0</v>
      </c>
      <c r="GS28" s="56">
        <f t="shared" si="133"/>
        <v>0</v>
      </c>
      <c r="GT28" s="56">
        <f t="shared" si="134"/>
        <v>-1.000000000000334</v>
      </c>
    </row>
    <row r="29" spans="2:202" x14ac:dyDescent="0.25">
      <c r="B29" s="211"/>
      <c r="C29" s="4" t="s">
        <v>29</v>
      </c>
      <c r="D29" s="11">
        <v>-2.4239999999999999</v>
      </c>
      <c r="E29" s="11">
        <v>1.5449999999999999</v>
      </c>
      <c r="F29" s="11">
        <v>2.6549999999999998</v>
      </c>
      <c r="G29" s="207"/>
      <c r="H29" s="11" t="s">
        <v>29</v>
      </c>
      <c r="I29" s="11">
        <v>-2.4239999999999999</v>
      </c>
      <c r="J29" s="11">
        <v>1.5449999999999999</v>
      </c>
      <c r="K29" s="11">
        <v>2.6560000000000001</v>
      </c>
      <c r="L29" s="12">
        <f t="shared" si="29"/>
        <v>0</v>
      </c>
      <c r="M29" s="12">
        <f t="shared" si="30"/>
        <v>0</v>
      </c>
      <c r="N29" s="12">
        <f t="shared" si="31"/>
        <v>1.000000000000334</v>
      </c>
      <c r="O29" s="207"/>
      <c r="P29" s="11" t="s">
        <v>29</v>
      </c>
      <c r="Q29" s="11">
        <v>-2.423</v>
      </c>
      <c r="R29" s="11">
        <v>1.546</v>
      </c>
      <c r="S29" s="11">
        <v>2.6549999999999998</v>
      </c>
      <c r="T29" s="12">
        <f t="shared" si="73"/>
        <v>0.99999999999988987</v>
      </c>
      <c r="U29" s="12">
        <f t="shared" si="74"/>
        <v>1.0000000000001119</v>
      </c>
      <c r="V29" s="12">
        <f t="shared" si="75"/>
        <v>0</v>
      </c>
      <c r="W29" s="207"/>
      <c r="X29" s="11" t="s">
        <v>29</v>
      </c>
      <c r="Y29" s="11">
        <v>-2.4249999999999998</v>
      </c>
      <c r="Z29" s="11">
        <v>1.5449999999999999</v>
      </c>
      <c r="AA29" s="11">
        <v>2.6549999999999998</v>
      </c>
      <c r="AB29" s="12">
        <f t="shared" si="35"/>
        <v>-0.99999999999988987</v>
      </c>
      <c r="AC29" s="12">
        <f t="shared" si="36"/>
        <v>0</v>
      </c>
      <c r="AD29" s="12">
        <f t="shared" si="37"/>
        <v>0</v>
      </c>
      <c r="AE29" s="207"/>
      <c r="AF29" s="11" t="s">
        <v>29</v>
      </c>
      <c r="AG29" s="11">
        <v>-2.423</v>
      </c>
      <c r="AH29" s="11">
        <v>1.5449999999999999</v>
      </c>
      <c r="AI29" s="11">
        <v>2.6539999999999999</v>
      </c>
      <c r="AJ29" s="12">
        <f t="shared" si="38"/>
        <v>0.99999999999988987</v>
      </c>
      <c r="AK29" s="12">
        <f t="shared" si="39"/>
        <v>0</v>
      </c>
      <c r="AL29" s="12">
        <f t="shared" si="40"/>
        <v>-0.99999999999988987</v>
      </c>
      <c r="AM29" s="207"/>
      <c r="AN29" s="11" t="s">
        <v>29</v>
      </c>
      <c r="AO29" s="11">
        <v>-2.4209999999999998</v>
      </c>
      <c r="AP29" s="11">
        <v>1.5469999999999999</v>
      </c>
      <c r="AQ29" s="11">
        <v>2.6549999999999998</v>
      </c>
      <c r="AR29" s="12">
        <f t="shared" si="109"/>
        <v>3.0000000000001137</v>
      </c>
      <c r="AS29" s="12">
        <f t="shared" si="110"/>
        <v>2.0000000000000018</v>
      </c>
      <c r="AT29" s="12">
        <f t="shared" si="111"/>
        <v>0</v>
      </c>
      <c r="AU29" s="207"/>
      <c r="AV29" s="11" t="s">
        <v>29</v>
      </c>
      <c r="AW29" s="11">
        <v>-2.4239999999999999</v>
      </c>
      <c r="AX29" s="11">
        <v>1.5449999999999999</v>
      </c>
      <c r="AY29" s="11">
        <v>2.6549999999999998</v>
      </c>
      <c r="AZ29" s="12">
        <f t="shared" si="44"/>
        <v>0</v>
      </c>
      <c r="BA29" s="12">
        <f t="shared" si="45"/>
        <v>0</v>
      </c>
      <c r="BB29" s="12">
        <f t="shared" si="46"/>
        <v>0</v>
      </c>
      <c r="BC29" s="207"/>
      <c r="BD29" s="11" t="s">
        <v>29</v>
      </c>
      <c r="BE29" s="11">
        <v>-2.4239999999999999</v>
      </c>
      <c r="BF29" s="11">
        <v>1.546</v>
      </c>
      <c r="BG29" s="11">
        <v>2.6549999999999998</v>
      </c>
      <c r="BH29" s="12">
        <f>(BE29-D29)*1000</f>
        <v>0</v>
      </c>
      <c r="BI29" s="12">
        <f>(BF29-E29)*1000</f>
        <v>1.0000000000001119</v>
      </c>
      <c r="BJ29" s="12">
        <f>(BG29-F29)*1000</f>
        <v>0</v>
      </c>
      <c r="BK29" s="207"/>
      <c r="BL29" s="11" t="s">
        <v>29</v>
      </c>
      <c r="BM29" s="11">
        <v>-2.4220000000000002</v>
      </c>
      <c r="BN29" s="11">
        <v>1.546</v>
      </c>
      <c r="BO29" s="11">
        <v>2.6539999999999999</v>
      </c>
      <c r="BP29" s="12">
        <f t="shared" si="47"/>
        <v>1.9999999999997797</v>
      </c>
      <c r="BQ29" s="12">
        <f t="shared" si="68"/>
        <v>1.0000000000001119</v>
      </c>
      <c r="BR29" s="12">
        <f t="shared" si="48"/>
        <v>-0.99999999999988987</v>
      </c>
      <c r="BS29" s="207"/>
      <c r="BT29" s="11" t="s">
        <v>29</v>
      </c>
      <c r="BU29" s="11">
        <v>-2.423</v>
      </c>
      <c r="BV29" s="11">
        <v>1.546</v>
      </c>
      <c r="BW29" s="11">
        <v>2.6549999999999998</v>
      </c>
      <c r="BX29" s="12">
        <f t="shared" si="49"/>
        <v>0.99999999999988987</v>
      </c>
      <c r="BY29" s="12">
        <f t="shared" si="50"/>
        <v>1.0000000000001119</v>
      </c>
      <c r="BZ29" s="12">
        <f t="shared" si="51"/>
        <v>0</v>
      </c>
      <c r="CA29" s="198"/>
      <c r="CB29" s="11" t="s">
        <v>29</v>
      </c>
      <c r="CC29" s="11">
        <v>-2.4220000000000002</v>
      </c>
      <c r="CD29" s="11">
        <v>1.546</v>
      </c>
      <c r="CE29" s="11">
        <v>2.6549999999999998</v>
      </c>
      <c r="CF29" s="12">
        <f t="shared" si="52"/>
        <v>1.9999999999997797</v>
      </c>
      <c r="CG29" s="12">
        <f t="shared" si="53"/>
        <v>1.0000000000001119</v>
      </c>
      <c r="CH29" s="12">
        <f t="shared" si="54"/>
        <v>0</v>
      </c>
      <c r="CI29" s="198"/>
      <c r="CJ29" s="11" t="s">
        <v>29</v>
      </c>
      <c r="CK29" s="11">
        <v>-2.4260000000000002</v>
      </c>
      <c r="CL29" s="11">
        <v>1.5469999999999999</v>
      </c>
      <c r="CM29" s="11">
        <v>2.6560000000000001</v>
      </c>
      <c r="CN29" s="12">
        <f t="shared" si="113"/>
        <v>-2.0000000000002238</v>
      </c>
      <c r="CO29" s="12">
        <f t="shared" si="113"/>
        <v>2.0000000000000018</v>
      </c>
      <c r="CP29" s="12">
        <f t="shared" si="113"/>
        <v>1.000000000000334</v>
      </c>
      <c r="CQ29" s="198"/>
      <c r="CR29" s="11" t="s">
        <v>29</v>
      </c>
      <c r="CS29" s="11">
        <v>-2.423</v>
      </c>
      <c r="CT29" s="11">
        <v>1.546</v>
      </c>
      <c r="CU29" s="11">
        <v>2.6539999999999999</v>
      </c>
      <c r="CV29" s="12">
        <f t="shared" si="55"/>
        <v>0.99999999999988987</v>
      </c>
      <c r="CW29" s="12">
        <f t="shared" si="56"/>
        <v>1.0000000000001119</v>
      </c>
      <c r="CX29" s="12">
        <f t="shared" si="57"/>
        <v>-0.99999999999988987</v>
      </c>
      <c r="CY29" s="198"/>
      <c r="CZ29" s="11" t="s">
        <v>29</v>
      </c>
      <c r="DA29" s="11">
        <v>-2.423</v>
      </c>
      <c r="DB29" s="11">
        <v>1.5469999999999999</v>
      </c>
      <c r="DC29" s="11">
        <v>2.6549999999999998</v>
      </c>
      <c r="DD29" s="12">
        <f t="shared" si="58"/>
        <v>0.99999999999988987</v>
      </c>
      <c r="DE29" s="12">
        <f t="shared" si="59"/>
        <v>2.0000000000000018</v>
      </c>
      <c r="DF29" s="12">
        <f t="shared" si="60"/>
        <v>0</v>
      </c>
      <c r="DG29" s="198"/>
      <c r="DH29" s="11" t="s">
        <v>29</v>
      </c>
      <c r="DI29" s="11">
        <v>-2.4249999999999998</v>
      </c>
      <c r="DJ29" s="11">
        <v>1.548</v>
      </c>
      <c r="DK29" s="11">
        <v>2.6560000000000001</v>
      </c>
      <c r="DL29" s="12">
        <f t="shared" si="114"/>
        <v>-0.99999999999988987</v>
      </c>
      <c r="DM29" s="12">
        <f t="shared" si="114"/>
        <v>3.0000000000001137</v>
      </c>
      <c r="DN29" s="12">
        <f t="shared" si="114"/>
        <v>1.000000000000334</v>
      </c>
      <c r="DO29" s="198"/>
      <c r="DP29" s="11" t="s">
        <v>29</v>
      </c>
      <c r="DQ29" s="11">
        <v>-2.4249999999999998</v>
      </c>
      <c r="DR29" s="11">
        <v>1.5469999999999999</v>
      </c>
      <c r="DS29" s="11">
        <v>2.6560000000000001</v>
      </c>
      <c r="DT29" s="12">
        <f t="shared" si="115"/>
        <v>-0.99999999999988987</v>
      </c>
      <c r="DU29" s="12">
        <f t="shared" si="115"/>
        <v>2.0000000000000018</v>
      </c>
      <c r="DV29" s="12">
        <f t="shared" si="115"/>
        <v>1.000000000000334</v>
      </c>
      <c r="DW29" s="198"/>
      <c r="DX29" s="11" t="s">
        <v>29</v>
      </c>
      <c r="DY29" s="11">
        <v>-2.427</v>
      </c>
      <c r="DZ29" s="11">
        <v>1.5469999999999999</v>
      </c>
      <c r="EA29" s="11">
        <v>2.6549999999999998</v>
      </c>
      <c r="EB29" s="12">
        <f t="shared" si="72"/>
        <v>-3.0000000000001137</v>
      </c>
      <c r="EC29" s="12">
        <f t="shared" si="61"/>
        <v>2.0000000000000018</v>
      </c>
      <c r="ED29" s="12">
        <f t="shared" si="62"/>
        <v>0</v>
      </c>
      <c r="EE29" s="198"/>
      <c r="EF29" s="11" t="s">
        <v>29</v>
      </c>
      <c r="EG29" s="11">
        <v>-2.423</v>
      </c>
      <c r="EH29" s="11">
        <v>1.548</v>
      </c>
      <c r="EI29" s="11">
        <v>2.6560000000000001</v>
      </c>
      <c r="EJ29" s="12">
        <f t="shared" si="71"/>
        <v>0.99999999999988987</v>
      </c>
      <c r="EK29" s="12">
        <f t="shared" si="63"/>
        <v>3.0000000000001137</v>
      </c>
      <c r="EL29" s="12">
        <f t="shared" si="69"/>
        <v>1.000000000000334</v>
      </c>
      <c r="EM29" s="198"/>
      <c r="EN29" s="11" t="s">
        <v>29</v>
      </c>
      <c r="EO29" s="11">
        <v>-2.423</v>
      </c>
      <c r="EP29" s="11">
        <v>1.5489999999999999</v>
      </c>
      <c r="EQ29" s="11">
        <v>2.6539999999999999</v>
      </c>
      <c r="ER29" s="12">
        <f t="shared" si="116"/>
        <v>0.99999999999988987</v>
      </c>
      <c r="ES29" s="12">
        <f t="shared" si="116"/>
        <v>4.0000000000000036</v>
      </c>
      <c r="ET29" s="12">
        <f t="shared" si="116"/>
        <v>-0.99999999999988987</v>
      </c>
      <c r="EU29" s="198"/>
      <c r="EV29" s="11" t="s">
        <v>29</v>
      </c>
      <c r="EW29" s="11"/>
      <c r="EX29" s="11"/>
      <c r="EY29" s="11"/>
      <c r="EZ29" s="12">
        <f t="shared" si="117"/>
        <v>0</v>
      </c>
      <c r="FA29" s="12">
        <f t="shared" si="118"/>
        <v>0</v>
      </c>
      <c r="FB29" s="12">
        <f t="shared" si="119"/>
        <v>-1000.000000000334</v>
      </c>
      <c r="FC29" s="198"/>
      <c r="FD29" s="11" t="s">
        <v>29</v>
      </c>
      <c r="FE29" s="11">
        <v>-2.4220000000000002</v>
      </c>
      <c r="FF29" s="11">
        <v>1.546</v>
      </c>
      <c r="FG29" s="11">
        <v>2.6549999999999998</v>
      </c>
      <c r="FH29" s="41">
        <f t="shared" si="106"/>
        <v>1.9999999999997797</v>
      </c>
      <c r="FI29" s="41">
        <f t="shared" si="107"/>
        <v>1.0000000000001119</v>
      </c>
      <c r="FJ29" s="41">
        <f>(FG29-$F29)*1000</f>
        <v>0</v>
      </c>
      <c r="FK29" s="198"/>
      <c r="FL29" s="11" t="s">
        <v>29</v>
      </c>
      <c r="FM29" s="11">
        <v>-2.4220000000000002</v>
      </c>
      <c r="FN29" s="11">
        <v>1.546</v>
      </c>
      <c r="FO29" s="11">
        <v>2.6539999999999999</v>
      </c>
      <c r="FP29" s="41">
        <f t="shared" si="120"/>
        <v>1.9999999999997797</v>
      </c>
      <c r="FQ29" s="41">
        <f t="shared" si="121"/>
        <v>1.0000000000001119</v>
      </c>
      <c r="FR29" s="41">
        <f t="shared" si="122"/>
        <v>-0.99999999999988987</v>
      </c>
      <c r="FS29" s="17" t="s">
        <v>29</v>
      </c>
      <c r="FT29" s="30">
        <v>-2.423</v>
      </c>
      <c r="FU29" s="30">
        <v>1.5469999999999999</v>
      </c>
      <c r="FV29" s="30">
        <v>2.6560000000000001</v>
      </c>
      <c r="FW29" s="56">
        <f t="shared" si="123"/>
        <v>0.99999999999988987</v>
      </c>
      <c r="FX29" s="56">
        <f t="shared" si="124"/>
        <v>2.0000000000000018</v>
      </c>
      <c r="FY29" s="56">
        <f t="shared" si="125"/>
        <v>1.000000000000334</v>
      </c>
      <c r="FZ29" s="17" t="s">
        <v>29</v>
      </c>
      <c r="GA29">
        <v>-2.4220000000000002</v>
      </c>
      <c r="GB29">
        <v>1.546</v>
      </c>
      <c r="GC29">
        <v>2.6539999999999999</v>
      </c>
      <c r="GD29" s="56">
        <f t="shared" si="126"/>
        <v>1.9999999999997797</v>
      </c>
      <c r="GE29" s="56">
        <f t="shared" si="127"/>
        <v>1.0000000000001119</v>
      </c>
      <c r="GF29" s="56">
        <f t="shared" si="128"/>
        <v>-0.99999999999988987</v>
      </c>
      <c r="GG29" s="17" t="s">
        <v>29</v>
      </c>
      <c r="GH29">
        <v>-2.4209999999999998</v>
      </c>
      <c r="GI29">
        <v>1.5449999999999999</v>
      </c>
      <c r="GJ29">
        <v>2.6549999999999998</v>
      </c>
      <c r="GK29" s="56">
        <f t="shared" si="129"/>
        <v>3.0000000000001137</v>
      </c>
      <c r="GL29" s="56">
        <f t="shared" si="130"/>
        <v>0</v>
      </c>
      <c r="GM29" s="56">
        <f t="shared" si="131"/>
        <v>0</v>
      </c>
      <c r="GN29" s="17" t="s">
        <v>29</v>
      </c>
      <c r="GO29" s="65">
        <v>-2.423</v>
      </c>
      <c r="GP29" s="65">
        <v>1.544</v>
      </c>
      <c r="GQ29" s="65">
        <v>2.6539999999999999</v>
      </c>
      <c r="GR29" s="63">
        <f t="shared" si="132"/>
        <v>0.99999999999988987</v>
      </c>
      <c r="GS29" s="56">
        <f t="shared" si="133"/>
        <v>-0.99999999999988987</v>
      </c>
      <c r="GT29" s="56">
        <f t="shared" si="134"/>
        <v>-0.99999999999988987</v>
      </c>
    </row>
    <row r="30" spans="2:202" x14ac:dyDescent="0.25">
      <c r="B30" s="211"/>
      <c r="C30" s="4" t="s">
        <v>30</v>
      </c>
      <c r="D30" s="11">
        <v>-2.4529999999999998</v>
      </c>
      <c r="E30" s="11">
        <v>2.4969999999999999</v>
      </c>
      <c r="F30" s="11">
        <v>1.4830000000000001</v>
      </c>
      <c r="G30" s="207"/>
      <c r="H30" s="11" t="s">
        <v>30</v>
      </c>
      <c r="I30" s="11">
        <v>-2.452</v>
      </c>
      <c r="J30" s="11">
        <v>2.4969999999999999</v>
      </c>
      <c r="K30" s="11">
        <v>1.484</v>
      </c>
      <c r="L30" s="12">
        <f t="shared" si="29"/>
        <v>0.99999999999988987</v>
      </c>
      <c r="M30" s="12">
        <f t="shared" si="30"/>
        <v>0</v>
      </c>
      <c r="N30" s="12">
        <f t="shared" si="31"/>
        <v>0.99999999999988987</v>
      </c>
      <c r="O30" s="207"/>
      <c r="P30" s="11" t="s">
        <v>30</v>
      </c>
      <c r="Q30" s="11">
        <v>-2.4529999999999998</v>
      </c>
      <c r="R30" s="11">
        <v>2.4969999999999999</v>
      </c>
      <c r="S30" s="11">
        <v>1.484</v>
      </c>
      <c r="T30" s="12">
        <f t="shared" si="73"/>
        <v>0</v>
      </c>
      <c r="U30" s="12">
        <f t="shared" si="74"/>
        <v>0</v>
      </c>
      <c r="V30" s="12">
        <f t="shared" si="75"/>
        <v>0.99999999999988987</v>
      </c>
      <c r="W30" s="207"/>
      <c r="X30" s="11" t="s">
        <v>30</v>
      </c>
      <c r="Y30" s="11">
        <v>-2.4540000000000002</v>
      </c>
      <c r="Z30" s="11">
        <v>2.4969999999999999</v>
      </c>
      <c r="AA30" s="11">
        <v>1.4830000000000001</v>
      </c>
      <c r="AB30" s="12">
        <f t="shared" si="35"/>
        <v>-1.000000000000334</v>
      </c>
      <c r="AC30" s="12">
        <f t="shared" si="36"/>
        <v>0</v>
      </c>
      <c r="AD30" s="12">
        <f t="shared" si="37"/>
        <v>0</v>
      </c>
      <c r="AE30" s="207"/>
      <c r="AF30" s="11" t="s">
        <v>30</v>
      </c>
      <c r="AG30" s="11">
        <v>-2.4510000000000001</v>
      </c>
      <c r="AH30" s="11">
        <v>2.496</v>
      </c>
      <c r="AI30" s="11">
        <v>1.482</v>
      </c>
      <c r="AJ30" s="12">
        <f t="shared" si="38"/>
        <v>1.9999999999997797</v>
      </c>
      <c r="AK30" s="12">
        <f t="shared" si="39"/>
        <v>-0.99999999999988987</v>
      </c>
      <c r="AL30" s="12">
        <f t="shared" si="40"/>
        <v>-1.0000000000001119</v>
      </c>
      <c r="AM30" s="207"/>
      <c r="AN30" s="11" t="s">
        <v>30</v>
      </c>
      <c r="AO30" s="11">
        <v>-2.4500000000000002</v>
      </c>
      <c r="AP30" s="11">
        <v>2.4969999999999999</v>
      </c>
      <c r="AQ30" s="11">
        <v>1.4830000000000001</v>
      </c>
      <c r="AR30" s="12">
        <f t="shared" si="109"/>
        <v>2.9999999999996696</v>
      </c>
      <c r="AS30" s="12">
        <f t="shared" si="110"/>
        <v>0</v>
      </c>
      <c r="AT30" s="12">
        <f t="shared" si="111"/>
        <v>0</v>
      </c>
      <c r="AU30" s="207"/>
      <c r="AV30" s="11" t="s">
        <v>30</v>
      </c>
      <c r="AW30" s="11">
        <v>-2.4510000000000001</v>
      </c>
      <c r="AX30" s="11">
        <v>2.496</v>
      </c>
      <c r="AY30" s="11">
        <v>1.482</v>
      </c>
      <c r="AZ30" s="12">
        <f t="shared" si="44"/>
        <v>1.9999999999997797</v>
      </c>
      <c r="BA30" s="12">
        <f t="shared" si="45"/>
        <v>-0.99999999999988987</v>
      </c>
      <c r="BB30" s="12">
        <f t="shared" si="46"/>
        <v>-1.0000000000001119</v>
      </c>
      <c r="BC30" s="207"/>
      <c r="BD30" s="11" t="s">
        <v>30</v>
      </c>
      <c r="BE30" s="11">
        <v>-2.4529999999999998</v>
      </c>
      <c r="BF30" s="11">
        <v>2.4980000000000002</v>
      </c>
      <c r="BG30" s="11">
        <v>1.4830000000000001</v>
      </c>
      <c r="BH30" s="12">
        <f>(BE30-D30)*1000</f>
        <v>0</v>
      </c>
      <c r="BI30" s="12">
        <f t="shared" si="135"/>
        <v>1.000000000000334</v>
      </c>
      <c r="BJ30" s="12">
        <f>(BG30-F30)*1000</f>
        <v>0</v>
      </c>
      <c r="BK30" s="207"/>
      <c r="BL30" s="11" t="s">
        <v>30</v>
      </c>
      <c r="BM30" s="11">
        <v>-2.4510000000000001</v>
      </c>
      <c r="BN30" s="11">
        <v>2.496</v>
      </c>
      <c r="BO30" s="11">
        <v>1.482</v>
      </c>
      <c r="BP30" s="12">
        <f t="shared" si="47"/>
        <v>1.9999999999997797</v>
      </c>
      <c r="BQ30" s="12">
        <f t="shared" si="68"/>
        <v>-0.99999999999988987</v>
      </c>
      <c r="BR30" s="12">
        <f t="shared" si="48"/>
        <v>-1.0000000000001119</v>
      </c>
      <c r="BS30" s="207"/>
      <c r="BT30" s="11" t="s">
        <v>30</v>
      </c>
      <c r="BU30" s="11">
        <v>-2.452</v>
      </c>
      <c r="BV30" s="11">
        <v>2.4969999999999999</v>
      </c>
      <c r="BW30" s="11">
        <v>1.4830000000000001</v>
      </c>
      <c r="BX30" s="12">
        <f t="shared" si="49"/>
        <v>0.99999999999988987</v>
      </c>
      <c r="BY30" s="12">
        <f t="shared" si="50"/>
        <v>0</v>
      </c>
      <c r="BZ30" s="12">
        <f t="shared" si="51"/>
        <v>0</v>
      </c>
      <c r="CA30" s="198"/>
      <c r="CB30" s="11" t="s">
        <v>30</v>
      </c>
      <c r="CC30" s="11">
        <v>-2.4510000000000001</v>
      </c>
      <c r="CD30" s="11">
        <v>2.4980000000000002</v>
      </c>
      <c r="CE30" s="11">
        <v>1.4830000000000001</v>
      </c>
      <c r="CF30" s="12">
        <f t="shared" si="52"/>
        <v>1.9999999999997797</v>
      </c>
      <c r="CG30" s="12">
        <f t="shared" si="53"/>
        <v>1.000000000000334</v>
      </c>
      <c r="CH30" s="12">
        <f t="shared" si="54"/>
        <v>0</v>
      </c>
      <c r="CI30" s="198"/>
      <c r="CJ30" s="11" t="s">
        <v>30</v>
      </c>
      <c r="CK30" s="11">
        <v>-2.4540000000000002</v>
      </c>
      <c r="CL30" s="11">
        <v>2.4980000000000002</v>
      </c>
      <c r="CM30" s="11">
        <v>1.484</v>
      </c>
      <c r="CN30" s="12">
        <f t="shared" si="113"/>
        <v>-1.000000000000334</v>
      </c>
      <c r="CO30" s="12">
        <f t="shared" si="113"/>
        <v>1.000000000000334</v>
      </c>
      <c r="CP30" s="12">
        <f t="shared" si="113"/>
        <v>0.99999999999988987</v>
      </c>
      <c r="CQ30" s="198"/>
      <c r="CR30" s="11" t="s">
        <v>30</v>
      </c>
      <c r="CS30" s="11">
        <v>-2.4510000000000001</v>
      </c>
      <c r="CT30" s="11">
        <v>2.4969999999999999</v>
      </c>
      <c r="CU30" s="11">
        <v>1.4830000000000001</v>
      </c>
      <c r="CV30" s="12">
        <f t="shared" si="55"/>
        <v>1.9999999999997797</v>
      </c>
      <c r="CW30" s="12">
        <f t="shared" si="56"/>
        <v>0</v>
      </c>
      <c r="CX30" s="12">
        <f t="shared" si="57"/>
        <v>0</v>
      </c>
      <c r="CY30" s="198"/>
      <c r="CZ30" s="11" t="s">
        <v>30</v>
      </c>
      <c r="DA30" s="11">
        <v>-2.452</v>
      </c>
      <c r="DB30" s="11">
        <v>2.4980000000000002</v>
      </c>
      <c r="DC30" s="11">
        <v>1.4830000000000001</v>
      </c>
      <c r="DD30" s="12">
        <f t="shared" si="58"/>
        <v>0.99999999999988987</v>
      </c>
      <c r="DE30" s="12">
        <f t="shared" si="59"/>
        <v>1.000000000000334</v>
      </c>
      <c r="DF30" s="12">
        <f t="shared" si="60"/>
        <v>0</v>
      </c>
      <c r="DG30" s="198"/>
      <c r="DH30" s="11" t="s">
        <v>30</v>
      </c>
      <c r="DI30" s="11">
        <v>-2.4540000000000002</v>
      </c>
      <c r="DJ30" s="11">
        <v>2.4990000000000001</v>
      </c>
      <c r="DK30" s="11">
        <v>1.484</v>
      </c>
      <c r="DL30" s="12">
        <f t="shared" si="114"/>
        <v>-1.000000000000334</v>
      </c>
      <c r="DM30" s="12">
        <f t="shared" si="114"/>
        <v>2.0000000000002238</v>
      </c>
      <c r="DN30" s="12">
        <f t="shared" si="114"/>
        <v>0.99999999999988987</v>
      </c>
      <c r="DO30" s="198"/>
      <c r="DP30" s="11" t="s">
        <v>30</v>
      </c>
      <c r="DQ30" s="11">
        <v>-2.4529999999999998</v>
      </c>
      <c r="DR30" s="11">
        <v>2.4980000000000002</v>
      </c>
      <c r="DS30" s="11">
        <v>1.484</v>
      </c>
      <c r="DT30" s="12">
        <f t="shared" si="115"/>
        <v>0</v>
      </c>
      <c r="DU30" s="12">
        <f t="shared" si="115"/>
        <v>1.000000000000334</v>
      </c>
      <c r="DV30" s="12">
        <f t="shared" si="115"/>
        <v>0.99999999999988987</v>
      </c>
      <c r="DW30" s="198"/>
      <c r="DX30" s="11" t="s">
        <v>30</v>
      </c>
      <c r="DY30" s="11">
        <v>-2.452</v>
      </c>
      <c r="DZ30" s="11">
        <v>2.4980000000000002</v>
      </c>
      <c r="EA30" s="11">
        <v>1.482</v>
      </c>
      <c r="EB30" s="12">
        <f t="shared" si="72"/>
        <v>0.99999999999988987</v>
      </c>
      <c r="EC30" s="12">
        <f t="shared" si="61"/>
        <v>1.000000000000334</v>
      </c>
      <c r="ED30" s="12">
        <f t="shared" si="62"/>
        <v>-1.0000000000001119</v>
      </c>
      <c r="EE30" s="198"/>
      <c r="EF30" s="11" t="s">
        <v>30</v>
      </c>
      <c r="EG30" s="11">
        <v>-2.4510000000000001</v>
      </c>
      <c r="EH30" s="11">
        <v>2.4980000000000002</v>
      </c>
      <c r="EI30" s="11">
        <v>1.4850000000000001</v>
      </c>
      <c r="EJ30" s="12">
        <f t="shared" si="71"/>
        <v>1.9999999999997797</v>
      </c>
      <c r="EK30" s="12">
        <f t="shared" si="63"/>
        <v>1.000000000000334</v>
      </c>
      <c r="EL30" s="12">
        <f t="shared" si="69"/>
        <v>2.0000000000000018</v>
      </c>
      <c r="EM30" s="198"/>
      <c r="EN30" s="11" t="s">
        <v>30</v>
      </c>
      <c r="EO30" s="11">
        <v>-2.4529999999999998</v>
      </c>
      <c r="EP30" s="11">
        <v>2.4990000000000001</v>
      </c>
      <c r="EQ30" s="11">
        <v>1.4830000000000001</v>
      </c>
      <c r="ER30" s="12">
        <f t="shared" si="116"/>
        <v>0</v>
      </c>
      <c r="ES30" s="12">
        <f t="shared" si="116"/>
        <v>2.0000000000002238</v>
      </c>
      <c r="ET30" s="12">
        <f t="shared" si="116"/>
        <v>0</v>
      </c>
      <c r="EU30" s="198"/>
      <c r="EV30" s="11" t="s">
        <v>30</v>
      </c>
      <c r="EW30" s="11"/>
      <c r="EX30" s="11"/>
      <c r="EY30" s="11"/>
      <c r="EZ30" s="12">
        <f t="shared" si="117"/>
        <v>-999.99999999988984</v>
      </c>
      <c r="FA30" s="12">
        <f t="shared" si="118"/>
        <v>0</v>
      </c>
      <c r="FB30" s="12">
        <f t="shared" si="119"/>
        <v>-999.99999999988984</v>
      </c>
      <c r="FC30" s="198"/>
      <c r="FD30" s="11" t="s">
        <v>30</v>
      </c>
      <c r="FE30" s="11">
        <v>-2.4500000000000002</v>
      </c>
      <c r="FF30" s="11">
        <v>2.4969999999999999</v>
      </c>
      <c r="FG30" s="11">
        <v>1.484</v>
      </c>
      <c r="FH30" s="41">
        <f t="shared" si="106"/>
        <v>2.9999999999996696</v>
      </c>
      <c r="FI30" s="41">
        <f t="shared" si="107"/>
        <v>0</v>
      </c>
      <c r="FJ30" s="41">
        <f t="shared" si="108"/>
        <v>0.99999999999988987</v>
      </c>
      <c r="FK30" s="198"/>
      <c r="FL30" s="11" t="s">
        <v>30</v>
      </c>
      <c r="FM30" s="11">
        <v>-2.4470000000000001</v>
      </c>
      <c r="FN30" s="11">
        <v>2.4929999999999999</v>
      </c>
      <c r="FO30" s="11">
        <v>1.482</v>
      </c>
      <c r="FP30" s="41">
        <f t="shared" si="120"/>
        <v>5.9999999999997833</v>
      </c>
      <c r="FQ30" s="41">
        <f t="shared" si="121"/>
        <v>-4.0000000000000036</v>
      </c>
      <c r="FR30" s="41">
        <f t="shared" si="122"/>
        <v>-1.0000000000001119</v>
      </c>
      <c r="FS30" s="17" t="s">
        <v>30</v>
      </c>
      <c r="FT30" s="30">
        <v>-2.452</v>
      </c>
      <c r="FU30" s="30">
        <v>2.4980000000000002</v>
      </c>
      <c r="FV30" s="30">
        <v>1.4850000000000001</v>
      </c>
      <c r="FW30" s="56">
        <f t="shared" si="123"/>
        <v>0.99999999999988987</v>
      </c>
      <c r="FX30" s="56">
        <f t="shared" si="124"/>
        <v>1.000000000000334</v>
      </c>
      <c r="FY30" s="56">
        <f t="shared" si="125"/>
        <v>2.0000000000000018</v>
      </c>
      <c r="FZ30" s="17" t="s">
        <v>30</v>
      </c>
      <c r="GA30">
        <v>-2.4510000000000001</v>
      </c>
      <c r="GB30">
        <v>2.4950000000000001</v>
      </c>
      <c r="GC30">
        <v>1.482</v>
      </c>
      <c r="GD30" s="56">
        <f t="shared" si="126"/>
        <v>1.9999999999997797</v>
      </c>
      <c r="GE30" s="56">
        <f t="shared" si="127"/>
        <v>-1.9999999999997797</v>
      </c>
      <c r="GF30" s="56">
        <f t="shared" si="128"/>
        <v>-1.0000000000001119</v>
      </c>
      <c r="GG30" s="17" t="s">
        <v>30</v>
      </c>
      <c r="GH30">
        <v>-2.448</v>
      </c>
      <c r="GI30">
        <v>2.496</v>
      </c>
      <c r="GJ30">
        <v>1.4830000000000001</v>
      </c>
      <c r="GK30" s="56">
        <f t="shared" si="129"/>
        <v>4.9999999999998934</v>
      </c>
      <c r="GL30" s="56">
        <f t="shared" si="130"/>
        <v>-0.99999999999988987</v>
      </c>
      <c r="GM30" s="56">
        <f t="shared" si="131"/>
        <v>0</v>
      </c>
      <c r="GN30" s="17" t="s">
        <v>30</v>
      </c>
      <c r="GO30" s="65">
        <v>-2.4500000000000002</v>
      </c>
      <c r="GP30" s="65">
        <v>2.496</v>
      </c>
      <c r="GQ30" s="65">
        <v>1.482</v>
      </c>
      <c r="GR30" s="63">
        <f t="shared" si="132"/>
        <v>2.9999999999996696</v>
      </c>
      <c r="GS30" s="56">
        <f t="shared" si="133"/>
        <v>-0.99999999999988987</v>
      </c>
      <c r="GT30" s="56">
        <f t="shared" si="134"/>
        <v>-1.0000000000001119</v>
      </c>
    </row>
    <row r="31" spans="2:202" x14ac:dyDescent="0.25">
      <c r="B31" s="211"/>
      <c r="C31" s="4" t="s">
        <v>31</v>
      </c>
      <c r="D31" s="11">
        <v>-2.4609999999999999</v>
      </c>
      <c r="E31" s="11">
        <v>2.5009999999999999</v>
      </c>
      <c r="F31" s="11">
        <v>-0.24199999999999999</v>
      </c>
      <c r="G31" s="207"/>
      <c r="H31" s="11" t="s">
        <v>31</v>
      </c>
      <c r="I31" s="11"/>
      <c r="J31" s="11"/>
      <c r="K31" s="11"/>
      <c r="L31" s="12"/>
      <c r="M31" s="12"/>
      <c r="N31" s="12"/>
      <c r="O31" s="207"/>
      <c r="P31" s="11" t="s">
        <v>31</v>
      </c>
      <c r="Q31" s="11"/>
      <c r="R31" s="11"/>
      <c r="S31" s="11"/>
      <c r="T31" s="12"/>
      <c r="U31" s="12"/>
      <c r="V31" s="12"/>
      <c r="W31" s="207"/>
      <c r="X31" s="11" t="s">
        <v>31</v>
      </c>
      <c r="Y31" s="11"/>
      <c r="Z31" s="11"/>
      <c r="AA31" s="11"/>
      <c r="AB31" s="12"/>
      <c r="AC31" s="12"/>
      <c r="AD31" s="12"/>
      <c r="AE31" s="207"/>
      <c r="AF31" s="11" t="s">
        <v>31</v>
      </c>
      <c r="AG31" s="11"/>
      <c r="AH31" s="11"/>
      <c r="AI31" s="11"/>
      <c r="AJ31" s="12"/>
      <c r="AK31" s="12"/>
      <c r="AL31" s="12"/>
      <c r="AM31" s="207"/>
      <c r="AN31" s="11" t="s">
        <v>31</v>
      </c>
      <c r="AO31" s="11"/>
      <c r="AP31" s="11"/>
      <c r="AQ31" s="11"/>
      <c r="AR31" s="12"/>
      <c r="AS31" s="12"/>
      <c r="AT31" s="12"/>
      <c r="AU31" s="207"/>
      <c r="AV31" s="11" t="s">
        <v>31</v>
      </c>
      <c r="AW31" s="11"/>
      <c r="AX31" s="11"/>
      <c r="AY31" s="11"/>
      <c r="AZ31" s="12"/>
      <c r="BA31" s="12"/>
      <c r="BB31" s="12"/>
      <c r="BC31" s="207"/>
      <c r="BD31" s="11" t="s">
        <v>31</v>
      </c>
      <c r="BE31" s="11"/>
      <c r="BF31" s="11"/>
      <c r="BG31" s="11"/>
      <c r="BH31" s="12"/>
      <c r="BI31" s="12"/>
      <c r="BJ31" s="12"/>
      <c r="BK31" s="207"/>
      <c r="BL31" s="11" t="s">
        <v>31</v>
      </c>
      <c r="BM31" s="11"/>
      <c r="BN31" s="11"/>
      <c r="BO31" s="11"/>
      <c r="BP31" s="12"/>
      <c r="BQ31" s="12"/>
      <c r="BR31" s="12"/>
      <c r="BS31" s="207"/>
      <c r="BT31" s="11" t="s">
        <v>31</v>
      </c>
      <c r="BU31" s="11"/>
      <c r="BV31" s="11"/>
      <c r="BW31" s="11"/>
      <c r="BX31" s="12"/>
      <c r="BY31" s="12"/>
      <c r="BZ31" s="12"/>
      <c r="CA31" s="199"/>
      <c r="CB31" s="11" t="s">
        <v>31</v>
      </c>
      <c r="CC31" s="11"/>
      <c r="CD31" s="11"/>
      <c r="CE31" s="11"/>
      <c r="CF31" s="12"/>
      <c r="CG31" s="12"/>
      <c r="CH31" s="12"/>
      <c r="CI31" s="199"/>
      <c r="CJ31" s="11" t="s">
        <v>31</v>
      </c>
      <c r="CK31" s="11"/>
      <c r="CL31" s="11"/>
      <c r="CM31" s="11"/>
      <c r="CN31" s="12"/>
      <c r="CO31" s="12"/>
      <c r="CP31" s="12"/>
      <c r="CQ31" s="199"/>
      <c r="CR31" s="11" t="s">
        <v>31</v>
      </c>
      <c r="CS31" s="11"/>
      <c r="CT31" s="11"/>
      <c r="CU31" s="11"/>
      <c r="CV31" s="12"/>
      <c r="CW31" s="12"/>
      <c r="CX31" s="12"/>
      <c r="CY31" s="199"/>
      <c r="CZ31" s="11" t="s">
        <v>31</v>
      </c>
      <c r="DA31" s="11"/>
      <c r="DB31" s="11"/>
      <c r="DC31" s="11"/>
      <c r="DD31" s="12"/>
      <c r="DE31" s="12"/>
      <c r="DF31" s="12"/>
      <c r="DG31" s="199"/>
      <c r="DH31" s="11" t="s">
        <v>31</v>
      </c>
      <c r="DI31" s="11"/>
      <c r="DJ31" s="11"/>
      <c r="DK31" s="11"/>
      <c r="DL31" s="12"/>
      <c r="DM31" s="12"/>
      <c r="DN31" s="12"/>
      <c r="DO31" s="199"/>
      <c r="DP31" s="11" t="s">
        <v>31</v>
      </c>
      <c r="DQ31" s="11"/>
      <c r="DR31" s="11"/>
      <c r="DS31" s="11"/>
      <c r="DT31" s="12"/>
      <c r="DU31" s="12"/>
      <c r="DV31" s="12"/>
      <c r="DW31" s="199"/>
      <c r="DX31" s="11" t="s">
        <v>31</v>
      </c>
      <c r="DY31" s="11"/>
      <c r="DZ31" s="11"/>
      <c r="EA31" s="11"/>
      <c r="EB31" s="12"/>
      <c r="EC31" s="12"/>
      <c r="ED31" s="12"/>
      <c r="EE31" s="199"/>
      <c r="EF31" s="11" t="s">
        <v>31</v>
      </c>
      <c r="EG31" s="11"/>
      <c r="EH31" s="11"/>
      <c r="EI31" s="11"/>
      <c r="EJ31" s="12"/>
      <c r="EK31" s="12"/>
      <c r="EL31" s="12"/>
      <c r="EM31" s="199"/>
      <c r="EN31" s="11" t="s">
        <v>31</v>
      </c>
      <c r="EO31" s="11"/>
      <c r="EP31" s="11"/>
      <c r="EQ31" s="11"/>
      <c r="ER31" s="12"/>
      <c r="ES31" s="12"/>
      <c r="ET31" s="12"/>
      <c r="EU31" s="199"/>
      <c r="EV31" s="11" t="s">
        <v>31</v>
      </c>
      <c r="EW31" s="11"/>
      <c r="EX31" s="11"/>
      <c r="EY31" s="11"/>
      <c r="EZ31" s="12"/>
      <c r="FA31" s="12"/>
      <c r="FB31" s="12"/>
      <c r="FC31" s="199"/>
      <c r="FD31" s="11" t="s">
        <v>31</v>
      </c>
      <c r="FE31" s="11"/>
      <c r="FF31" s="11"/>
      <c r="FG31" s="11"/>
      <c r="FH31" s="12"/>
      <c r="FI31" s="12"/>
      <c r="FJ31" s="12"/>
      <c r="FK31" s="199"/>
      <c r="FL31" s="11" t="s">
        <v>31</v>
      </c>
      <c r="FM31" s="11"/>
      <c r="FN31" s="11"/>
      <c r="FO31" s="11"/>
      <c r="FP31" s="12"/>
      <c r="FQ31" s="12"/>
      <c r="FR31" s="12"/>
      <c r="FS31" s="17" t="s">
        <v>31</v>
      </c>
      <c r="FT31" s="11"/>
      <c r="FU31" s="11"/>
      <c r="FV31" s="11"/>
      <c r="FW31" s="58"/>
      <c r="FX31" s="58"/>
      <c r="FY31" s="58"/>
      <c r="FZ31" s="17" t="s">
        <v>31</v>
      </c>
      <c r="GA31" s="11"/>
      <c r="GB31" s="11"/>
      <c r="GC31" s="11"/>
      <c r="GD31" s="58"/>
      <c r="GE31" s="58"/>
      <c r="GF31" s="58"/>
      <c r="GG31" s="17" t="s">
        <v>31</v>
      </c>
      <c r="GH31" s="11"/>
      <c r="GI31" s="11"/>
      <c r="GJ31" s="11"/>
      <c r="GK31" s="58"/>
      <c r="GL31" s="58"/>
      <c r="GM31" s="58"/>
      <c r="GN31" s="17" t="s">
        <v>31</v>
      </c>
      <c r="GO31" s="68"/>
      <c r="GP31" s="68"/>
      <c r="GQ31" s="68"/>
      <c r="GR31" s="58"/>
      <c r="GS31" s="58"/>
      <c r="GT31" s="58"/>
    </row>
    <row r="32" spans="2:202" x14ac:dyDescent="0.25">
      <c r="B32" s="211">
        <v>5</v>
      </c>
      <c r="C32" s="4" t="s">
        <v>32</v>
      </c>
      <c r="D32" s="11">
        <v>-4.3949999999999996</v>
      </c>
      <c r="E32" s="11">
        <v>-2.3889999999999998</v>
      </c>
      <c r="F32" s="11">
        <v>-0.15</v>
      </c>
      <c r="G32" s="207">
        <v>5</v>
      </c>
      <c r="H32" s="11" t="s">
        <v>32</v>
      </c>
      <c r="I32" s="11"/>
      <c r="J32" s="11"/>
      <c r="K32" s="11"/>
      <c r="L32" s="12"/>
      <c r="M32" s="12"/>
      <c r="N32" s="12"/>
      <c r="O32" s="207">
        <v>5</v>
      </c>
      <c r="P32" s="11" t="s">
        <v>32</v>
      </c>
      <c r="Q32" s="11"/>
      <c r="R32" s="11"/>
      <c r="S32" s="11"/>
      <c r="T32" s="12"/>
      <c r="U32" s="12"/>
      <c r="V32" s="12"/>
      <c r="W32" s="207">
        <v>5</v>
      </c>
      <c r="X32" s="11" t="s">
        <v>32</v>
      </c>
      <c r="Y32" s="11"/>
      <c r="Z32" s="11"/>
      <c r="AA32" s="11"/>
      <c r="AB32" s="12"/>
      <c r="AC32" s="12"/>
      <c r="AD32" s="12"/>
      <c r="AE32" s="207">
        <v>5</v>
      </c>
      <c r="AF32" s="11" t="s">
        <v>32</v>
      </c>
      <c r="AG32" s="11"/>
      <c r="AH32" s="11"/>
      <c r="AI32" s="11"/>
      <c r="AJ32" s="12"/>
      <c r="AK32" s="12"/>
      <c r="AL32" s="12"/>
      <c r="AM32" s="207">
        <v>5</v>
      </c>
      <c r="AN32" s="11" t="s">
        <v>32</v>
      </c>
      <c r="AO32" s="11"/>
      <c r="AP32" s="11"/>
      <c r="AQ32" s="11"/>
      <c r="AR32" s="12"/>
      <c r="AS32" s="12"/>
      <c r="AT32" s="12"/>
      <c r="AU32" s="207">
        <v>5</v>
      </c>
      <c r="AV32" s="11" t="s">
        <v>32</v>
      </c>
      <c r="AW32" s="11"/>
      <c r="AX32" s="11"/>
      <c r="AY32" s="11"/>
      <c r="AZ32" s="12"/>
      <c r="BA32" s="12"/>
      <c r="BB32" s="12"/>
      <c r="BC32" s="207">
        <v>5</v>
      </c>
      <c r="BD32" s="11" t="s">
        <v>32</v>
      </c>
      <c r="BE32" s="11"/>
      <c r="BF32" s="11"/>
      <c r="BG32" s="11"/>
      <c r="BH32" s="12"/>
      <c r="BI32" s="12"/>
      <c r="BJ32" s="12"/>
      <c r="BK32" s="207">
        <v>5</v>
      </c>
      <c r="BL32" s="11" t="s">
        <v>32</v>
      </c>
      <c r="BM32" s="11"/>
      <c r="BN32" s="11"/>
      <c r="BO32" s="11"/>
      <c r="BP32" s="12"/>
      <c r="BQ32" s="12"/>
      <c r="BR32" s="12"/>
      <c r="BS32" s="207">
        <v>5</v>
      </c>
      <c r="BT32" s="11" t="s">
        <v>32</v>
      </c>
      <c r="BU32" s="11"/>
      <c r="BV32" s="11"/>
      <c r="BW32" s="11"/>
      <c r="BX32" s="12"/>
      <c r="BY32" s="12"/>
      <c r="BZ32" s="12"/>
      <c r="CA32" s="197">
        <v>5</v>
      </c>
      <c r="CB32" s="11" t="s">
        <v>32</v>
      </c>
      <c r="CC32" s="11"/>
      <c r="CD32" s="11"/>
      <c r="CE32" s="11"/>
      <c r="CF32" s="12"/>
      <c r="CG32" s="12"/>
      <c r="CH32" s="12"/>
      <c r="CI32" s="197">
        <v>5</v>
      </c>
      <c r="CJ32" s="11" t="s">
        <v>32</v>
      </c>
      <c r="CK32" s="11"/>
      <c r="CL32" s="11"/>
      <c r="CM32" s="11"/>
      <c r="CN32" s="12"/>
      <c r="CO32" s="12"/>
      <c r="CP32" s="12"/>
      <c r="CQ32" s="197">
        <v>5</v>
      </c>
      <c r="CR32" s="11" t="s">
        <v>32</v>
      </c>
      <c r="CS32" s="11"/>
      <c r="CT32" s="11"/>
      <c r="CU32" s="11"/>
      <c r="CV32" s="12"/>
      <c r="CW32" s="12"/>
      <c r="CX32" s="12"/>
      <c r="CY32" s="197">
        <v>5</v>
      </c>
      <c r="CZ32" s="11" t="s">
        <v>32</v>
      </c>
      <c r="DA32" s="11"/>
      <c r="DB32" s="11"/>
      <c r="DC32" s="11"/>
      <c r="DD32" s="12"/>
      <c r="DE32" s="12"/>
      <c r="DF32" s="12"/>
      <c r="DG32" s="197">
        <v>5</v>
      </c>
      <c r="DH32" s="11" t="s">
        <v>32</v>
      </c>
      <c r="DI32" s="11"/>
      <c r="DJ32" s="11"/>
      <c r="DK32" s="11"/>
      <c r="DL32" s="12"/>
      <c r="DM32" s="12"/>
      <c r="DN32" s="12"/>
      <c r="DO32" s="197">
        <v>5</v>
      </c>
      <c r="DP32" s="11" t="s">
        <v>32</v>
      </c>
      <c r="DQ32" s="11"/>
      <c r="DR32" s="11"/>
      <c r="DS32" s="11"/>
      <c r="DT32" s="12"/>
      <c r="DU32" s="12"/>
      <c r="DV32" s="12"/>
      <c r="DW32" s="197">
        <v>5</v>
      </c>
      <c r="DX32" s="11" t="s">
        <v>32</v>
      </c>
      <c r="DY32" s="11"/>
      <c r="DZ32" s="11"/>
      <c r="EA32" s="11"/>
      <c r="EB32" s="12"/>
      <c r="EC32" s="12"/>
      <c r="ED32" s="12"/>
      <c r="EE32" s="197">
        <v>5</v>
      </c>
      <c r="EF32" s="11" t="s">
        <v>32</v>
      </c>
      <c r="EG32" s="11"/>
      <c r="EH32" s="11"/>
      <c r="EI32" s="11"/>
      <c r="EJ32" s="12"/>
      <c r="EK32" s="12"/>
      <c r="EL32" s="12"/>
      <c r="EM32" s="197">
        <v>5</v>
      </c>
      <c r="EN32" s="11" t="s">
        <v>32</v>
      </c>
      <c r="EO32" s="11"/>
      <c r="EP32" s="11"/>
      <c r="EQ32" s="11"/>
      <c r="ER32" s="12"/>
      <c r="ES32" s="12"/>
      <c r="ET32" s="12"/>
      <c r="EU32" s="197">
        <v>5</v>
      </c>
      <c r="EV32" s="11" t="s">
        <v>32</v>
      </c>
      <c r="EW32" s="11"/>
      <c r="EX32" s="11"/>
      <c r="EY32" s="11"/>
      <c r="EZ32" s="12"/>
      <c r="FA32" s="12"/>
      <c r="FB32" s="12"/>
      <c r="FC32" s="197">
        <v>5</v>
      </c>
      <c r="FD32" s="11" t="s">
        <v>32</v>
      </c>
      <c r="FE32" s="11"/>
      <c r="FF32" s="11"/>
      <c r="FG32" s="11"/>
      <c r="FH32" s="12"/>
      <c r="FI32" s="12"/>
      <c r="FJ32" s="12"/>
      <c r="FK32" s="197">
        <v>5</v>
      </c>
      <c r="FL32" s="11" t="s">
        <v>32</v>
      </c>
      <c r="FM32" s="11"/>
      <c r="FN32" s="11"/>
      <c r="FO32" s="11"/>
      <c r="FP32" s="12"/>
      <c r="FQ32" s="12"/>
      <c r="FR32" s="12"/>
      <c r="FS32" s="17" t="s">
        <v>32</v>
      </c>
      <c r="FT32" s="11"/>
      <c r="FU32" s="11"/>
      <c r="FV32" s="11"/>
      <c r="FW32" s="58"/>
      <c r="FX32" s="58"/>
      <c r="FY32" s="58"/>
      <c r="FZ32" s="17" t="s">
        <v>32</v>
      </c>
      <c r="GA32" s="11"/>
      <c r="GB32" s="11"/>
      <c r="GC32" s="11"/>
      <c r="GD32" s="58"/>
      <c r="GE32" s="58"/>
      <c r="GF32" s="58"/>
      <c r="GG32" s="17" t="s">
        <v>32</v>
      </c>
      <c r="GH32" s="11"/>
      <c r="GI32" s="11"/>
      <c r="GJ32" s="11"/>
      <c r="GK32" s="58"/>
      <c r="GL32" s="58"/>
      <c r="GM32" s="58"/>
      <c r="GN32" s="17" t="s">
        <v>32</v>
      </c>
      <c r="GO32" s="68"/>
      <c r="GP32" s="68"/>
      <c r="GQ32" s="68"/>
      <c r="GR32" s="58"/>
      <c r="GS32" s="58"/>
      <c r="GT32" s="58"/>
    </row>
    <row r="33" spans="2:202" x14ac:dyDescent="0.25">
      <c r="B33" s="211"/>
      <c r="C33" s="4" t="s">
        <v>33</v>
      </c>
      <c r="D33" s="11">
        <v>-4.399</v>
      </c>
      <c r="E33" s="11">
        <v>-2.254</v>
      </c>
      <c r="F33" s="11">
        <v>1.575</v>
      </c>
      <c r="G33" s="207"/>
      <c r="H33" s="11" t="s">
        <v>33</v>
      </c>
      <c r="I33" s="11">
        <v>-4.4000000000000004</v>
      </c>
      <c r="J33" s="11">
        <v>-2.254</v>
      </c>
      <c r="K33" s="11">
        <v>1.5760000000000001</v>
      </c>
      <c r="L33" s="12">
        <f t="shared" si="29"/>
        <v>-1.000000000000334</v>
      </c>
      <c r="M33" s="12">
        <f t="shared" si="30"/>
        <v>0</v>
      </c>
      <c r="N33" s="12">
        <f t="shared" si="31"/>
        <v>1.0000000000001119</v>
      </c>
      <c r="O33" s="207"/>
      <c r="P33" s="11" t="s">
        <v>33</v>
      </c>
      <c r="Q33" s="11">
        <v>-4.4000000000000004</v>
      </c>
      <c r="R33" s="11">
        <v>-2.254</v>
      </c>
      <c r="S33" s="11">
        <v>1.5760000000000001</v>
      </c>
      <c r="T33" s="12">
        <f t="shared" si="73"/>
        <v>-1.000000000000334</v>
      </c>
      <c r="U33" s="12">
        <f t="shared" si="74"/>
        <v>0</v>
      </c>
      <c r="V33" s="12">
        <f t="shared" si="75"/>
        <v>1.0000000000001119</v>
      </c>
      <c r="W33" s="207"/>
      <c r="X33" s="11" t="s">
        <v>33</v>
      </c>
      <c r="Y33" s="11">
        <v>-4.4000000000000004</v>
      </c>
      <c r="Z33" s="11">
        <v>-2.254</v>
      </c>
      <c r="AA33" s="11">
        <v>1.5760000000000001</v>
      </c>
      <c r="AB33" s="12">
        <f t="shared" si="35"/>
        <v>-1.000000000000334</v>
      </c>
      <c r="AC33" s="12">
        <f t="shared" si="36"/>
        <v>0</v>
      </c>
      <c r="AD33" s="12">
        <f t="shared" si="37"/>
        <v>1.0000000000001119</v>
      </c>
      <c r="AE33" s="207"/>
      <c r="AF33" s="11" t="s">
        <v>33</v>
      </c>
      <c r="AG33" s="11">
        <v>-4.399</v>
      </c>
      <c r="AH33" s="11">
        <v>-2.2549999999999999</v>
      </c>
      <c r="AI33" s="11">
        <v>1.577</v>
      </c>
      <c r="AJ33" s="12">
        <f t="shared" si="38"/>
        <v>0</v>
      </c>
      <c r="AK33" s="12">
        <f t="shared" si="39"/>
        <v>-0.99999999999988987</v>
      </c>
      <c r="AL33" s="12">
        <f t="shared" si="40"/>
        <v>2.0000000000000018</v>
      </c>
      <c r="AM33" s="207"/>
      <c r="AN33" s="11" t="s">
        <v>33</v>
      </c>
      <c r="AO33" s="11">
        <v>-4.3979999999999997</v>
      </c>
      <c r="AP33" s="11">
        <v>-2.254</v>
      </c>
      <c r="AQ33" s="11">
        <v>1.5760000000000001</v>
      </c>
      <c r="AR33" s="12">
        <f t="shared" si="109"/>
        <v>1.000000000000334</v>
      </c>
      <c r="AS33" s="12">
        <f t="shared" si="110"/>
        <v>0</v>
      </c>
      <c r="AT33" s="12">
        <f t="shared" si="111"/>
        <v>1.0000000000001119</v>
      </c>
      <c r="AU33" s="207"/>
      <c r="AV33" s="11" t="s">
        <v>33</v>
      </c>
      <c r="AW33" s="11">
        <v>-4.3970000000000002</v>
      </c>
      <c r="AX33" s="11">
        <v>-2.254</v>
      </c>
      <c r="AY33" s="11">
        <v>1.5760000000000001</v>
      </c>
      <c r="AZ33" s="12">
        <f t="shared" si="44"/>
        <v>1.9999999999997797</v>
      </c>
      <c r="BA33" s="12">
        <f t="shared" si="45"/>
        <v>0</v>
      </c>
      <c r="BB33" s="12">
        <f t="shared" si="46"/>
        <v>1.0000000000001119</v>
      </c>
      <c r="BC33" s="207"/>
      <c r="BD33" s="11" t="s">
        <v>33</v>
      </c>
      <c r="BE33" s="11">
        <v>-4.3970000000000002</v>
      </c>
      <c r="BF33" s="11">
        <v>-2.254</v>
      </c>
      <c r="BG33" s="11">
        <v>1.5760000000000001</v>
      </c>
      <c r="BH33" s="12">
        <f t="shared" ref="BH33:BJ35" si="136">(BE33-D33)*1000</f>
        <v>1.9999999999997797</v>
      </c>
      <c r="BI33" s="12">
        <f t="shared" si="136"/>
        <v>0</v>
      </c>
      <c r="BJ33" s="12">
        <f t="shared" si="136"/>
        <v>1.0000000000001119</v>
      </c>
      <c r="BK33" s="207"/>
      <c r="BL33" s="11" t="s">
        <v>33</v>
      </c>
      <c r="BM33" s="11">
        <v>-4.3979999999999997</v>
      </c>
      <c r="BN33" s="11">
        <v>-2.254</v>
      </c>
      <c r="BO33" s="11">
        <v>1.575</v>
      </c>
      <c r="BP33" s="12">
        <f t="shared" si="47"/>
        <v>1.000000000000334</v>
      </c>
      <c r="BQ33" s="12">
        <f t="shared" si="68"/>
        <v>0</v>
      </c>
      <c r="BR33" s="12">
        <f t="shared" si="48"/>
        <v>0</v>
      </c>
      <c r="BS33" s="207"/>
      <c r="BT33" s="11" t="s">
        <v>33</v>
      </c>
      <c r="BU33" s="11">
        <v>-4.3959999999999999</v>
      </c>
      <c r="BV33" s="11">
        <v>-2.2549999999999999</v>
      </c>
      <c r="BW33" s="11">
        <v>1.5760000000000001</v>
      </c>
      <c r="BX33" s="12">
        <f t="shared" si="49"/>
        <v>3.0000000000001137</v>
      </c>
      <c r="BY33" s="12">
        <f t="shared" si="50"/>
        <v>-0.99999999999988987</v>
      </c>
      <c r="BZ33" s="12">
        <f t="shared" si="51"/>
        <v>1.0000000000001119</v>
      </c>
      <c r="CA33" s="198"/>
      <c r="CB33" s="11" t="s">
        <v>33</v>
      </c>
      <c r="CC33" s="11">
        <v>-4.3979999999999997</v>
      </c>
      <c r="CD33" s="11">
        <v>-2.254</v>
      </c>
      <c r="CE33" s="11">
        <v>1.577</v>
      </c>
      <c r="CF33" s="12">
        <f t="shared" si="52"/>
        <v>1.000000000000334</v>
      </c>
      <c r="CG33" s="12">
        <f t="shared" si="53"/>
        <v>0</v>
      </c>
      <c r="CH33" s="12">
        <f t="shared" si="54"/>
        <v>2.0000000000000018</v>
      </c>
      <c r="CI33" s="198"/>
      <c r="CJ33" s="11" t="s">
        <v>33</v>
      </c>
      <c r="CK33" s="11">
        <v>-4.399</v>
      </c>
      <c r="CL33" s="11">
        <v>-2.2530000000000001</v>
      </c>
      <c r="CM33" s="11">
        <v>1.5760000000000001</v>
      </c>
      <c r="CN33" s="12">
        <f t="shared" ref="CN33:CP37" si="137">(CK33-D33)*1000</f>
        <v>0</v>
      </c>
      <c r="CO33" s="12">
        <f t="shared" si="137"/>
        <v>0.99999999999988987</v>
      </c>
      <c r="CP33" s="12">
        <f t="shared" si="137"/>
        <v>1.0000000000001119</v>
      </c>
      <c r="CQ33" s="198"/>
      <c r="CR33" s="11" t="s">
        <v>33</v>
      </c>
      <c r="CS33" s="11">
        <v>-4.3979999999999997</v>
      </c>
      <c r="CT33" s="11">
        <v>-2.2549999999999999</v>
      </c>
      <c r="CU33" s="11">
        <v>1.575</v>
      </c>
      <c r="CV33" s="12">
        <f t="shared" si="55"/>
        <v>1.000000000000334</v>
      </c>
      <c r="CW33" s="12">
        <f t="shared" si="56"/>
        <v>-0.99999999999988987</v>
      </c>
      <c r="CX33" s="12">
        <f t="shared" si="57"/>
        <v>0</v>
      </c>
      <c r="CY33" s="198"/>
      <c r="CZ33" s="11" t="s">
        <v>33</v>
      </c>
      <c r="DA33" s="11">
        <v>-4.4009999999999998</v>
      </c>
      <c r="DB33" s="11">
        <v>-2.2530000000000001</v>
      </c>
      <c r="DC33" s="11">
        <v>1.5760000000000001</v>
      </c>
      <c r="DD33" s="12">
        <f t="shared" si="58"/>
        <v>-1.9999999999997797</v>
      </c>
      <c r="DE33" s="12">
        <f t="shared" si="59"/>
        <v>0.99999999999988987</v>
      </c>
      <c r="DF33" s="12">
        <f t="shared" si="60"/>
        <v>1.0000000000001119</v>
      </c>
      <c r="DG33" s="198"/>
      <c r="DH33" s="11" t="s">
        <v>33</v>
      </c>
      <c r="DI33" s="11">
        <v>-4.399</v>
      </c>
      <c r="DJ33" s="11">
        <v>-2.254</v>
      </c>
      <c r="DK33" s="11">
        <v>1.5760000000000001</v>
      </c>
      <c r="DL33" s="12">
        <f t="shared" ref="DL33:DN37" si="138">(DI33-D33)*1000</f>
        <v>0</v>
      </c>
      <c r="DM33" s="12">
        <f t="shared" si="138"/>
        <v>0</v>
      </c>
      <c r="DN33" s="12">
        <f t="shared" si="138"/>
        <v>1.0000000000001119</v>
      </c>
      <c r="DO33" s="198"/>
      <c r="DP33" s="11" t="s">
        <v>33</v>
      </c>
      <c r="DQ33" s="11">
        <v>-4.3970000000000002</v>
      </c>
      <c r="DR33" s="11">
        <v>-2.2549999999999999</v>
      </c>
      <c r="DS33" s="11">
        <v>1.577</v>
      </c>
      <c r="DT33" s="12">
        <f t="shared" ref="DT33:DV37" si="139">(DQ33-D33)*1000</f>
        <v>1.9999999999997797</v>
      </c>
      <c r="DU33" s="12">
        <f t="shared" si="139"/>
        <v>-0.99999999999988987</v>
      </c>
      <c r="DV33" s="12">
        <f t="shared" si="139"/>
        <v>2.0000000000000018</v>
      </c>
      <c r="DW33" s="198"/>
      <c r="DX33" s="11" t="s">
        <v>33</v>
      </c>
      <c r="DY33" s="11">
        <v>-4.3979999999999997</v>
      </c>
      <c r="DZ33" s="11">
        <v>-2.2519999999999998</v>
      </c>
      <c r="EA33" s="11">
        <v>1.577</v>
      </c>
      <c r="EB33" s="12">
        <f t="shared" si="72"/>
        <v>1.000000000000334</v>
      </c>
      <c r="EC33" s="12">
        <f t="shared" si="61"/>
        <v>2.0000000000002238</v>
      </c>
      <c r="ED33" s="12">
        <f t="shared" si="62"/>
        <v>2.0000000000000018</v>
      </c>
      <c r="EE33" s="198"/>
      <c r="EF33" s="11" t="s">
        <v>33</v>
      </c>
      <c r="EG33" s="11">
        <v>-4.4000000000000004</v>
      </c>
      <c r="EH33" s="11">
        <v>-2.2549999999999999</v>
      </c>
      <c r="EI33" s="11">
        <v>1.579</v>
      </c>
      <c r="EJ33" s="12">
        <f t="shared" si="71"/>
        <v>-1.000000000000334</v>
      </c>
      <c r="EK33" s="12">
        <f t="shared" si="63"/>
        <v>-0.99999999999988987</v>
      </c>
      <c r="EL33" s="12">
        <f t="shared" si="69"/>
        <v>4.0000000000000036</v>
      </c>
      <c r="EM33" s="198"/>
      <c r="EN33" s="11" t="s">
        <v>33</v>
      </c>
      <c r="EO33" s="11">
        <v>-4.4000000000000004</v>
      </c>
      <c r="EP33" s="11">
        <v>-2.2549999999999999</v>
      </c>
      <c r="EQ33" s="11">
        <v>1.579</v>
      </c>
      <c r="ER33" s="12">
        <f>(EO33-D33)*1000</f>
        <v>-1.000000000000334</v>
      </c>
      <c r="ES33" s="12">
        <f>(EP33-E33)*1000</f>
        <v>-0.99999999999988987</v>
      </c>
      <c r="ET33" s="12">
        <f>(EQ33-F33)*1000</f>
        <v>4.0000000000000036</v>
      </c>
      <c r="EU33" s="198"/>
      <c r="EV33" s="11" t="s">
        <v>33</v>
      </c>
      <c r="EW33" s="11"/>
      <c r="EX33" s="11"/>
      <c r="EY33" s="11"/>
      <c r="EZ33" s="12">
        <f>(EW33-L33)*1000</f>
        <v>1000.000000000334</v>
      </c>
      <c r="FA33" s="12">
        <f>(EX33-M33)*1000</f>
        <v>0</v>
      </c>
      <c r="FB33" s="12">
        <f>(EY33-N33)*1000</f>
        <v>-1000.0000000001119</v>
      </c>
      <c r="FC33" s="198"/>
      <c r="FD33" s="11" t="s">
        <v>33</v>
      </c>
      <c r="FE33" s="11">
        <v>-4.3979999999999997</v>
      </c>
      <c r="FF33" s="11">
        <v>-2.2549999999999999</v>
      </c>
      <c r="FG33" s="11">
        <v>1.577</v>
      </c>
      <c r="FH33" s="41">
        <f t="shared" ref="FH33:FH52" si="140">(FE33-$D33)*1000</f>
        <v>1.000000000000334</v>
      </c>
      <c r="FI33" s="41">
        <f t="shared" ref="FI33:FI52" si="141">(FF33-$E33)*1000</f>
        <v>-0.99999999999988987</v>
      </c>
      <c r="FJ33" s="41">
        <f t="shared" ref="FJ33:FJ52" si="142">(FG33-$F33)*1000</f>
        <v>2.0000000000000018</v>
      </c>
      <c r="FK33" s="198"/>
      <c r="FL33" s="11" t="s">
        <v>33</v>
      </c>
      <c r="FM33" s="11">
        <v>-4.399</v>
      </c>
      <c r="FN33" s="11">
        <v>-2.254</v>
      </c>
      <c r="FO33" s="11">
        <v>1.577</v>
      </c>
      <c r="FP33" s="41">
        <f>(FM33-$D33)*1000</f>
        <v>0</v>
      </c>
      <c r="FQ33" s="41">
        <f>(FN33-$E33)*1000</f>
        <v>0</v>
      </c>
      <c r="FR33" s="41">
        <f>(FO33-$F33)*1000</f>
        <v>2.0000000000000018</v>
      </c>
      <c r="FS33" s="17" t="s">
        <v>33</v>
      </c>
      <c r="FT33" s="30">
        <v>-4.3970000000000002</v>
      </c>
      <c r="FU33" s="30">
        <v>-2.2530000000000001</v>
      </c>
      <c r="FV33" s="30">
        <v>1.5780000000000001</v>
      </c>
      <c r="FW33" s="56">
        <f>(FT33-$D33)*1000</f>
        <v>1.9999999999997797</v>
      </c>
      <c r="FX33" s="56">
        <f>(FU33-$E33)*1000</f>
        <v>0.99999999999988987</v>
      </c>
      <c r="FY33" s="56">
        <f>(FV33-$F33)*1000</f>
        <v>3.0000000000001137</v>
      </c>
      <c r="FZ33" s="17" t="s">
        <v>33</v>
      </c>
      <c r="GA33">
        <v>-4.4009999999999998</v>
      </c>
      <c r="GB33">
        <v>-2.2549999999999999</v>
      </c>
      <c r="GC33">
        <v>1.5760000000000001</v>
      </c>
      <c r="GD33" s="56">
        <f>(GA33-$D33)*1000</f>
        <v>-1.9999999999997797</v>
      </c>
      <c r="GE33" s="56">
        <f>(GB33-$E33)*1000</f>
        <v>-0.99999999999988987</v>
      </c>
      <c r="GF33" s="56">
        <f>(GC33-$F33)*1000</f>
        <v>1.0000000000001119</v>
      </c>
      <c r="GG33" s="17" t="s">
        <v>33</v>
      </c>
      <c r="GH33">
        <v>-4.4000000000000004</v>
      </c>
      <c r="GI33">
        <v>-2.2559999999999998</v>
      </c>
      <c r="GJ33">
        <v>1.577</v>
      </c>
      <c r="GK33" s="56">
        <f>(GH33-$D33)*1000</f>
        <v>-1.000000000000334</v>
      </c>
      <c r="GL33" s="56">
        <f>(GI33-$E33)*1000</f>
        <v>-1.9999999999997797</v>
      </c>
      <c r="GM33" s="56">
        <f>(GJ33-$F33)*1000</f>
        <v>2.0000000000000018</v>
      </c>
      <c r="GN33" s="17" t="s">
        <v>33</v>
      </c>
      <c r="GO33" s="65">
        <v>-4.4020000000000001</v>
      </c>
      <c r="GP33" s="65">
        <v>-2.2559999999999998</v>
      </c>
      <c r="GQ33" s="65">
        <v>1.5760000000000001</v>
      </c>
      <c r="GR33" s="63">
        <f>(GO33-$D33)*1000</f>
        <v>-3.0000000000001137</v>
      </c>
      <c r="GS33" s="56">
        <f>(GP33-$E33)*1000</f>
        <v>-1.9999999999997797</v>
      </c>
      <c r="GT33" s="56">
        <f>(GQ33-$F33)*1000</f>
        <v>1.0000000000001119</v>
      </c>
    </row>
    <row r="34" spans="2:202" x14ac:dyDescent="0.25">
      <c r="B34" s="211"/>
      <c r="C34" s="4" t="s">
        <v>34</v>
      </c>
      <c r="D34" s="11">
        <v>-4.4189999999999996</v>
      </c>
      <c r="E34" s="11">
        <v>-1.302</v>
      </c>
      <c r="F34" s="11">
        <v>2.694</v>
      </c>
      <c r="G34" s="207"/>
      <c r="H34" s="11" t="s">
        <v>34</v>
      </c>
      <c r="I34" s="11">
        <v>-4.42</v>
      </c>
      <c r="J34" s="11">
        <v>-1.3009999999999999</v>
      </c>
      <c r="K34" s="11">
        <v>2.6949999999999998</v>
      </c>
      <c r="L34" s="12">
        <f t="shared" si="29"/>
        <v>-1.000000000000334</v>
      </c>
      <c r="M34" s="12">
        <f t="shared" si="30"/>
        <v>1.0000000000001119</v>
      </c>
      <c r="N34" s="12">
        <f t="shared" si="31"/>
        <v>0.99999999999988987</v>
      </c>
      <c r="O34" s="207"/>
      <c r="P34" s="11" t="s">
        <v>34</v>
      </c>
      <c r="Q34" s="11">
        <v>-4.4219999999999997</v>
      </c>
      <c r="R34" s="11">
        <v>-1.3</v>
      </c>
      <c r="S34" s="11">
        <v>2.6949999999999998</v>
      </c>
      <c r="T34" s="12">
        <f t="shared" si="73"/>
        <v>-3.0000000000001137</v>
      </c>
      <c r="U34" s="12">
        <f t="shared" si="74"/>
        <v>2.0000000000000018</v>
      </c>
      <c r="V34" s="12">
        <f t="shared" si="75"/>
        <v>0.99999999999988987</v>
      </c>
      <c r="W34" s="207"/>
      <c r="X34" s="11" t="s">
        <v>34</v>
      </c>
      <c r="Y34" s="11">
        <v>-4.42</v>
      </c>
      <c r="Z34" s="11">
        <v>-1.302</v>
      </c>
      <c r="AA34" s="11">
        <v>2.6930000000000001</v>
      </c>
      <c r="AB34" s="12">
        <f t="shared" si="35"/>
        <v>-1.000000000000334</v>
      </c>
      <c r="AC34" s="12">
        <f t="shared" si="36"/>
        <v>0</v>
      </c>
      <c r="AD34" s="12">
        <f t="shared" si="37"/>
        <v>-0.99999999999988987</v>
      </c>
      <c r="AE34" s="207"/>
      <c r="AF34" s="11" t="s">
        <v>34</v>
      </c>
      <c r="AG34" s="11">
        <v>-4.42</v>
      </c>
      <c r="AH34" s="11">
        <v>-1.3</v>
      </c>
      <c r="AI34" s="11">
        <v>2.6960000000000002</v>
      </c>
      <c r="AJ34" s="12">
        <f t="shared" si="38"/>
        <v>-1.000000000000334</v>
      </c>
      <c r="AK34" s="12">
        <f t="shared" si="39"/>
        <v>2.0000000000000018</v>
      </c>
      <c r="AL34" s="12">
        <f t="shared" si="40"/>
        <v>2.0000000000002238</v>
      </c>
      <c r="AM34" s="207"/>
      <c r="AN34" s="11" t="s">
        <v>34</v>
      </c>
      <c r="AO34" s="11">
        <v>-4.4189999999999996</v>
      </c>
      <c r="AP34" s="11">
        <v>-1.302</v>
      </c>
      <c r="AQ34" s="11">
        <v>2.694</v>
      </c>
      <c r="AR34" s="12">
        <f t="shared" si="109"/>
        <v>0</v>
      </c>
      <c r="AS34" s="12">
        <f t="shared" si="110"/>
        <v>0</v>
      </c>
      <c r="AT34" s="12">
        <f t="shared" si="111"/>
        <v>0</v>
      </c>
      <c r="AU34" s="207"/>
      <c r="AV34" s="11" t="s">
        <v>34</v>
      </c>
      <c r="AW34" s="11">
        <v>-4.4180000000000001</v>
      </c>
      <c r="AX34" s="11">
        <v>-1.2989999999999999</v>
      </c>
      <c r="AY34" s="11">
        <v>2.694</v>
      </c>
      <c r="AZ34" s="12">
        <f t="shared" si="44"/>
        <v>0.99999999999944578</v>
      </c>
      <c r="BA34" s="12">
        <f t="shared" si="45"/>
        <v>3.0000000000001137</v>
      </c>
      <c r="BB34" s="12">
        <f t="shared" si="46"/>
        <v>0</v>
      </c>
      <c r="BC34" s="207"/>
      <c r="BD34" s="11" t="s">
        <v>34</v>
      </c>
      <c r="BE34" s="11">
        <v>-4.4189999999999996</v>
      </c>
      <c r="BF34" s="11">
        <v>-1.3029999999999999</v>
      </c>
      <c r="BG34" s="11">
        <v>2.6949999999999998</v>
      </c>
      <c r="BH34" s="12">
        <f t="shared" si="136"/>
        <v>0</v>
      </c>
      <c r="BI34" s="12">
        <f t="shared" si="136"/>
        <v>-0.99999999999988987</v>
      </c>
      <c r="BJ34" s="12">
        <f t="shared" si="136"/>
        <v>0.99999999999988987</v>
      </c>
      <c r="BK34" s="207"/>
      <c r="BL34" s="11" t="s">
        <v>34</v>
      </c>
      <c r="BM34" s="11">
        <v>-4.4189999999999996</v>
      </c>
      <c r="BN34" s="11">
        <v>-1.3009999999999999</v>
      </c>
      <c r="BO34" s="11">
        <v>2.6930000000000001</v>
      </c>
      <c r="BP34" s="12">
        <f t="shared" si="47"/>
        <v>0</v>
      </c>
      <c r="BQ34" s="12">
        <f t="shared" si="68"/>
        <v>1.0000000000001119</v>
      </c>
      <c r="BR34" s="12">
        <f t="shared" si="48"/>
        <v>-0.99999999999988987</v>
      </c>
      <c r="BS34" s="207"/>
      <c r="BT34" s="11" t="s">
        <v>34</v>
      </c>
      <c r="BU34" s="11">
        <v>-4.4189999999999996</v>
      </c>
      <c r="BV34" s="11">
        <v>-1.3009999999999999</v>
      </c>
      <c r="BW34" s="11">
        <v>2.6949999999999998</v>
      </c>
      <c r="BX34" s="12">
        <f t="shared" si="49"/>
        <v>0</v>
      </c>
      <c r="BY34" s="12">
        <f t="shared" si="50"/>
        <v>1.0000000000001119</v>
      </c>
      <c r="BZ34" s="12">
        <f t="shared" si="51"/>
        <v>0.99999999999988987</v>
      </c>
      <c r="CA34" s="198"/>
      <c r="CB34" s="11" t="s">
        <v>34</v>
      </c>
      <c r="CC34" s="11">
        <v>-4.4189999999999996</v>
      </c>
      <c r="CD34" s="11">
        <v>-1.3</v>
      </c>
      <c r="CE34" s="11">
        <v>2.6960000000000002</v>
      </c>
      <c r="CF34" s="12">
        <f t="shared" si="52"/>
        <v>0</v>
      </c>
      <c r="CG34" s="12">
        <f t="shared" si="53"/>
        <v>2.0000000000000018</v>
      </c>
      <c r="CH34" s="12">
        <f t="shared" si="54"/>
        <v>2.0000000000002238</v>
      </c>
      <c r="CI34" s="198"/>
      <c r="CJ34" s="11" t="s">
        <v>34</v>
      </c>
      <c r="CK34" s="11">
        <v>-4.4219999999999997</v>
      </c>
      <c r="CL34" s="11">
        <v>-1.3</v>
      </c>
      <c r="CM34" s="11">
        <v>2.6949999999999998</v>
      </c>
      <c r="CN34" s="12">
        <f t="shared" si="137"/>
        <v>-3.0000000000001137</v>
      </c>
      <c r="CO34" s="12">
        <f t="shared" si="137"/>
        <v>2.0000000000000018</v>
      </c>
      <c r="CP34" s="12">
        <f t="shared" si="137"/>
        <v>0.99999999999988987</v>
      </c>
      <c r="CQ34" s="198"/>
      <c r="CR34" s="11" t="s">
        <v>34</v>
      </c>
      <c r="CS34" s="11">
        <v>-4.42</v>
      </c>
      <c r="CT34" s="11">
        <v>-1.3009999999999999</v>
      </c>
      <c r="CU34" s="11">
        <v>2.694</v>
      </c>
      <c r="CV34" s="12">
        <f t="shared" si="55"/>
        <v>-1.000000000000334</v>
      </c>
      <c r="CW34" s="12">
        <f t="shared" si="56"/>
        <v>1.0000000000001119</v>
      </c>
      <c r="CX34" s="12">
        <f t="shared" si="57"/>
        <v>0</v>
      </c>
      <c r="CY34" s="198"/>
      <c r="CZ34" s="11" t="s">
        <v>34</v>
      </c>
      <c r="DA34" s="11">
        <v>-4.423</v>
      </c>
      <c r="DB34" s="11">
        <v>-1.3</v>
      </c>
      <c r="DC34" s="11">
        <v>2.694</v>
      </c>
      <c r="DD34" s="12">
        <f t="shared" si="58"/>
        <v>-4.0000000000004476</v>
      </c>
      <c r="DE34" s="12">
        <f t="shared" si="59"/>
        <v>2.0000000000000018</v>
      </c>
      <c r="DF34" s="12">
        <f t="shared" si="60"/>
        <v>0</v>
      </c>
      <c r="DG34" s="198"/>
      <c r="DH34" s="11" t="s">
        <v>34</v>
      </c>
      <c r="DI34" s="11">
        <v>-4.42</v>
      </c>
      <c r="DJ34" s="11">
        <v>-1.3009999999999999</v>
      </c>
      <c r="DK34" s="11">
        <v>2.6949999999999998</v>
      </c>
      <c r="DL34" s="12">
        <f t="shared" si="138"/>
        <v>-1.000000000000334</v>
      </c>
      <c r="DM34" s="12">
        <f t="shared" si="138"/>
        <v>1.0000000000001119</v>
      </c>
      <c r="DN34" s="12">
        <f t="shared" si="138"/>
        <v>0.99999999999988987</v>
      </c>
      <c r="DO34" s="198"/>
      <c r="DP34" s="11" t="s">
        <v>34</v>
      </c>
      <c r="DQ34" s="11">
        <v>-4.4189999999999996</v>
      </c>
      <c r="DR34" s="11">
        <v>-1.3009999999999999</v>
      </c>
      <c r="DS34" s="11">
        <v>2.6960000000000002</v>
      </c>
      <c r="DT34" s="12">
        <f t="shared" si="139"/>
        <v>0</v>
      </c>
      <c r="DU34" s="12">
        <f t="shared" si="139"/>
        <v>1.0000000000001119</v>
      </c>
      <c r="DV34" s="12">
        <f t="shared" si="139"/>
        <v>2.0000000000002238</v>
      </c>
      <c r="DW34" s="198"/>
      <c r="DX34" s="11" t="s">
        <v>34</v>
      </c>
      <c r="DY34" s="11">
        <v>-4.42</v>
      </c>
      <c r="DZ34" s="11">
        <v>-1.3</v>
      </c>
      <c r="EA34" s="11">
        <v>2.6960000000000002</v>
      </c>
      <c r="EB34" s="12">
        <f t="shared" si="72"/>
        <v>-1.000000000000334</v>
      </c>
      <c r="EC34" s="12">
        <f t="shared" si="61"/>
        <v>2.0000000000000018</v>
      </c>
      <c r="ED34" s="12">
        <f t="shared" si="62"/>
        <v>2.0000000000002238</v>
      </c>
      <c r="EE34" s="198"/>
      <c r="EF34" s="11" t="s">
        <v>34</v>
      </c>
      <c r="EG34" s="11">
        <v>-4.4219999999999997</v>
      </c>
      <c r="EH34" s="11">
        <v>-1.3</v>
      </c>
      <c r="EI34" s="11">
        <v>2.6970000000000001</v>
      </c>
      <c r="EJ34" s="12">
        <f t="shared" si="71"/>
        <v>-3.0000000000001137</v>
      </c>
      <c r="EK34" s="12">
        <f t="shared" si="63"/>
        <v>2.0000000000000018</v>
      </c>
      <c r="EL34" s="12">
        <f t="shared" si="69"/>
        <v>3.0000000000001137</v>
      </c>
      <c r="EM34" s="198"/>
      <c r="EN34" s="11" t="s">
        <v>34</v>
      </c>
      <c r="EO34" s="11">
        <v>-4.4219999999999997</v>
      </c>
      <c r="EP34" s="11">
        <v>-1.3</v>
      </c>
      <c r="EQ34" s="11">
        <v>2.6970000000000001</v>
      </c>
      <c r="ER34" s="12">
        <f>(EO34-D34)*1000</f>
        <v>-3.0000000000001137</v>
      </c>
      <c r="ES34" s="12">
        <f>(EP34-E34)*1000</f>
        <v>2.0000000000000018</v>
      </c>
      <c r="ET34" s="12">
        <f t="shared" ref="ET34:ET37" si="143">(EQ34-F34)*1000</f>
        <v>3.0000000000001137</v>
      </c>
      <c r="EU34" s="198"/>
      <c r="EV34" s="11" t="s">
        <v>34</v>
      </c>
      <c r="EW34" s="11"/>
      <c r="EX34" s="11"/>
      <c r="EY34" s="11"/>
      <c r="EZ34" s="12">
        <f>(EW34-L34)*1000</f>
        <v>1000.000000000334</v>
      </c>
      <c r="FA34" s="12">
        <f>(EX34-M34)*1000</f>
        <v>-1000.0000000001119</v>
      </c>
      <c r="FB34" s="12">
        <f t="shared" ref="FB34" si="144">(EY34-N34)*1000</f>
        <v>-999.99999999988984</v>
      </c>
      <c r="FC34" s="198"/>
      <c r="FD34" s="11" t="s">
        <v>34</v>
      </c>
      <c r="FE34" s="11">
        <v>-4.4189999999999996</v>
      </c>
      <c r="FF34" s="11">
        <v>-1.3009999999999999</v>
      </c>
      <c r="FG34" s="11">
        <v>2.6960000000000002</v>
      </c>
      <c r="FH34" s="41">
        <f t="shared" si="140"/>
        <v>0</v>
      </c>
      <c r="FI34" s="41">
        <f t="shared" si="141"/>
        <v>1.0000000000001119</v>
      </c>
      <c r="FJ34" s="41">
        <f t="shared" si="142"/>
        <v>2.0000000000002238</v>
      </c>
      <c r="FK34" s="198"/>
      <c r="FL34" s="11" t="s">
        <v>34</v>
      </c>
      <c r="FM34" s="11">
        <v>-4.4210000000000003</v>
      </c>
      <c r="FN34" s="11">
        <v>-1.302</v>
      </c>
      <c r="FO34" s="11">
        <v>2.6949999999999998</v>
      </c>
      <c r="FP34" s="41">
        <f>(FM34-$D34)*1000</f>
        <v>-2.0000000000006679</v>
      </c>
      <c r="FQ34" s="41">
        <f>(FN34-$E34)*1000</f>
        <v>0</v>
      </c>
      <c r="FR34" s="41">
        <f>(FO34-$F34)*1000</f>
        <v>0.99999999999988987</v>
      </c>
      <c r="FS34" s="17" t="s">
        <v>34</v>
      </c>
      <c r="FT34" s="30">
        <v>-4.4189999999999996</v>
      </c>
      <c r="FU34" s="30">
        <v>-1.3</v>
      </c>
      <c r="FV34" s="30">
        <v>2.6960000000000002</v>
      </c>
      <c r="FW34" s="56">
        <f>(FT34-$D34)*1000</f>
        <v>0</v>
      </c>
      <c r="FX34" s="56">
        <f>(FU34-$E34)*1000</f>
        <v>2.0000000000000018</v>
      </c>
      <c r="FY34" s="56">
        <f>(FV34-$F34)*1000</f>
        <v>2.0000000000002238</v>
      </c>
      <c r="FZ34" s="17" t="s">
        <v>34</v>
      </c>
      <c r="GA34">
        <v>-4.4219999999999997</v>
      </c>
      <c r="GB34">
        <v>-1.3009999999999999</v>
      </c>
      <c r="GC34">
        <v>2.6949999999999998</v>
      </c>
      <c r="GD34" s="56">
        <f>(GA34-$D34)*1000</f>
        <v>-3.0000000000001137</v>
      </c>
      <c r="GE34" s="56">
        <f>(GB34-$E34)*1000</f>
        <v>1.0000000000001119</v>
      </c>
      <c r="GF34" s="56">
        <f>(GC34-$F34)*1000</f>
        <v>0.99999999999988987</v>
      </c>
      <c r="GG34" s="17" t="s">
        <v>34</v>
      </c>
      <c r="GH34">
        <v>-4.4189999999999996</v>
      </c>
      <c r="GI34">
        <v>-1.3</v>
      </c>
      <c r="GJ34">
        <v>2.694</v>
      </c>
      <c r="GK34" s="56">
        <f>(GH34-$D34)*1000</f>
        <v>0</v>
      </c>
      <c r="GL34" s="56">
        <f>(GI34-$E34)*1000</f>
        <v>2.0000000000000018</v>
      </c>
      <c r="GM34" s="56">
        <f>(GJ34-$F34)*1000</f>
        <v>0</v>
      </c>
      <c r="GN34" s="17" t="s">
        <v>34</v>
      </c>
      <c r="GO34" s="65">
        <v>-4.4219999999999997</v>
      </c>
      <c r="GP34" s="65">
        <v>-1.302</v>
      </c>
      <c r="GQ34" s="65">
        <v>2.6949999999999998</v>
      </c>
      <c r="GR34" s="63">
        <f>(GO34-$D34)*1000</f>
        <v>-3.0000000000001137</v>
      </c>
      <c r="GS34" s="56">
        <f>(GP34-$E34)*1000</f>
        <v>0</v>
      </c>
      <c r="GT34" s="56">
        <f>(GQ34-$F34)*1000</f>
        <v>0.99999999999988987</v>
      </c>
    </row>
    <row r="35" spans="2:202" x14ac:dyDescent="0.25">
      <c r="B35" s="211"/>
      <c r="C35" s="4" t="s">
        <v>35</v>
      </c>
      <c r="D35" s="11">
        <v>-4.4489999999999998</v>
      </c>
      <c r="E35" s="11">
        <v>0.28499999999999998</v>
      </c>
      <c r="F35" s="11">
        <v>3.0609999999999999</v>
      </c>
      <c r="G35" s="207"/>
      <c r="H35" s="11" t="s">
        <v>35</v>
      </c>
      <c r="I35" s="11">
        <v>-4.45</v>
      </c>
      <c r="J35" s="11">
        <v>0.28699999999999998</v>
      </c>
      <c r="K35" s="11">
        <v>3.0619999999999998</v>
      </c>
      <c r="L35" s="12">
        <f t="shared" si="29"/>
        <v>-1.000000000000334</v>
      </c>
      <c r="M35" s="12">
        <f t="shared" si="30"/>
        <v>2.0000000000000018</v>
      </c>
      <c r="N35" s="12">
        <f t="shared" si="31"/>
        <v>0.99999999999988987</v>
      </c>
      <c r="O35" s="207"/>
      <c r="P35" s="11" t="s">
        <v>35</v>
      </c>
      <c r="Q35" s="11">
        <v>-4.4509999999999996</v>
      </c>
      <c r="R35" s="11">
        <v>0.28699999999999998</v>
      </c>
      <c r="S35" s="11">
        <v>3.06</v>
      </c>
      <c r="T35" s="12">
        <f t="shared" si="73"/>
        <v>-1.9999999999997797</v>
      </c>
      <c r="U35" s="12">
        <f t="shared" si="74"/>
        <v>2.0000000000000018</v>
      </c>
      <c r="V35" s="12">
        <f t="shared" si="75"/>
        <v>-0.99999999999988987</v>
      </c>
      <c r="W35" s="207"/>
      <c r="X35" s="11" t="s">
        <v>35</v>
      </c>
      <c r="Y35" s="11">
        <v>-4.4509999999999996</v>
      </c>
      <c r="Z35" s="11">
        <v>0.28699999999999998</v>
      </c>
      <c r="AA35" s="11">
        <v>3.0619999999999998</v>
      </c>
      <c r="AB35" s="12">
        <f t="shared" si="35"/>
        <v>-1.9999999999997797</v>
      </c>
      <c r="AC35" s="12">
        <f t="shared" si="36"/>
        <v>2.0000000000000018</v>
      </c>
      <c r="AD35" s="12">
        <f t="shared" si="37"/>
        <v>0.99999999999988987</v>
      </c>
      <c r="AE35" s="207"/>
      <c r="AF35" s="11" t="s">
        <v>35</v>
      </c>
      <c r="AG35" s="11">
        <v>-4.452</v>
      </c>
      <c r="AH35" s="11">
        <v>0.28399999999999997</v>
      </c>
      <c r="AI35" s="11">
        <v>3.0630000000000002</v>
      </c>
      <c r="AJ35" s="12">
        <f t="shared" si="38"/>
        <v>-3.0000000000001137</v>
      </c>
      <c r="AK35" s="12">
        <f t="shared" si="39"/>
        <v>-1.0000000000000009</v>
      </c>
      <c r="AL35" s="12">
        <f t="shared" si="40"/>
        <v>2.0000000000002238</v>
      </c>
      <c r="AM35" s="207"/>
      <c r="AN35" s="11" t="s">
        <v>35</v>
      </c>
      <c r="AO35" s="11">
        <v>-4.4480000000000004</v>
      </c>
      <c r="AP35" s="11">
        <v>0.28399999999999997</v>
      </c>
      <c r="AQ35" s="11">
        <v>3.06</v>
      </c>
      <c r="AR35" s="12">
        <f t="shared" si="109"/>
        <v>0.99999999999944578</v>
      </c>
      <c r="AS35" s="12">
        <f t="shared" si="110"/>
        <v>-1.0000000000000009</v>
      </c>
      <c r="AT35" s="12">
        <f t="shared" si="111"/>
        <v>-0.99999999999988987</v>
      </c>
      <c r="AU35" s="207"/>
      <c r="AV35" s="11" t="s">
        <v>35</v>
      </c>
      <c r="AW35" s="11">
        <v>-4.4470000000000001</v>
      </c>
      <c r="AX35" s="11">
        <v>0.28599999999999998</v>
      </c>
      <c r="AY35" s="11">
        <v>3.0619999999999998</v>
      </c>
      <c r="AZ35" s="12">
        <f t="shared" si="44"/>
        <v>1.9999999999997797</v>
      </c>
      <c r="BA35" s="12">
        <f t="shared" si="45"/>
        <v>1.0000000000000009</v>
      </c>
      <c r="BB35" s="12">
        <f t="shared" si="46"/>
        <v>0.99999999999988987</v>
      </c>
      <c r="BC35" s="207"/>
      <c r="BD35" s="11" t="s">
        <v>35</v>
      </c>
      <c r="BE35" s="11">
        <v>-4.4489999999999998</v>
      </c>
      <c r="BF35" s="11">
        <v>0.28499999999999998</v>
      </c>
      <c r="BG35" s="11">
        <v>3.0619999999999998</v>
      </c>
      <c r="BH35" s="12">
        <f t="shared" si="136"/>
        <v>0</v>
      </c>
      <c r="BI35" s="12">
        <f t="shared" si="136"/>
        <v>0</v>
      </c>
      <c r="BJ35" s="12">
        <f t="shared" si="136"/>
        <v>0.99999999999988987</v>
      </c>
      <c r="BK35" s="207"/>
      <c r="BL35" s="11" t="s">
        <v>35</v>
      </c>
      <c r="BM35" s="11">
        <v>-4.4480000000000004</v>
      </c>
      <c r="BN35" s="11">
        <v>0.28599999999999998</v>
      </c>
      <c r="BO35" s="11">
        <v>3.0609999999999999</v>
      </c>
      <c r="BP35" s="12">
        <f t="shared" si="47"/>
        <v>0.99999999999944578</v>
      </c>
      <c r="BQ35" s="12">
        <f t="shared" si="68"/>
        <v>1.0000000000000009</v>
      </c>
      <c r="BR35" s="12">
        <f t="shared" si="48"/>
        <v>0</v>
      </c>
      <c r="BS35" s="207"/>
      <c r="BT35" s="11" t="s">
        <v>35</v>
      </c>
      <c r="BU35" s="11">
        <v>-4.4470000000000001</v>
      </c>
      <c r="BV35" s="11">
        <v>0.28599999999999998</v>
      </c>
      <c r="BW35" s="11">
        <v>3.0619999999999998</v>
      </c>
      <c r="BX35" s="12">
        <f t="shared" si="49"/>
        <v>1.9999999999997797</v>
      </c>
      <c r="BY35" s="12">
        <f t="shared" si="50"/>
        <v>1.0000000000000009</v>
      </c>
      <c r="BZ35" s="12">
        <f t="shared" si="51"/>
        <v>0.99999999999988987</v>
      </c>
      <c r="CA35" s="198"/>
      <c r="CB35" s="11" t="s">
        <v>35</v>
      </c>
      <c r="CC35" s="11">
        <v>-4.45</v>
      </c>
      <c r="CD35" s="11">
        <v>0.28599999999999998</v>
      </c>
      <c r="CE35" s="11">
        <v>3.0630000000000002</v>
      </c>
      <c r="CF35" s="12">
        <f t="shared" si="52"/>
        <v>-1.000000000000334</v>
      </c>
      <c r="CG35" s="12">
        <f t="shared" si="53"/>
        <v>1.0000000000000009</v>
      </c>
      <c r="CH35" s="12">
        <f t="shared" si="54"/>
        <v>2.0000000000002238</v>
      </c>
      <c r="CI35" s="198"/>
      <c r="CJ35" s="11" t="s">
        <v>35</v>
      </c>
      <c r="CK35" s="11">
        <v>-4.45</v>
      </c>
      <c r="CL35" s="11">
        <v>0.28699999999999998</v>
      </c>
      <c r="CM35" s="11">
        <v>3.0619999999999998</v>
      </c>
      <c r="CN35" s="12">
        <f t="shared" si="137"/>
        <v>-1.000000000000334</v>
      </c>
      <c r="CO35" s="12">
        <f t="shared" si="137"/>
        <v>2.0000000000000018</v>
      </c>
      <c r="CP35" s="12">
        <f t="shared" si="137"/>
        <v>0.99999999999988987</v>
      </c>
      <c r="CQ35" s="198"/>
      <c r="CR35" s="11" t="s">
        <v>35</v>
      </c>
      <c r="CS35" s="11">
        <v>-4.4489999999999998</v>
      </c>
      <c r="CT35" s="11">
        <v>0.28599999999999998</v>
      </c>
      <c r="CU35" s="11">
        <v>3.0609999999999999</v>
      </c>
      <c r="CV35" s="12">
        <f t="shared" si="55"/>
        <v>0</v>
      </c>
      <c r="CW35" s="12">
        <f t="shared" si="56"/>
        <v>1.0000000000000009</v>
      </c>
      <c r="CX35" s="12">
        <f t="shared" si="57"/>
        <v>0</v>
      </c>
      <c r="CY35" s="198"/>
      <c r="CZ35" s="11" t="s">
        <v>35</v>
      </c>
      <c r="DA35" s="11">
        <v>-4.4530000000000003</v>
      </c>
      <c r="DB35" s="11">
        <v>0.28599999999999998</v>
      </c>
      <c r="DC35" s="11">
        <v>3.0609999999999999</v>
      </c>
      <c r="DD35" s="12">
        <f t="shared" si="58"/>
        <v>-4.0000000000004476</v>
      </c>
      <c r="DE35" s="12">
        <f t="shared" si="59"/>
        <v>1.0000000000000009</v>
      </c>
      <c r="DF35" s="12">
        <f t="shared" si="60"/>
        <v>0</v>
      </c>
      <c r="DG35" s="198"/>
      <c r="DH35" s="11" t="s">
        <v>35</v>
      </c>
      <c r="DI35" s="11">
        <v>-4.452</v>
      </c>
      <c r="DJ35" s="11">
        <v>0.28599999999999998</v>
      </c>
      <c r="DK35" s="11">
        <v>3.0619999999999998</v>
      </c>
      <c r="DL35" s="12">
        <f t="shared" si="138"/>
        <v>-3.0000000000001137</v>
      </c>
      <c r="DM35" s="12">
        <f t="shared" si="138"/>
        <v>1.0000000000000009</v>
      </c>
      <c r="DN35" s="12">
        <f t="shared" si="138"/>
        <v>0.99999999999988987</v>
      </c>
      <c r="DO35" s="198"/>
      <c r="DP35" s="11" t="s">
        <v>35</v>
      </c>
      <c r="DQ35" s="11">
        <v>-4.4470000000000001</v>
      </c>
      <c r="DR35" s="11">
        <v>0.28599999999999998</v>
      </c>
      <c r="DS35" s="11">
        <v>3.0619999999999998</v>
      </c>
      <c r="DT35" s="12">
        <f t="shared" si="139"/>
        <v>1.9999999999997797</v>
      </c>
      <c r="DU35" s="12">
        <f t="shared" si="139"/>
        <v>1.0000000000000009</v>
      </c>
      <c r="DV35" s="12">
        <f t="shared" si="139"/>
        <v>0.99999999999988987</v>
      </c>
      <c r="DW35" s="198"/>
      <c r="DX35" s="11" t="s">
        <v>35</v>
      </c>
      <c r="DY35" s="11">
        <v>-4.4470000000000001</v>
      </c>
      <c r="DZ35" s="11">
        <v>0.28799999999999998</v>
      </c>
      <c r="EA35" s="11">
        <v>3.0630000000000002</v>
      </c>
      <c r="EB35" s="12">
        <f t="shared" si="72"/>
        <v>1.9999999999997797</v>
      </c>
      <c r="EC35" s="12">
        <f t="shared" si="61"/>
        <v>3.0000000000000027</v>
      </c>
      <c r="ED35" s="12">
        <f t="shared" si="62"/>
        <v>2.0000000000002238</v>
      </c>
      <c r="EE35" s="198"/>
      <c r="EF35" s="11" t="s">
        <v>35</v>
      </c>
      <c r="EG35" s="11">
        <v>-4.4489999999999998</v>
      </c>
      <c r="EH35" s="11">
        <v>0.28599999999999998</v>
      </c>
      <c r="EI35" s="11">
        <v>3.0630000000000002</v>
      </c>
      <c r="EJ35" s="12">
        <f t="shared" si="71"/>
        <v>0</v>
      </c>
      <c r="EK35" s="12">
        <f t="shared" si="63"/>
        <v>1.0000000000000009</v>
      </c>
      <c r="EL35" s="12">
        <f t="shared" si="69"/>
        <v>2.0000000000002238</v>
      </c>
      <c r="EM35" s="198"/>
      <c r="EN35" s="11" t="s">
        <v>35</v>
      </c>
      <c r="EO35" s="11">
        <v>-4.4489999999999998</v>
      </c>
      <c r="EP35" s="11">
        <v>0.28599999999999998</v>
      </c>
      <c r="EQ35" s="11">
        <v>3.0630000000000002</v>
      </c>
      <c r="ER35" s="12">
        <f t="shared" ref="ER35" si="145">(EO35-D35)*1000</f>
        <v>0</v>
      </c>
      <c r="ES35" s="12">
        <f>(EP35-E35)*1000</f>
        <v>1.0000000000000009</v>
      </c>
      <c r="ET35" s="12">
        <f>(EQ35-F35)*1000</f>
        <v>2.0000000000002238</v>
      </c>
      <c r="EU35" s="198"/>
      <c r="EV35" s="11" t="s">
        <v>35</v>
      </c>
      <c r="EW35" s="11"/>
      <c r="EX35" s="11"/>
      <c r="EY35" s="11"/>
      <c r="EZ35" s="12">
        <f t="shared" ref="EZ35" si="146">(EW35-L35)*1000</f>
        <v>1000.000000000334</v>
      </c>
      <c r="FA35" s="12">
        <f>(EX35-M35)*1000</f>
        <v>-2000.0000000000018</v>
      </c>
      <c r="FB35" s="12">
        <f>(EY35-N35)*1000</f>
        <v>-999.99999999988984</v>
      </c>
      <c r="FC35" s="198"/>
      <c r="FD35" s="11" t="s">
        <v>35</v>
      </c>
      <c r="FE35" s="11">
        <v>-4.4470000000000001</v>
      </c>
      <c r="FF35" s="11">
        <v>0.28499999999999998</v>
      </c>
      <c r="FG35" s="11">
        <v>3.0619999999999998</v>
      </c>
      <c r="FH35" s="41">
        <f t="shared" si="140"/>
        <v>1.9999999999997797</v>
      </c>
      <c r="FI35" s="41">
        <f t="shared" si="141"/>
        <v>0</v>
      </c>
      <c r="FJ35" s="41">
        <f t="shared" si="142"/>
        <v>0.99999999999988987</v>
      </c>
      <c r="FK35" s="198"/>
      <c r="FL35" s="11" t="s">
        <v>35</v>
      </c>
      <c r="FM35" s="11">
        <v>-4.4489999999999998</v>
      </c>
      <c r="FN35" s="11">
        <v>0.28699999999999998</v>
      </c>
      <c r="FO35" s="11">
        <v>3.0630000000000002</v>
      </c>
      <c r="FP35" s="41">
        <f>(FM35-$D35)*1000</f>
        <v>0</v>
      </c>
      <c r="FQ35" s="41">
        <f>(FN35-$E35)*1000</f>
        <v>2.0000000000000018</v>
      </c>
      <c r="FR35" s="41">
        <f>(FO35-$F35)*1000</f>
        <v>2.0000000000002238</v>
      </c>
      <c r="FS35" s="17" t="s">
        <v>35</v>
      </c>
      <c r="FT35" s="30">
        <v>-4.4480000000000004</v>
      </c>
      <c r="FU35" s="30">
        <v>0.28699999999999998</v>
      </c>
      <c r="FV35" s="30">
        <v>3.0630000000000002</v>
      </c>
      <c r="FW35" s="56">
        <f>(FT35-$D35)*1000</f>
        <v>0.99999999999944578</v>
      </c>
      <c r="FX35" s="56">
        <f>(FU35-$E35)*1000</f>
        <v>2.0000000000000018</v>
      </c>
      <c r="FY35" s="56">
        <f>(FV35-$F35)*1000</f>
        <v>2.0000000000002238</v>
      </c>
      <c r="FZ35" s="17" t="s">
        <v>35</v>
      </c>
      <c r="GA35">
        <v>-4.4489999999999998</v>
      </c>
      <c r="GB35">
        <v>0.28699999999999998</v>
      </c>
      <c r="GC35">
        <v>3.0619999999999998</v>
      </c>
      <c r="GD35" s="56">
        <f>(GA35-$D35)*1000</f>
        <v>0</v>
      </c>
      <c r="GE35" s="56">
        <f>(GB35-$E35)*1000</f>
        <v>2.0000000000000018</v>
      </c>
      <c r="GF35" s="56">
        <f>(GC35-$F35)*1000</f>
        <v>0.99999999999988987</v>
      </c>
      <c r="GG35" s="17" t="s">
        <v>35</v>
      </c>
      <c r="GH35">
        <v>-4.4470000000000001</v>
      </c>
      <c r="GI35">
        <v>0.28599999999999998</v>
      </c>
      <c r="GJ35">
        <v>3.0619999999999998</v>
      </c>
      <c r="GK35" s="56">
        <f>(GH35-$D35)*1000</f>
        <v>1.9999999999997797</v>
      </c>
      <c r="GL35" s="56">
        <f>(GI35-$E35)*1000</f>
        <v>1.0000000000000009</v>
      </c>
      <c r="GM35" s="56">
        <f>(GJ35-$F35)*1000</f>
        <v>0.99999999999988987</v>
      </c>
      <c r="GN35" s="17" t="s">
        <v>35</v>
      </c>
      <c r="GO35" s="65">
        <v>-4.45</v>
      </c>
      <c r="GP35" s="65">
        <v>0.28599999999999998</v>
      </c>
      <c r="GQ35" s="65">
        <v>3.0619999999999998</v>
      </c>
      <c r="GR35" s="63">
        <f>(GO35-$D35)*1000</f>
        <v>-1.000000000000334</v>
      </c>
      <c r="GS35" s="56">
        <f>(GP35-$E35)*1000</f>
        <v>1.0000000000000009</v>
      </c>
      <c r="GT35" s="56">
        <f>(GQ35-$F35)*1000</f>
        <v>0.99999999999988987</v>
      </c>
    </row>
    <row r="36" spans="2:202" x14ac:dyDescent="0.25">
      <c r="B36" s="211"/>
      <c r="C36" s="4" t="s">
        <v>36</v>
      </c>
      <c r="D36" s="11">
        <v>-4.4740000000000002</v>
      </c>
      <c r="E36" s="11">
        <v>1.5109999999999999</v>
      </c>
      <c r="F36" s="11">
        <v>2.665</v>
      </c>
      <c r="G36" s="207"/>
      <c r="H36" s="11" t="s">
        <v>36</v>
      </c>
      <c r="I36" s="11">
        <v>-4.4720000000000004</v>
      </c>
      <c r="J36" s="11">
        <v>1.5109999999999999</v>
      </c>
      <c r="K36" s="11">
        <v>2.6640000000000001</v>
      </c>
      <c r="L36" s="12">
        <f t="shared" si="29"/>
        <v>1.9999999999997797</v>
      </c>
      <c r="M36" s="12">
        <f t="shared" si="30"/>
        <v>0</v>
      </c>
      <c r="N36" s="12">
        <f t="shared" si="31"/>
        <v>-0.99999999999988987</v>
      </c>
      <c r="O36" s="207"/>
      <c r="P36" s="11" t="s">
        <v>36</v>
      </c>
      <c r="Q36" s="11">
        <v>-4.4770000000000003</v>
      </c>
      <c r="R36" s="11">
        <v>1.5109999999999999</v>
      </c>
      <c r="S36" s="11">
        <v>2.6640000000000001</v>
      </c>
      <c r="T36" s="12">
        <f t="shared" si="73"/>
        <v>-3.0000000000001137</v>
      </c>
      <c r="U36" s="12">
        <f t="shared" si="74"/>
        <v>0</v>
      </c>
      <c r="V36" s="12">
        <f t="shared" si="75"/>
        <v>-0.99999999999988987</v>
      </c>
      <c r="W36" s="207"/>
      <c r="X36" s="11" t="s">
        <v>36</v>
      </c>
      <c r="Y36" s="11">
        <v>-4.4770000000000003</v>
      </c>
      <c r="Z36" s="11">
        <v>1.5129999999999999</v>
      </c>
      <c r="AA36" s="11">
        <v>2.6640000000000001</v>
      </c>
      <c r="AB36" s="12">
        <f t="shared" si="35"/>
        <v>-3.0000000000001137</v>
      </c>
      <c r="AC36" s="12">
        <f t="shared" si="36"/>
        <v>2.0000000000000018</v>
      </c>
      <c r="AD36" s="12">
        <f t="shared" si="37"/>
        <v>-0.99999999999988987</v>
      </c>
      <c r="AE36" s="207"/>
      <c r="AF36" s="11" t="s">
        <v>36</v>
      </c>
      <c r="AG36" s="11">
        <v>-4.4770000000000003</v>
      </c>
      <c r="AH36" s="11">
        <v>1.508</v>
      </c>
      <c r="AI36" s="11">
        <v>2.6659999999999999</v>
      </c>
      <c r="AJ36" s="12">
        <f t="shared" si="38"/>
        <v>-3.0000000000001137</v>
      </c>
      <c r="AK36" s="12">
        <f t="shared" si="39"/>
        <v>-2.9999999999998916</v>
      </c>
      <c r="AL36" s="12">
        <f t="shared" si="40"/>
        <v>0.99999999999988987</v>
      </c>
      <c r="AM36" s="207"/>
      <c r="AN36" s="11" t="s">
        <v>36</v>
      </c>
      <c r="AO36" s="11">
        <v>-4.4740000000000002</v>
      </c>
      <c r="AP36" s="11">
        <v>1.5109999999999999</v>
      </c>
      <c r="AQ36" s="11">
        <v>2.6640000000000001</v>
      </c>
      <c r="AR36" s="12">
        <f t="shared" si="109"/>
        <v>0</v>
      </c>
      <c r="AS36" s="12">
        <f t="shared" si="110"/>
        <v>0</v>
      </c>
      <c r="AT36" s="12">
        <f t="shared" si="111"/>
        <v>-0.99999999999988987</v>
      </c>
      <c r="AU36" s="207"/>
      <c r="AV36" s="11" t="s">
        <v>36</v>
      </c>
      <c r="AW36" s="11">
        <v>-4.4729999999999999</v>
      </c>
      <c r="AX36" s="11">
        <v>1.512</v>
      </c>
      <c r="AY36" s="11">
        <v>2.6629999999999998</v>
      </c>
      <c r="AZ36" s="12">
        <f t="shared" si="44"/>
        <v>1.000000000000334</v>
      </c>
      <c r="BA36" s="12">
        <f t="shared" si="45"/>
        <v>1.0000000000001119</v>
      </c>
      <c r="BB36" s="12">
        <f t="shared" si="46"/>
        <v>-2.0000000000002238</v>
      </c>
      <c r="BC36" s="207"/>
      <c r="BD36" s="11" t="s">
        <v>36</v>
      </c>
      <c r="BE36" s="11">
        <v>-4.4720000000000004</v>
      </c>
      <c r="BF36" s="11">
        <v>1.512</v>
      </c>
      <c r="BG36" s="11">
        <v>2.6640000000000001</v>
      </c>
      <c r="BH36" s="12">
        <f>(BE36-D36)*1000</f>
        <v>1.9999999999997797</v>
      </c>
      <c r="BI36" s="12">
        <f t="shared" si="135"/>
        <v>1.0000000000001119</v>
      </c>
      <c r="BJ36" s="12">
        <f>(BG36-F36)*1000</f>
        <v>-0.99999999999988987</v>
      </c>
      <c r="BK36" s="207"/>
      <c r="BL36" s="11" t="s">
        <v>36</v>
      </c>
      <c r="BM36" s="11">
        <v>-4.4720000000000004</v>
      </c>
      <c r="BN36" s="11">
        <v>1.51</v>
      </c>
      <c r="BO36" s="11">
        <v>2.6629999999999998</v>
      </c>
      <c r="BP36" s="12">
        <f t="shared" si="47"/>
        <v>1.9999999999997797</v>
      </c>
      <c r="BQ36" s="12">
        <f t="shared" si="68"/>
        <v>-0.99999999999988987</v>
      </c>
      <c r="BR36" s="12">
        <f t="shared" si="48"/>
        <v>-2.0000000000002238</v>
      </c>
      <c r="BS36" s="207"/>
      <c r="BT36" s="11" t="s">
        <v>36</v>
      </c>
      <c r="BU36" s="11">
        <v>-4.4729999999999999</v>
      </c>
      <c r="BV36" s="11">
        <v>1.51</v>
      </c>
      <c r="BW36" s="11">
        <v>2.665</v>
      </c>
      <c r="BX36" s="12">
        <f t="shared" si="49"/>
        <v>1.000000000000334</v>
      </c>
      <c r="BY36" s="12">
        <f t="shared" si="50"/>
        <v>-0.99999999999988987</v>
      </c>
      <c r="BZ36" s="12">
        <f t="shared" si="51"/>
        <v>0</v>
      </c>
      <c r="CA36" s="198"/>
      <c r="CB36" s="11" t="s">
        <v>36</v>
      </c>
      <c r="CC36" s="11">
        <v>-4.4749999999999996</v>
      </c>
      <c r="CD36" s="11">
        <v>1.512</v>
      </c>
      <c r="CE36" s="11">
        <v>2.6659999999999999</v>
      </c>
      <c r="CF36" s="12">
        <f t="shared" si="52"/>
        <v>-0.99999999999944578</v>
      </c>
      <c r="CG36" s="12">
        <f t="shared" si="53"/>
        <v>1.0000000000001119</v>
      </c>
      <c r="CH36" s="12">
        <f t="shared" si="54"/>
        <v>0.99999999999988987</v>
      </c>
      <c r="CI36" s="198"/>
      <c r="CJ36" s="11" t="s">
        <v>36</v>
      </c>
      <c r="CK36" s="11">
        <v>-4.4740000000000002</v>
      </c>
      <c r="CL36" s="11">
        <v>1.5129999999999999</v>
      </c>
      <c r="CM36" s="11">
        <v>2.6640000000000001</v>
      </c>
      <c r="CN36" s="12">
        <f t="shared" si="137"/>
        <v>0</v>
      </c>
      <c r="CO36" s="12">
        <f t="shared" si="137"/>
        <v>2.0000000000000018</v>
      </c>
      <c r="CP36" s="12">
        <f t="shared" si="137"/>
        <v>-0.99999999999988987</v>
      </c>
      <c r="CQ36" s="198"/>
      <c r="CR36" s="11" t="s">
        <v>36</v>
      </c>
      <c r="CS36" s="11">
        <v>-4.4729999999999999</v>
      </c>
      <c r="CT36" s="11">
        <v>1.5109999999999999</v>
      </c>
      <c r="CU36" s="11">
        <v>2.6640000000000001</v>
      </c>
      <c r="CV36" s="12">
        <f t="shared" si="55"/>
        <v>1.000000000000334</v>
      </c>
      <c r="CW36" s="12">
        <f t="shared" si="56"/>
        <v>0</v>
      </c>
      <c r="CX36" s="12">
        <f t="shared" si="57"/>
        <v>-0.99999999999988987</v>
      </c>
      <c r="CY36" s="198"/>
      <c r="CZ36" s="11" t="s">
        <v>36</v>
      </c>
      <c r="DA36" s="11">
        <v>-4.476</v>
      </c>
      <c r="DB36" s="11">
        <v>1.5129999999999999</v>
      </c>
      <c r="DC36" s="11">
        <v>2.6640000000000001</v>
      </c>
      <c r="DD36" s="12">
        <f t="shared" si="58"/>
        <v>-1.9999999999997797</v>
      </c>
      <c r="DE36" s="12">
        <f t="shared" si="59"/>
        <v>2.0000000000000018</v>
      </c>
      <c r="DF36" s="12">
        <f t="shared" si="60"/>
        <v>-0.99999999999988987</v>
      </c>
      <c r="DG36" s="198"/>
      <c r="DH36" s="11" t="s">
        <v>36</v>
      </c>
      <c r="DI36" s="11">
        <v>-4.4770000000000003</v>
      </c>
      <c r="DJ36" s="11">
        <v>1.51</v>
      </c>
      <c r="DK36" s="11">
        <v>2.6640000000000001</v>
      </c>
      <c r="DL36" s="12">
        <f t="shared" si="138"/>
        <v>-3.0000000000001137</v>
      </c>
      <c r="DM36" s="12">
        <f t="shared" si="138"/>
        <v>-0.99999999999988987</v>
      </c>
      <c r="DN36" s="12">
        <f t="shared" si="138"/>
        <v>-0.99999999999988987</v>
      </c>
      <c r="DO36" s="198"/>
      <c r="DP36" s="11" t="s">
        <v>36</v>
      </c>
      <c r="DQ36" s="11">
        <v>-4.4729999999999999</v>
      </c>
      <c r="DR36" s="11">
        <v>1.5109999999999999</v>
      </c>
      <c r="DS36" s="11">
        <v>2.665</v>
      </c>
      <c r="DT36" s="12">
        <f t="shared" si="139"/>
        <v>1.000000000000334</v>
      </c>
      <c r="DU36" s="12">
        <f t="shared" si="139"/>
        <v>0</v>
      </c>
      <c r="DV36" s="12">
        <f t="shared" si="139"/>
        <v>0</v>
      </c>
      <c r="DW36" s="198"/>
      <c r="DX36" s="11" t="s">
        <v>36</v>
      </c>
      <c r="DY36" s="11">
        <v>-4.4740000000000002</v>
      </c>
      <c r="DZ36" s="11">
        <v>1.512</v>
      </c>
      <c r="EA36" s="11">
        <v>2.665</v>
      </c>
      <c r="EB36" s="12">
        <f t="shared" si="72"/>
        <v>0</v>
      </c>
      <c r="EC36" s="12">
        <f t="shared" si="61"/>
        <v>1.0000000000001119</v>
      </c>
      <c r="ED36" s="12">
        <f t="shared" si="62"/>
        <v>0</v>
      </c>
      <c r="EE36" s="198"/>
      <c r="EF36" s="11" t="s">
        <v>36</v>
      </c>
      <c r="EG36" s="11">
        <v>-4.476</v>
      </c>
      <c r="EH36" s="11">
        <v>1.512</v>
      </c>
      <c r="EI36" s="11">
        <v>2.6659999999999999</v>
      </c>
      <c r="EJ36" s="12">
        <f t="shared" si="71"/>
        <v>-1.9999999999997797</v>
      </c>
      <c r="EK36" s="12">
        <f t="shared" si="63"/>
        <v>1.0000000000001119</v>
      </c>
      <c r="EL36" s="12">
        <f t="shared" si="69"/>
        <v>0.99999999999988987</v>
      </c>
      <c r="EM36" s="198"/>
      <c r="EN36" s="11" t="s">
        <v>36</v>
      </c>
      <c r="EO36" s="11">
        <v>-4.476</v>
      </c>
      <c r="EP36" s="11">
        <v>1.512</v>
      </c>
      <c r="EQ36" s="11">
        <v>2.6659999999999999</v>
      </c>
      <c r="ER36" s="12">
        <f>(EO36-D36)*1000</f>
        <v>-1.9999999999997797</v>
      </c>
      <c r="ES36" s="12">
        <f>(EP36-E36)*1000</f>
        <v>1.0000000000001119</v>
      </c>
      <c r="ET36" s="12">
        <f>(EQ36-F36)*1000</f>
        <v>0.99999999999988987</v>
      </c>
      <c r="EU36" s="198"/>
      <c r="EV36" s="11" t="s">
        <v>36</v>
      </c>
      <c r="EW36" s="11"/>
      <c r="EX36" s="11"/>
      <c r="EY36" s="11"/>
      <c r="EZ36" s="12">
        <f>(EW36-L36)*1000</f>
        <v>-1999.9999999997797</v>
      </c>
      <c r="FA36" s="12">
        <f>(EX36-M36)*1000</f>
        <v>0</v>
      </c>
      <c r="FB36" s="12">
        <f>(EY36-N36)*1000</f>
        <v>999.99999999988984</v>
      </c>
      <c r="FC36" s="198"/>
      <c r="FD36" s="11" t="s">
        <v>36</v>
      </c>
      <c r="FE36" s="11">
        <v>-4.4749999999999996</v>
      </c>
      <c r="FF36" s="11">
        <v>1.512</v>
      </c>
      <c r="FG36" s="11">
        <v>2.665</v>
      </c>
      <c r="FH36" s="41">
        <f t="shared" si="140"/>
        <v>-0.99999999999944578</v>
      </c>
      <c r="FI36" s="41">
        <f t="shared" si="141"/>
        <v>1.0000000000001119</v>
      </c>
      <c r="FJ36" s="41">
        <f t="shared" si="142"/>
        <v>0</v>
      </c>
      <c r="FK36" s="198"/>
      <c r="FL36" s="11" t="s">
        <v>36</v>
      </c>
      <c r="FM36" s="11">
        <v>-4.476</v>
      </c>
      <c r="FN36" s="11">
        <v>1.512</v>
      </c>
      <c r="FO36" s="11">
        <v>2.6659999999999999</v>
      </c>
      <c r="FP36" s="41">
        <f>(FM36-$D36)*1000</f>
        <v>-1.9999999999997797</v>
      </c>
      <c r="FQ36" s="41">
        <f>(FN36-$E36)*1000</f>
        <v>1.0000000000001119</v>
      </c>
      <c r="FR36" s="41">
        <f>(FO36-$F36)*1000</f>
        <v>0.99999999999988987</v>
      </c>
      <c r="FS36" s="17" t="s">
        <v>36</v>
      </c>
      <c r="FT36" s="30">
        <v>-4.4720000000000004</v>
      </c>
      <c r="FU36" s="30">
        <v>1.512</v>
      </c>
      <c r="FV36" s="30">
        <v>2.665</v>
      </c>
      <c r="FW36" s="56">
        <f>(FT36-$D36)*1000</f>
        <v>1.9999999999997797</v>
      </c>
      <c r="FX36" s="56">
        <f>(FU36-$E36)*1000</f>
        <v>1.0000000000001119</v>
      </c>
      <c r="FY36" s="56">
        <f>(FV36-$F36)*1000</f>
        <v>0</v>
      </c>
      <c r="FZ36" s="17" t="s">
        <v>36</v>
      </c>
      <c r="GA36">
        <v>-4.4749999999999996</v>
      </c>
      <c r="GB36">
        <v>1.5109999999999999</v>
      </c>
      <c r="GC36">
        <v>2.6659999999999999</v>
      </c>
      <c r="GD36" s="56">
        <f>(GA36-$D36)*1000</f>
        <v>-0.99999999999944578</v>
      </c>
      <c r="GE36" s="56">
        <f>(GB36-$E36)*1000</f>
        <v>0</v>
      </c>
      <c r="GF36" s="56">
        <f>(GC36-$F36)*1000</f>
        <v>0.99999999999988987</v>
      </c>
      <c r="GG36" s="17" t="s">
        <v>36</v>
      </c>
      <c r="GH36">
        <v>-4.4740000000000002</v>
      </c>
      <c r="GI36">
        <v>1.5109999999999999</v>
      </c>
      <c r="GJ36">
        <v>2.6659999999999999</v>
      </c>
      <c r="GK36" s="56">
        <f>(GH36-$D36)*1000</f>
        <v>0</v>
      </c>
      <c r="GL36" s="56">
        <f>(GI36-$E36)*1000</f>
        <v>0</v>
      </c>
      <c r="GM36" s="56">
        <f>(GJ36-$F36)*1000</f>
        <v>0.99999999999988987</v>
      </c>
      <c r="GN36" s="17" t="s">
        <v>36</v>
      </c>
      <c r="GO36" s="65">
        <v>-4.4749999999999996</v>
      </c>
      <c r="GP36" s="65">
        <v>1.51</v>
      </c>
      <c r="GQ36" s="65">
        <v>2.6659999999999999</v>
      </c>
      <c r="GR36" s="63">
        <f>(GO36-$D36)*1000</f>
        <v>-0.99999999999944578</v>
      </c>
      <c r="GS36" s="56">
        <f>(GP36-$E36)*1000</f>
        <v>-0.99999999999988987</v>
      </c>
      <c r="GT36" s="56">
        <f>(GQ36-$F36)*1000</f>
        <v>0.99999999999988987</v>
      </c>
    </row>
    <row r="37" spans="2:202" x14ac:dyDescent="0.25">
      <c r="B37" s="211"/>
      <c r="C37" s="4" t="s">
        <v>37</v>
      </c>
      <c r="D37" s="11">
        <v>-4.4859999999999998</v>
      </c>
      <c r="E37" s="11">
        <v>2.4609999999999999</v>
      </c>
      <c r="F37" s="11">
        <v>1.5089999999999999</v>
      </c>
      <c r="G37" s="207"/>
      <c r="H37" s="11" t="s">
        <v>37</v>
      </c>
      <c r="I37" s="11">
        <v>-4.4880000000000004</v>
      </c>
      <c r="J37" s="11">
        <v>2.4609999999999999</v>
      </c>
      <c r="K37" s="11">
        <v>1.51</v>
      </c>
      <c r="L37" s="12">
        <f t="shared" si="29"/>
        <v>-2.0000000000006679</v>
      </c>
      <c r="M37" s="12">
        <f t="shared" si="30"/>
        <v>0</v>
      </c>
      <c r="N37" s="12">
        <f t="shared" si="31"/>
        <v>1.0000000000001119</v>
      </c>
      <c r="O37" s="207"/>
      <c r="P37" s="11" t="s">
        <v>37</v>
      </c>
      <c r="Q37" s="11">
        <v>-4.4880000000000004</v>
      </c>
      <c r="R37" s="11">
        <v>2.4620000000000002</v>
      </c>
      <c r="S37" s="11">
        <v>1.51</v>
      </c>
      <c r="T37" s="12">
        <f t="shared" si="73"/>
        <v>-2.0000000000006679</v>
      </c>
      <c r="U37" s="12">
        <f t="shared" si="74"/>
        <v>1.000000000000334</v>
      </c>
      <c r="V37" s="12">
        <f t="shared" si="75"/>
        <v>1.0000000000001119</v>
      </c>
      <c r="W37" s="207"/>
      <c r="X37" s="11" t="s">
        <v>37</v>
      </c>
      <c r="Y37" s="11">
        <v>-4.4880000000000004</v>
      </c>
      <c r="Z37" s="11">
        <v>2.4620000000000002</v>
      </c>
      <c r="AA37" s="11">
        <v>1.5089999999999999</v>
      </c>
      <c r="AB37" s="12">
        <f t="shared" si="35"/>
        <v>-2.0000000000006679</v>
      </c>
      <c r="AC37" s="12">
        <f t="shared" si="36"/>
        <v>1.000000000000334</v>
      </c>
      <c r="AD37" s="12">
        <f t="shared" si="37"/>
        <v>0</v>
      </c>
      <c r="AE37" s="207"/>
      <c r="AF37" s="11" t="s">
        <v>37</v>
      </c>
      <c r="AG37" s="11">
        <v>-4.4880000000000004</v>
      </c>
      <c r="AH37" s="11">
        <v>2.4609999999999999</v>
      </c>
      <c r="AI37" s="11">
        <v>1.5089999999999999</v>
      </c>
      <c r="AJ37" s="12">
        <f t="shared" si="38"/>
        <v>-2.0000000000006679</v>
      </c>
      <c r="AK37" s="12">
        <f t="shared" si="39"/>
        <v>0</v>
      </c>
      <c r="AL37" s="12">
        <f t="shared" si="40"/>
        <v>0</v>
      </c>
      <c r="AM37" s="207"/>
      <c r="AN37" s="11" t="s">
        <v>37</v>
      </c>
      <c r="AO37" s="11">
        <v>-4.4859999999999998</v>
      </c>
      <c r="AP37" s="11">
        <v>2.4609999999999999</v>
      </c>
      <c r="AQ37" s="11">
        <v>1.5089999999999999</v>
      </c>
      <c r="AR37" s="12">
        <f t="shared" si="109"/>
        <v>0</v>
      </c>
      <c r="AS37" s="12">
        <f t="shared" si="110"/>
        <v>0</v>
      </c>
      <c r="AT37" s="12">
        <f t="shared" si="111"/>
        <v>0</v>
      </c>
      <c r="AU37" s="207"/>
      <c r="AV37" s="11" t="s">
        <v>37</v>
      </c>
      <c r="AW37" s="11">
        <v>-4.4850000000000003</v>
      </c>
      <c r="AX37" s="11">
        <v>2.4620000000000002</v>
      </c>
      <c r="AY37" s="11">
        <v>1.51</v>
      </c>
      <c r="AZ37" s="12">
        <f t="shared" si="44"/>
        <v>0.99999999999944578</v>
      </c>
      <c r="BA37" s="12">
        <f t="shared" si="45"/>
        <v>1.000000000000334</v>
      </c>
      <c r="BB37" s="12">
        <f t="shared" si="46"/>
        <v>1.0000000000001119</v>
      </c>
      <c r="BC37" s="207"/>
      <c r="BD37" s="11" t="s">
        <v>37</v>
      </c>
      <c r="BE37" s="11">
        <v>-4.4850000000000003</v>
      </c>
      <c r="BF37" s="11">
        <v>2.4620000000000002</v>
      </c>
      <c r="BG37" s="11">
        <v>1.51</v>
      </c>
      <c r="BH37" s="12">
        <f>(BE37-D37)*1000</f>
        <v>0.99999999999944578</v>
      </c>
      <c r="BI37" s="12">
        <f>(BF37-E37)*1000</f>
        <v>1.000000000000334</v>
      </c>
      <c r="BJ37" s="12">
        <f>(BG37-F37)*1000</f>
        <v>1.0000000000001119</v>
      </c>
      <c r="BK37" s="207"/>
      <c r="BL37" s="11" t="s">
        <v>37</v>
      </c>
      <c r="BM37" s="11">
        <v>-4.4870000000000001</v>
      </c>
      <c r="BN37" s="11">
        <v>2.4620000000000002</v>
      </c>
      <c r="BO37" s="11">
        <v>1.508</v>
      </c>
      <c r="BP37" s="12">
        <f t="shared" si="47"/>
        <v>-1.000000000000334</v>
      </c>
      <c r="BQ37" s="12">
        <f t="shared" si="68"/>
        <v>1.000000000000334</v>
      </c>
      <c r="BR37" s="12">
        <f t="shared" si="48"/>
        <v>-0.99999999999988987</v>
      </c>
      <c r="BS37" s="207"/>
      <c r="BT37" s="11" t="s">
        <v>37</v>
      </c>
      <c r="BU37" s="11">
        <v>-4.4850000000000003</v>
      </c>
      <c r="BV37" s="11">
        <v>2.4609999999999999</v>
      </c>
      <c r="BW37" s="11">
        <v>1.51</v>
      </c>
      <c r="BX37" s="12">
        <f t="shared" si="49"/>
        <v>0.99999999999944578</v>
      </c>
      <c r="BY37" s="12">
        <f t="shared" si="50"/>
        <v>0</v>
      </c>
      <c r="BZ37" s="12">
        <f t="shared" si="51"/>
        <v>1.0000000000001119</v>
      </c>
      <c r="CA37" s="198"/>
      <c r="CB37" s="11" t="s">
        <v>37</v>
      </c>
      <c r="CC37" s="11">
        <v>-4.4859999999999998</v>
      </c>
      <c r="CD37" s="11">
        <v>2.4620000000000002</v>
      </c>
      <c r="CE37" s="11">
        <v>1.5109999999999999</v>
      </c>
      <c r="CF37" s="12">
        <f t="shared" si="52"/>
        <v>0</v>
      </c>
      <c r="CG37" s="12">
        <f>(CD37-E37)*1000</f>
        <v>1.000000000000334</v>
      </c>
      <c r="CH37" s="12">
        <f t="shared" si="54"/>
        <v>2.0000000000000018</v>
      </c>
      <c r="CI37" s="198"/>
      <c r="CJ37" s="11" t="s">
        <v>37</v>
      </c>
      <c r="CK37" s="11">
        <v>-4.4880000000000004</v>
      </c>
      <c r="CL37" s="11">
        <v>2.464</v>
      </c>
      <c r="CM37" s="11">
        <v>1.51</v>
      </c>
      <c r="CN37" s="12">
        <f t="shared" si="137"/>
        <v>-2.0000000000006679</v>
      </c>
      <c r="CO37" s="12">
        <f t="shared" si="137"/>
        <v>3.0000000000001137</v>
      </c>
      <c r="CP37" s="12">
        <f t="shared" si="137"/>
        <v>1.0000000000001119</v>
      </c>
      <c r="CQ37" s="198"/>
      <c r="CR37" s="11" t="s">
        <v>37</v>
      </c>
      <c r="CS37" s="11">
        <v>-4.4859999999999998</v>
      </c>
      <c r="CT37" s="11">
        <v>2.4609999999999999</v>
      </c>
      <c r="CU37" s="11">
        <v>1.5089999999999999</v>
      </c>
      <c r="CV37" s="12">
        <f t="shared" si="55"/>
        <v>0</v>
      </c>
      <c r="CW37" s="12">
        <f t="shared" si="56"/>
        <v>0</v>
      </c>
      <c r="CX37" s="12">
        <f t="shared" si="57"/>
        <v>0</v>
      </c>
      <c r="CY37" s="198"/>
      <c r="CZ37" s="11" t="s">
        <v>37</v>
      </c>
      <c r="DA37" s="11">
        <v>-4.4889999999999999</v>
      </c>
      <c r="DB37" s="11">
        <v>2.4630000000000001</v>
      </c>
      <c r="DC37" s="11">
        <v>1.5089999999999999</v>
      </c>
      <c r="DD37" s="12">
        <f t="shared" si="58"/>
        <v>-3.0000000000001137</v>
      </c>
      <c r="DE37" s="12">
        <f t="shared" si="59"/>
        <v>2.0000000000002238</v>
      </c>
      <c r="DF37" s="12">
        <f t="shared" si="60"/>
        <v>0</v>
      </c>
      <c r="DG37" s="198"/>
      <c r="DH37" s="11" t="s">
        <v>37</v>
      </c>
      <c r="DI37" s="11">
        <v>-4.4880000000000004</v>
      </c>
      <c r="DJ37" s="11">
        <v>2.4620000000000002</v>
      </c>
      <c r="DK37" s="11">
        <v>1.51</v>
      </c>
      <c r="DL37" s="12">
        <f t="shared" si="138"/>
        <v>-2.0000000000006679</v>
      </c>
      <c r="DM37" s="12">
        <f t="shared" si="138"/>
        <v>1.000000000000334</v>
      </c>
      <c r="DN37" s="12">
        <f t="shared" si="138"/>
        <v>1.0000000000001119</v>
      </c>
      <c r="DO37" s="198"/>
      <c r="DP37" s="11" t="s">
        <v>37</v>
      </c>
      <c r="DQ37" s="11">
        <v>-4.4859999999999998</v>
      </c>
      <c r="DR37" s="11">
        <v>2.4609999999999999</v>
      </c>
      <c r="DS37" s="11">
        <v>1.51</v>
      </c>
      <c r="DT37" s="12">
        <f t="shared" si="139"/>
        <v>0</v>
      </c>
      <c r="DU37" s="12">
        <f t="shared" si="139"/>
        <v>0</v>
      </c>
      <c r="DV37" s="12">
        <f t="shared" si="139"/>
        <v>1.0000000000001119</v>
      </c>
      <c r="DW37" s="198"/>
      <c r="DX37" s="11" t="s">
        <v>37</v>
      </c>
      <c r="DY37" s="11">
        <v>-4.4859999999999998</v>
      </c>
      <c r="DZ37" s="11">
        <v>2.464</v>
      </c>
      <c r="EA37" s="11">
        <v>1.5109999999999999</v>
      </c>
      <c r="EB37" s="12">
        <f t="shared" si="72"/>
        <v>0</v>
      </c>
      <c r="EC37" s="12">
        <f t="shared" si="61"/>
        <v>3.0000000000001137</v>
      </c>
      <c r="ED37" s="12">
        <f t="shared" si="62"/>
        <v>2.0000000000000018</v>
      </c>
      <c r="EE37" s="198"/>
      <c r="EF37" s="11" t="s">
        <v>37</v>
      </c>
      <c r="EG37" s="11">
        <v>-4.4880000000000004</v>
      </c>
      <c r="EH37" s="11">
        <v>2.4620000000000002</v>
      </c>
      <c r="EI37" s="11">
        <v>1.5109999999999999</v>
      </c>
      <c r="EJ37" s="12">
        <f t="shared" si="71"/>
        <v>-2.0000000000006679</v>
      </c>
      <c r="EK37" s="12">
        <f t="shared" si="63"/>
        <v>1.000000000000334</v>
      </c>
      <c r="EL37" s="12">
        <f t="shared" si="69"/>
        <v>2.0000000000000018</v>
      </c>
      <c r="EM37" s="198"/>
      <c r="EN37" s="11" t="s">
        <v>37</v>
      </c>
      <c r="EO37" s="11">
        <v>-4.4880000000000004</v>
      </c>
      <c r="EP37" s="11">
        <v>2.4620000000000002</v>
      </c>
      <c r="EQ37" s="11">
        <v>1.5109999999999999</v>
      </c>
      <c r="ER37" s="12">
        <f>(EO37-D37)*1000</f>
        <v>-2.0000000000006679</v>
      </c>
      <c r="ES37" s="12">
        <f>(EP37-E37)*1000</f>
        <v>1.000000000000334</v>
      </c>
      <c r="ET37" s="12">
        <f t="shared" si="143"/>
        <v>2.0000000000000018</v>
      </c>
      <c r="EU37" s="198"/>
      <c r="EV37" s="11" t="s">
        <v>37</v>
      </c>
      <c r="EW37" s="11"/>
      <c r="EX37" s="11"/>
      <c r="EY37" s="11"/>
      <c r="EZ37" s="12">
        <f>(EW37-L37)*1000</f>
        <v>2000.000000000668</v>
      </c>
      <c r="FA37" s="12">
        <f>(EX37-M37)*1000</f>
        <v>0</v>
      </c>
      <c r="FB37" s="12">
        <f t="shared" ref="FB37" si="147">(EY37-N37)*1000</f>
        <v>-1000.0000000001119</v>
      </c>
      <c r="FC37" s="198"/>
      <c r="FD37" s="11" t="s">
        <v>37</v>
      </c>
      <c r="FE37" s="11">
        <v>-4.4859999999999998</v>
      </c>
      <c r="FF37" s="11">
        <v>2.4609999999999999</v>
      </c>
      <c r="FG37" s="11">
        <v>1.51</v>
      </c>
      <c r="FH37" s="41">
        <f t="shared" si="140"/>
        <v>0</v>
      </c>
      <c r="FI37" s="41">
        <f t="shared" si="141"/>
        <v>0</v>
      </c>
      <c r="FJ37" s="41">
        <f t="shared" si="142"/>
        <v>1.0000000000001119</v>
      </c>
      <c r="FK37" s="198"/>
      <c r="FL37" s="11" t="s">
        <v>37</v>
      </c>
      <c r="FM37" s="11">
        <v>-4.4859999999999998</v>
      </c>
      <c r="FN37" s="11">
        <v>2.4630000000000001</v>
      </c>
      <c r="FO37" s="11">
        <v>1.512</v>
      </c>
      <c r="FP37" s="41">
        <f>(FM37-$D37)*1000</f>
        <v>0</v>
      </c>
      <c r="FQ37" s="41">
        <f>(FN37-$E37)*1000</f>
        <v>2.0000000000002238</v>
      </c>
      <c r="FR37" s="41">
        <f>(FO37-$F37)*1000</f>
        <v>3.0000000000001137</v>
      </c>
      <c r="FS37" s="17" t="s">
        <v>37</v>
      </c>
      <c r="FT37" s="30">
        <v>-4.4850000000000003</v>
      </c>
      <c r="FU37" s="30">
        <v>2.4630000000000001</v>
      </c>
      <c r="FV37" s="30">
        <v>1.5109999999999999</v>
      </c>
      <c r="FW37" s="56">
        <f>(FT37-$D37)*1000</f>
        <v>0.99999999999944578</v>
      </c>
      <c r="FX37" s="56">
        <f>(FU37-$E37)*1000</f>
        <v>2.0000000000002238</v>
      </c>
      <c r="FY37" s="56">
        <f>(FV37-$F37)*1000</f>
        <v>2.0000000000000018</v>
      </c>
      <c r="FZ37" s="17" t="s">
        <v>37</v>
      </c>
      <c r="GA37">
        <v>-4.4880000000000004</v>
      </c>
      <c r="GB37">
        <v>2.4620000000000002</v>
      </c>
      <c r="GC37">
        <v>1.5089999999999999</v>
      </c>
      <c r="GD37" s="56">
        <f>(GA37-$D37)*1000</f>
        <v>-2.0000000000006679</v>
      </c>
      <c r="GE37" s="56">
        <f>(GB37-$E37)*1000</f>
        <v>1.000000000000334</v>
      </c>
      <c r="GF37" s="56">
        <f>(GC37-$F37)*1000</f>
        <v>0</v>
      </c>
      <c r="GG37" s="17" t="s">
        <v>37</v>
      </c>
      <c r="GH37">
        <v>-4.4880000000000004</v>
      </c>
      <c r="GI37">
        <v>2.4620000000000002</v>
      </c>
      <c r="GJ37">
        <v>1.5109999999999999</v>
      </c>
      <c r="GK37" s="56">
        <f>(GH37-$D37)*1000</f>
        <v>-2.0000000000006679</v>
      </c>
      <c r="GL37" s="56">
        <f>(GI37-$E37)*1000</f>
        <v>1.000000000000334</v>
      </c>
      <c r="GM37" s="56">
        <f>(GJ37-$F37)*1000</f>
        <v>2.0000000000000018</v>
      </c>
      <c r="GN37" s="17" t="s">
        <v>37</v>
      </c>
      <c r="GO37" s="65">
        <v>-4.4870000000000001</v>
      </c>
      <c r="GP37" s="65">
        <v>2.4609999999999999</v>
      </c>
      <c r="GQ37" s="65">
        <v>1.51</v>
      </c>
      <c r="GR37" s="63">
        <f>(GO37-$D37)*1000</f>
        <v>-1.000000000000334</v>
      </c>
      <c r="GS37" s="56">
        <f>(GP37-$E37)*1000</f>
        <v>0</v>
      </c>
      <c r="GT37" s="56">
        <f>(GQ37-$F37)*1000</f>
        <v>1.0000000000001119</v>
      </c>
    </row>
    <row r="38" spans="2:202" x14ac:dyDescent="0.25">
      <c r="B38" s="211"/>
      <c r="C38" s="4" t="s">
        <v>38</v>
      </c>
      <c r="D38" s="11">
        <v>-4.4720000000000004</v>
      </c>
      <c r="E38" s="11">
        <v>2.4860000000000002</v>
      </c>
      <c r="F38" s="11">
        <v>-0.188</v>
      </c>
      <c r="G38" s="207"/>
      <c r="H38" s="11" t="s">
        <v>38</v>
      </c>
      <c r="I38" s="11"/>
      <c r="J38" s="11"/>
      <c r="K38" s="11"/>
      <c r="L38" s="12"/>
      <c r="M38" s="12"/>
      <c r="N38" s="12"/>
      <c r="O38" s="207"/>
      <c r="P38" s="11" t="s">
        <v>38</v>
      </c>
      <c r="Q38" s="11"/>
      <c r="R38" s="11"/>
      <c r="S38" s="11"/>
      <c r="T38" s="12"/>
      <c r="U38" s="12"/>
      <c r="V38" s="12"/>
      <c r="W38" s="207"/>
      <c r="X38" s="11" t="s">
        <v>38</v>
      </c>
      <c r="Y38" s="11"/>
      <c r="Z38" s="11"/>
      <c r="AA38" s="11"/>
      <c r="AB38" s="12"/>
      <c r="AC38" s="12"/>
      <c r="AD38" s="12"/>
      <c r="AE38" s="207"/>
      <c r="AF38" s="11" t="s">
        <v>38</v>
      </c>
      <c r="AG38" s="11"/>
      <c r="AH38" s="11"/>
      <c r="AI38" s="11"/>
      <c r="AJ38" s="12"/>
      <c r="AK38" s="12"/>
      <c r="AL38" s="12"/>
      <c r="AM38" s="207"/>
      <c r="AN38" s="11" t="s">
        <v>38</v>
      </c>
      <c r="AO38" s="11"/>
      <c r="AP38" s="11"/>
      <c r="AQ38" s="11"/>
      <c r="AR38" s="12"/>
      <c r="AS38" s="12"/>
      <c r="AT38" s="12"/>
      <c r="AU38" s="207"/>
      <c r="AV38" s="11" t="s">
        <v>38</v>
      </c>
      <c r="AW38" s="11"/>
      <c r="AX38" s="11"/>
      <c r="AY38" s="11"/>
      <c r="AZ38" s="12"/>
      <c r="BA38" s="12"/>
      <c r="BB38" s="12"/>
      <c r="BC38" s="207"/>
      <c r="BD38" s="11" t="s">
        <v>38</v>
      </c>
      <c r="BE38" s="11"/>
      <c r="BF38" s="11"/>
      <c r="BG38" s="11"/>
      <c r="BH38" s="12"/>
      <c r="BI38" s="12"/>
      <c r="BJ38" s="12"/>
      <c r="BK38" s="207"/>
      <c r="BL38" s="11" t="s">
        <v>38</v>
      </c>
      <c r="BM38" s="11"/>
      <c r="BN38" s="11"/>
      <c r="BO38" s="11"/>
      <c r="BP38" s="12"/>
      <c r="BQ38" s="12"/>
      <c r="BR38" s="12"/>
      <c r="BS38" s="207"/>
      <c r="BT38" s="11" t="s">
        <v>38</v>
      </c>
      <c r="BU38" s="11"/>
      <c r="BV38" s="11"/>
      <c r="BW38" s="11"/>
      <c r="BX38" s="12"/>
      <c r="BY38" s="12"/>
      <c r="BZ38" s="12"/>
      <c r="CA38" s="199"/>
      <c r="CB38" s="11" t="s">
        <v>38</v>
      </c>
      <c r="CC38" s="11"/>
      <c r="CD38" s="11"/>
      <c r="CE38" s="11"/>
      <c r="CF38" s="12"/>
      <c r="CG38" s="12"/>
      <c r="CH38" s="12"/>
      <c r="CI38" s="199"/>
      <c r="CJ38" s="11" t="s">
        <v>38</v>
      </c>
      <c r="CK38" s="11"/>
      <c r="CL38" s="11"/>
      <c r="CM38" s="11"/>
      <c r="CN38" s="12"/>
      <c r="CO38" s="12"/>
      <c r="CP38" s="12"/>
      <c r="CQ38" s="199"/>
      <c r="CR38" s="11" t="s">
        <v>38</v>
      </c>
      <c r="CS38" s="11"/>
      <c r="CT38" s="11"/>
      <c r="CU38" s="11"/>
      <c r="CV38" s="12"/>
      <c r="CW38" s="12"/>
      <c r="CX38" s="12"/>
      <c r="CY38" s="199"/>
      <c r="CZ38" s="11" t="s">
        <v>38</v>
      </c>
      <c r="DA38" s="11"/>
      <c r="DB38" s="11"/>
      <c r="DC38" s="11"/>
      <c r="DD38" s="12"/>
      <c r="DE38" s="12"/>
      <c r="DF38" s="12"/>
      <c r="DG38" s="199"/>
      <c r="DH38" s="11" t="s">
        <v>38</v>
      </c>
      <c r="DI38" s="11"/>
      <c r="DJ38" s="11"/>
      <c r="DK38" s="11"/>
      <c r="DL38" s="12"/>
      <c r="DM38" s="12"/>
      <c r="DN38" s="12"/>
      <c r="DO38" s="199"/>
      <c r="DP38" s="11" t="s">
        <v>38</v>
      </c>
      <c r="DQ38" s="11"/>
      <c r="DR38" s="11"/>
      <c r="DS38" s="11"/>
      <c r="DT38" s="12"/>
      <c r="DU38" s="12"/>
      <c r="DV38" s="12"/>
      <c r="DW38" s="199"/>
      <c r="DX38" s="11" t="s">
        <v>38</v>
      </c>
      <c r="DY38" s="11"/>
      <c r="DZ38" s="11"/>
      <c r="EA38" s="11"/>
      <c r="EB38" s="12"/>
      <c r="EC38" s="12"/>
      <c r="ED38" s="12"/>
      <c r="EE38" s="199"/>
      <c r="EF38" s="11" t="s">
        <v>38</v>
      </c>
      <c r="EG38" s="11"/>
      <c r="EH38" s="11"/>
      <c r="EI38" s="11"/>
      <c r="EJ38" s="12"/>
      <c r="EK38" s="12"/>
      <c r="EL38" s="12"/>
      <c r="EM38" s="199"/>
      <c r="EN38" s="11" t="s">
        <v>38</v>
      </c>
      <c r="EO38" s="11"/>
      <c r="EP38" s="11"/>
      <c r="EQ38" s="11"/>
      <c r="ER38" s="12"/>
      <c r="ES38" s="12"/>
      <c r="ET38" s="12"/>
      <c r="EU38" s="199"/>
      <c r="EV38" s="11" t="s">
        <v>38</v>
      </c>
      <c r="EW38" s="11"/>
      <c r="EX38" s="11"/>
      <c r="EY38" s="11"/>
      <c r="EZ38" s="12"/>
      <c r="FA38" s="12"/>
      <c r="FB38" s="12"/>
      <c r="FC38" s="199"/>
      <c r="FD38" s="11" t="s">
        <v>38</v>
      </c>
      <c r="FE38" s="11"/>
      <c r="FF38" s="11"/>
      <c r="FG38" s="11"/>
      <c r="FH38" s="12"/>
      <c r="FI38" s="12"/>
      <c r="FJ38" s="12"/>
      <c r="FK38" s="199"/>
      <c r="FL38" s="11" t="s">
        <v>38</v>
      </c>
      <c r="FM38" s="11"/>
      <c r="FN38" s="11"/>
      <c r="FO38" s="11"/>
      <c r="FP38" s="12"/>
      <c r="FQ38" s="12"/>
      <c r="FR38" s="12"/>
      <c r="FS38" s="17" t="s">
        <v>38</v>
      </c>
      <c r="FT38" s="11"/>
      <c r="FU38" s="11"/>
      <c r="FV38" s="11"/>
      <c r="FW38" s="58"/>
      <c r="FX38" s="58"/>
      <c r="FY38" s="58"/>
      <c r="FZ38" s="17" t="s">
        <v>38</v>
      </c>
      <c r="GA38" s="11"/>
      <c r="GB38" s="11"/>
      <c r="GC38" s="11"/>
      <c r="GD38" s="58"/>
      <c r="GE38" s="58"/>
      <c r="GF38" s="58"/>
      <c r="GG38" s="17" t="s">
        <v>38</v>
      </c>
      <c r="GH38" s="11"/>
      <c r="GI38" s="11"/>
      <c r="GJ38" s="11"/>
      <c r="GK38" s="58"/>
      <c r="GL38" s="58"/>
      <c r="GM38" s="58"/>
      <c r="GN38" s="17" t="s">
        <v>38</v>
      </c>
      <c r="GO38" s="68"/>
      <c r="GP38" s="68"/>
      <c r="GQ38" s="68"/>
      <c r="GR38" s="58"/>
      <c r="GS38" s="58"/>
      <c r="GT38" s="58"/>
    </row>
    <row r="39" spans="2:202" x14ac:dyDescent="0.25">
      <c r="B39" s="211">
        <v>6</v>
      </c>
      <c r="C39" s="4" t="s">
        <v>39</v>
      </c>
      <c r="D39" s="11">
        <v>-6.4669999999999996</v>
      </c>
      <c r="E39" s="11">
        <v>-2.4329999999999998</v>
      </c>
      <c r="F39" s="11">
        <v>-4.1000000000000002E-2</v>
      </c>
      <c r="G39" s="207">
        <v>6</v>
      </c>
      <c r="H39" s="11" t="s">
        <v>39</v>
      </c>
      <c r="I39" s="11">
        <v>-6.47</v>
      </c>
      <c r="J39" s="11">
        <v>-2.4340000000000002</v>
      </c>
      <c r="K39" s="11">
        <v>-4.1000000000000002E-2</v>
      </c>
      <c r="L39" s="12">
        <f t="shared" si="29"/>
        <v>-3.0000000000001137</v>
      </c>
      <c r="M39" s="12">
        <f t="shared" si="30"/>
        <v>-1.000000000000334</v>
      </c>
      <c r="N39" s="12">
        <f t="shared" si="31"/>
        <v>0</v>
      </c>
      <c r="O39" s="207">
        <v>6</v>
      </c>
      <c r="P39" s="11" t="s">
        <v>39</v>
      </c>
      <c r="Q39" s="11">
        <v>-6.468</v>
      </c>
      <c r="R39" s="11">
        <v>-2.4319999999999999</v>
      </c>
      <c r="S39" s="11">
        <v>-4.2000000000000003E-2</v>
      </c>
      <c r="T39" s="12">
        <f t="shared" si="73"/>
        <v>-1.000000000000334</v>
      </c>
      <c r="U39" s="12">
        <f t="shared" si="74"/>
        <v>0.99999999999988987</v>
      </c>
      <c r="V39" s="12">
        <f t="shared" si="75"/>
        <v>-1.0000000000000009</v>
      </c>
      <c r="W39" s="207">
        <v>6</v>
      </c>
      <c r="X39" s="11" t="s">
        <v>39</v>
      </c>
      <c r="Y39" s="11">
        <v>-6.468</v>
      </c>
      <c r="Z39" s="11">
        <v>-2.4329999999999998</v>
      </c>
      <c r="AA39" s="11">
        <v>-4.1000000000000002E-2</v>
      </c>
      <c r="AB39" s="12">
        <f t="shared" si="35"/>
        <v>-1.000000000000334</v>
      </c>
      <c r="AC39" s="12">
        <f t="shared" si="36"/>
        <v>0</v>
      </c>
      <c r="AD39" s="12">
        <f t="shared" si="37"/>
        <v>0</v>
      </c>
      <c r="AE39" s="207">
        <v>6</v>
      </c>
      <c r="AF39" s="11" t="s">
        <v>39</v>
      </c>
      <c r="AG39" s="11">
        <v>-6.4660000000000002</v>
      </c>
      <c r="AH39" s="11">
        <v>-2.4350000000000001</v>
      </c>
      <c r="AI39" s="11">
        <v>-0.04</v>
      </c>
      <c r="AJ39" s="12">
        <f t="shared" si="38"/>
        <v>0.99999999999944578</v>
      </c>
      <c r="AK39" s="12">
        <f t="shared" si="39"/>
        <v>-2.0000000000002238</v>
      </c>
      <c r="AL39" s="12">
        <f t="shared" si="40"/>
        <v>1.0000000000000009</v>
      </c>
      <c r="AM39" s="207">
        <v>6</v>
      </c>
      <c r="AN39" s="11" t="s">
        <v>39</v>
      </c>
      <c r="AO39" s="11">
        <v>-6.4660000000000002</v>
      </c>
      <c r="AP39" s="11">
        <v>-2.4340000000000002</v>
      </c>
      <c r="AQ39" s="11">
        <v>-4.2000000000000003E-2</v>
      </c>
      <c r="AR39" s="12">
        <f t="shared" si="109"/>
        <v>0.99999999999944578</v>
      </c>
      <c r="AS39" s="12">
        <f t="shared" si="110"/>
        <v>-1.000000000000334</v>
      </c>
      <c r="AT39" s="12">
        <f t="shared" si="111"/>
        <v>-1.0000000000000009</v>
      </c>
      <c r="AU39" s="207">
        <v>6</v>
      </c>
      <c r="AV39" s="11" t="s">
        <v>39</v>
      </c>
      <c r="AW39" s="11">
        <v>-6.4649999999999999</v>
      </c>
      <c r="AX39" s="11">
        <v>-2.4329999999999998</v>
      </c>
      <c r="AY39" s="11">
        <v>-4.1000000000000002E-2</v>
      </c>
      <c r="AZ39" s="12">
        <f t="shared" si="44"/>
        <v>1.9999999999997797</v>
      </c>
      <c r="BA39" s="12">
        <f t="shared" si="45"/>
        <v>0</v>
      </c>
      <c r="BB39" s="12">
        <f t="shared" si="46"/>
        <v>0</v>
      </c>
      <c r="BC39" s="207">
        <v>6</v>
      </c>
      <c r="BD39" s="11" t="s">
        <v>39</v>
      </c>
      <c r="BE39" s="11">
        <v>-6.4660000000000002</v>
      </c>
      <c r="BF39" s="11">
        <v>-2.4350000000000001</v>
      </c>
      <c r="BG39" s="11">
        <v>-4.1000000000000002E-2</v>
      </c>
      <c r="BH39" s="12">
        <f t="shared" ref="BH39:BJ40" si="148">(BE39-D39)*1000</f>
        <v>0.99999999999944578</v>
      </c>
      <c r="BI39" s="12">
        <f t="shared" si="148"/>
        <v>-2.0000000000002238</v>
      </c>
      <c r="BJ39" s="12">
        <f t="shared" si="148"/>
        <v>0</v>
      </c>
      <c r="BK39" s="207">
        <v>6</v>
      </c>
      <c r="BL39" s="11" t="s">
        <v>39</v>
      </c>
      <c r="BM39" s="11">
        <v>-6.4669999999999996</v>
      </c>
      <c r="BN39" s="11">
        <v>-2.4329999999999998</v>
      </c>
      <c r="BO39" s="11">
        <v>-4.2000000000000003E-2</v>
      </c>
      <c r="BP39" s="12">
        <f t="shared" si="47"/>
        <v>0</v>
      </c>
      <c r="BQ39" s="12">
        <f t="shared" si="68"/>
        <v>0</v>
      </c>
      <c r="BR39" s="12">
        <f t="shared" si="48"/>
        <v>-1.0000000000000009</v>
      </c>
      <c r="BS39" s="207">
        <v>6</v>
      </c>
      <c r="BT39" s="11" t="s">
        <v>39</v>
      </c>
      <c r="BU39" s="11">
        <v>-6.4649999999999999</v>
      </c>
      <c r="BV39" s="11">
        <v>-2.4329999999999998</v>
      </c>
      <c r="BW39" s="11">
        <v>-4.1000000000000002E-2</v>
      </c>
      <c r="BX39" s="12">
        <f t="shared" si="49"/>
        <v>1.9999999999997797</v>
      </c>
      <c r="BY39" s="12">
        <f t="shared" si="50"/>
        <v>0</v>
      </c>
      <c r="BZ39" s="12">
        <f t="shared" si="51"/>
        <v>0</v>
      </c>
      <c r="CA39" s="197">
        <v>6</v>
      </c>
      <c r="CB39" s="11" t="s">
        <v>39</v>
      </c>
      <c r="CC39" s="11">
        <v>-6.4669999999999996</v>
      </c>
      <c r="CD39" s="11">
        <v>-2.4329999999999998</v>
      </c>
      <c r="CE39" s="11">
        <v>-0.04</v>
      </c>
      <c r="CF39" s="12">
        <f t="shared" si="52"/>
        <v>0</v>
      </c>
      <c r="CG39" s="12">
        <f t="shared" si="53"/>
        <v>0</v>
      </c>
      <c r="CH39" s="12">
        <f t="shared" si="54"/>
        <v>1.0000000000000009</v>
      </c>
      <c r="CI39" s="197">
        <v>6</v>
      </c>
      <c r="CJ39" s="11" t="s">
        <v>39</v>
      </c>
      <c r="CK39" s="11">
        <v>-6.468</v>
      </c>
      <c r="CL39" s="11">
        <v>-2.4319999999999999</v>
      </c>
      <c r="CM39" s="11">
        <v>-4.1000000000000002E-2</v>
      </c>
      <c r="CN39" s="12">
        <f t="shared" ref="CN39:CP44" si="149">(CK39-D39)*1000</f>
        <v>-1.000000000000334</v>
      </c>
      <c r="CO39" s="12">
        <f t="shared" si="149"/>
        <v>0.99999999999988987</v>
      </c>
      <c r="CP39" s="12">
        <f t="shared" si="149"/>
        <v>0</v>
      </c>
      <c r="CQ39" s="197">
        <v>6</v>
      </c>
      <c r="CR39" s="11" t="s">
        <v>39</v>
      </c>
      <c r="CS39" s="11">
        <v>-6.4669999999999996</v>
      </c>
      <c r="CT39" s="11">
        <v>-2.4350000000000001</v>
      </c>
      <c r="CU39" s="11">
        <v>-4.2000000000000003E-2</v>
      </c>
      <c r="CV39" s="12">
        <f t="shared" si="55"/>
        <v>0</v>
      </c>
      <c r="CW39" s="12">
        <f t="shared" si="56"/>
        <v>-2.0000000000002238</v>
      </c>
      <c r="CX39" s="12">
        <f t="shared" si="57"/>
        <v>-1.0000000000000009</v>
      </c>
      <c r="CY39" s="197">
        <v>6</v>
      </c>
      <c r="CZ39" s="11" t="s">
        <v>39</v>
      </c>
      <c r="DA39" s="11">
        <v>-6.47</v>
      </c>
      <c r="DB39" s="11">
        <v>-2.4329999999999998</v>
      </c>
      <c r="DC39" s="11">
        <v>-4.2000000000000003E-2</v>
      </c>
      <c r="DD39" s="12">
        <f t="shared" si="58"/>
        <v>-3.0000000000001137</v>
      </c>
      <c r="DE39" s="12">
        <f t="shared" si="59"/>
        <v>0</v>
      </c>
      <c r="DF39" s="12">
        <f t="shared" si="60"/>
        <v>-1.0000000000000009</v>
      </c>
      <c r="DG39" s="197">
        <v>6</v>
      </c>
      <c r="DH39" s="11" t="s">
        <v>39</v>
      </c>
      <c r="DI39" s="11">
        <v>-6.4649999999999999</v>
      </c>
      <c r="DJ39" s="11">
        <v>-2.4329999999999998</v>
      </c>
      <c r="DK39" s="11">
        <v>-4.2000000000000003E-2</v>
      </c>
      <c r="DL39" s="12">
        <f t="shared" ref="DL39:DN44" si="150">(DI39-D39)*1000</f>
        <v>1.9999999999997797</v>
      </c>
      <c r="DM39" s="12">
        <f t="shared" si="150"/>
        <v>0</v>
      </c>
      <c r="DN39" s="12">
        <f t="shared" si="150"/>
        <v>-1.0000000000000009</v>
      </c>
      <c r="DO39" s="197">
        <v>6</v>
      </c>
      <c r="DP39" s="11" t="s">
        <v>39</v>
      </c>
      <c r="DQ39" s="11">
        <v>-6.4649999999999999</v>
      </c>
      <c r="DR39" s="11">
        <v>-2.4340000000000002</v>
      </c>
      <c r="DS39" s="11">
        <v>-4.1000000000000002E-2</v>
      </c>
      <c r="DT39" s="12">
        <f t="shared" ref="DT39:DV44" si="151">(DQ39-D39)*1000</f>
        <v>1.9999999999997797</v>
      </c>
      <c r="DU39" s="12">
        <f t="shared" si="151"/>
        <v>-1.000000000000334</v>
      </c>
      <c r="DV39" s="12">
        <f t="shared" si="151"/>
        <v>0</v>
      </c>
      <c r="DW39" s="197">
        <v>6</v>
      </c>
      <c r="DX39" s="11" t="s">
        <v>39</v>
      </c>
      <c r="DY39" s="11">
        <v>-6.4660000000000002</v>
      </c>
      <c r="DZ39" s="11">
        <v>-2.431</v>
      </c>
      <c r="EA39" s="11">
        <v>-0.04</v>
      </c>
      <c r="EB39" s="12">
        <f t="shared" si="72"/>
        <v>0.99999999999944578</v>
      </c>
      <c r="EC39" s="12">
        <f t="shared" si="61"/>
        <v>1.9999999999997797</v>
      </c>
      <c r="ED39" s="12">
        <f t="shared" si="62"/>
        <v>1.0000000000000009</v>
      </c>
      <c r="EE39" s="197">
        <v>6</v>
      </c>
      <c r="EF39" s="11" t="s">
        <v>39</v>
      </c>
      <c r="EG39" s="11">
        <v>-6.4690000000000003</v>
      </c>
      <c r="EH39" s="11">
        <v>-2.4340000000000002</v>
      </c>
      <c r="EI39" s="11">
        <v>-3.9E-2</v>
      </c>
      <c r="EJ39" s="12">
        <f t="shared" si="71"/>
        <v>-2.0000000000006679</v>
      </c>
      <c r="EK39" s="12">
        <f t="shared" si="63"/>
        <v>-1.000000000000334</v>
      </c>
      <c r="EL39" s="12">
        <f t="shared" si="69"/>
        <v>2.0000000000000018</v>
      </c>
      <c r="EM39" s="197">
        <v>6</v>
      </c>
      <c r="EN39" s="11" t="s">
        <v>39</v>
      </c>
      <c r="EO39" s="11">
        <v>-6.4690000000000003</v>
      </c>
      <c r="EP39" s="11">
        <v>-2.4340000000000002</v>
      </c>
      <c r="EQ39" s="11">
        <v>-3.9E-2</v>
      </c>
      <c r="ER39" s="12">
        <f>(EO39-D39)*1000</f>
        <v>-2.0000000000006679</v>
      </c>
      <c r="ES39" s="12">
        <f>(EP39-E39)*1000</f>
        <v>-1.000000000000334</v>
      </c>
      <c r="ET39" s="12">
        <f>(EQ39-F39)*1000</f>
        <v>2.0000000000000018</v>
      </c>
      <c r="EU39" s="197">
        <v>6</v>
      </c>
      <c r="EV39" s="11" t="s">
        <v>39</v>
      </c>
      <c r="EW39" s="11"/>
      <c r="EX39" s="11"/>
      <c r="EY39" s="11"/>
      <c r="EZ39" s="12">
        <f>(EW39-L39)*1000</f>
        <v>3000.0000000001137</v>
      </c>
      <c r="FA39" s="12">
        <f>(EX39-M39)*1000</f>
        <v>1000.000000000334</v>
      </c>
      <c r="FB39" s="12">
        <f>(EY39-N39)*1000</f>
        <v>0</v>
      </c>
      <c r="FC39" s="197">
        <v>6</v>
      </c>
      <c r="FD39" s="11" t="s">
        <v>39</v>
      </c>
      <c r="FE39" s="11">
        <v>-6.4690000000000003</v>
      </c>
      <c r="FF39" s="11">
        <v>-2.4340000000000002</v>
      </c>
      <c r="FG39" s="11">
        <v>-0.04</v>
      </c>
      <c r="FH39" s="41">
        <f t="shared" si="140"/>
        <v>-2.0000000000006679</v>
      </c>
      <c r="FI39" s="41">
        <f t="shared" si="141"/>
        <v>-1.000000000000334</v>
      </c>
      <c r="FJ39" s="41">
        <f t="shared" si="142"/>
        <v>1.0000000000000009</v>
      </c>
      <c r="FK39" s="197">
        <v>6</v>
      </c>
      <c r="FL39" s="11" t="s">
        <v>39</v>
      </c>
      <c r="FM39" s="11">
        <v>-6.4669999999999996</v>
      </c>
      <c r="FN39" s="11">
        <v>-2.4329999999999998</v>
      </c>
      <c r="FO39" s="11">
        <v>-3.9E-2</v>
      </c>
      <c r="FP39" s="41">
        <f t="shared" ref="FP39:FP44" si="152">(FM39-$D39)*1000</f>
        <v>0</v>
      </c>
      <c r="FQ39" s="41">
        <f t="shared" ref="FQ39:FQ44" si="153">(FN39-$E39)*1000</f>
        <v>0</v>
      </c>
      <c r="FR39" s="41">
        <f t="shared" ref="FR39:FR44" si="154">(FO39-$F39)*1000</f>
        <v>2.0000000000000018</v>
      </c>
      <c r="FS39" s="17" t="s">
        <v>39</v>
      </c>
      <c r="FT39" s="30">
        <v>-6.4649999999999999</v>
      </c>
      <c r="FU39" s="30">
        <v>-2.4319999999999999</v>
      </c>
      <c r="FV39" s="30">
        <v>-0.04</v>
      </c>
      <c r="FW39" s="56">
        <f t="shared" ref="FW39:FW44" si="155">(FT39-$D39)*1000</f>
        <v>1.9999999999997797</v>
      </c>
      <c r="FX39" s="56">
        <f t="shared" ref="FX39:FX44" si="156">(FU39-$E39)*1000</f>
        <v>0.99999999999988987</v>
      </c>
      <c r="FY39" s="56">
        <f t="shared" ref="FY39:FY44" si="157">(FV39-$F39)*1000</f>
        <v>1.0000000000000009</v>
      </c>
      <c r="FZ39" s="17" t="s">
        <v>39</v>
      </c>
      <c r="GA39">
        <v>-6.4669999999999996</v>
      </c>
      <c r="GB39">
        <v>-2.4329999999999998</v>
      </c>
      <c r="GC39">
        <v>-4.1000000000000002E-2</v>
      </c>
      <c r="GD39" s="56">
        <f t="shared" ref="GD39:GD44" si="158">(GA39-$D39)*1000</f>
        <v>0</v>
      </c>
      <c r="GE39" s="56">
        <f t="shared" ref="GE39:GE44" si="159">(GB39-$E39)*1000</f>
        <v>0</v>
      </c>
      <c r="GF39" s="56">
        <f t="shared" ref="GF39:GF44" si="160">(GC39-$F39)*1000</f>
        <v>0</v>
      </c>
      <c r="GG39" s="17" t="s">
        <v>39</v>
      </c>
      <c r="GH39">
        <v>-6.4649999999999999</v>
      </c>
      <c r="GI39">
        <v>-2.4340000000000002</v>
      </c>
      <c r="GJ39">
        <v>-4.1000000000000002E-2</v>
      </c>
      <c r="GK39" s="56">
        <f>(GH39-$D39)*1000</f>
        <v>1.9999999999997797</v>
      </c>
      <c r="GL39" s="56">
        <f>(GI39-$E39)*1000</f>
        <v>-1.000000000000334</v>
      </c>
      <c r="GM39" s="56">
        <f>(GJ39-$F39)*1000</f>
        <v>0</v>
      </c>
      <c r="GN39" s="17" t="s">
        <v>39</v>
      </c>
      <c r="GO39" s="65">
        <v>-6.4669999999999996</v>
      </c>
      <c r="GP39" s="65">
        <v>-2.4319999999999999</v>
      </c>
      <c r="GQ39" s="65">
        <v>-4.1000000000000002E-2</v>
      </c>
      <c r="GR39" s="63">
        <f>(GO39-$D39)*1000</f>
        <v>0</v>
      </c>
      <c r="GS39" s="56">
        <f>(GP39-$E39)*1000</f>
        <v>0.99999999999988987</v>
      </c>
      <c r="GT39" s="56">
        <f>(GQ39-$F39)*1000</f>
        <v>0</v>
      </c>
    </row>
    <row r="40" spans="2:202" x14ac:dyDescent="0.25">
      <c r="B40" s="211"/>
      <c r="C40" s="4" t="s">
        <v>40</v>
      </c>
      <c r="D40" s="11">
        <v>-6.4640000000000004</v>
      </c>
      <c r="E40" s="11">
        <v>-2.323</v>
      </c>
      <c r="F40" s="11">
        <v>1.4970000000000001</v>
      </c>
      <c r="G40" s="207"/>
      <c r="H40" s="11" t="s">
        <v>40</v>
      </c>
      <c r="I40" s="11">
        <v>-6.468</v>
      </c>
      <c r="J40" s="11">
        <v>-2.323</v>
      </c>
      <c r="K40" s="11">
        <v>1.4970000000000001</v>
      </c>
      <c r="L40" s="12">
        <f t="shared" si="29"/>
        <v>-3.9999999999995595</v>
      </c>
      <c r="M40" s="12">
        <f t="shared" si="30"/>
        <v>0</v>
      </c>
      <c r="N40" s="12">
        <f t="shared" si="31"/>
        <v>0</v>
      </c>
      <c r="O40" s="207"/>
      <c r="P40" s="11" t="s">
        <v>40</v>
      </c>
      <c r="Q40" s="11">
        <v>-6.4660000000000002</v>
      </c>
      <c r="R40" s="11">
        <v>-2.3220000000000001</v>
      </c>
      <c r="S40" s="11">
        <v>1.4970000000000001</v>
      </c>
      <c r="T40" s="12">
        <f t="shared" si="73"/>
        <v>-1.9999999999997797</v>
      </c>
      <c r="U40" s="12">
        <f t="shared" si="74"/>
        <v>0.99999999999988987</v>
      </c>
      <c r="V40" s="12">
        <f t="shared" si="75"/>
        <v>0</v>
      </c>
      <c r="W40" s="207"/>
      <c r="X40" s="11" t="s">
        <v>40</v>
      </c>
      <c r="Y40" s="11">
        <v>-6.4640000000000004</v>
      </c>
      <c r="Z40" s="11">
        <v>-2.3220000000000001</v>
      </c>
      <c r="AA40" s="11">
        <v>1.496</v>
      </c>
      <c r="AB40" s="12">
        <f t="shared" si="35"/>
        <v>0</v>
      </c>
      <c r="AC40" s="12">
        <f t="shared" si="36"/>
        <v>0.99999999999988987</v>
      </c>
      <c r="AD40" s="12">
        <f t="shared" si="37"/>
        <v>-1.0000000000001119</v>
      </c>
      <c r="AE40" s="207"/>
      <c r="AF40" s="11" t="s">
        <v>40</v>
      </c>
      <c r="AG40" s="11">
        <v>-6.4630000000000001</v>
      </c>
      <c r="AH40" s="11">
        <v>-2.3239999999999998</v>
      </c>
      <c r="AI40" s="11">
        <v>1.4990000000000001</v>
      </c>
      <c r="AJ40" s="12">
        <f t="shared" si="38"/>
        <v>1.000000000000334</v>
      </c>
      <c r="AK40" s="12">
        <f t="shared" si="39"/>
        <v>-0.99999999999988987</v>
      </c>
      <c r="AL40" s="12">
        <f t="shared" si="40"/>
        <v>2.0000000000000018</v>
      </c>
      <c r="AM40" s="207"/>
      <c r="AN40" s="11" t="s">
        <v>40</v>
      </c>
      <c r="AO40" s="11">
        <v>-6.4630000000000001</v>
      </c>
      <c r="AP40" s="11">
        <v>-2.3220000000000001</v>
      </c>
      <c r="AQ40" s="11">
        <v>1.496</v>
      </c>
      <c r="AR40" s="12">
        <f t="shared" si="109"/>
        <v>1.000000000000334</v>
      </c>
      <c r="AS40" s="12">
        <f t="shared" si="110"/>
        <v>0.99999999999988987</v>
      </c>
      <c r="AT40" s="12">
        <f t="shared" si="111"/>
        <v>-1.0000000000001119</v>
      </c>
      <c r="AU40" s="207"/>
      <c r="AV40" s="11" t="s">
        <v>40</v>
      </c>
      <c r="AW40" s="11">
        <v>-6.4619999999999997</v>
      </c>
      <c r="AX40" s="11">
        <v>-2.3220000000000001</v>
      </c>
      <c r="AY40" s="11">
        <v>1.4970000000000001</v>
      </c>
      <c r="AZ40" s="12">
        <f t="shared" si="44"/>
        <v>2.0000000000006679</v>
      </c>
      <c r="BA40" s="12">
        <f t="shared" si="45"/>
        <v>0.99999999999988987</v>
      </c>
      <c r="BB40" s="12">
        <f t="shared" si="46"/>
        <v>0</v>
      </c>
      <c r="BC40" s="207"/>
      <c r="BD40" s="11" t="s">
        <v>40</v>
      </c>
      <c r="BE40" s="11">
        <v>-6.4619999999999997</v>
      </c>
      <c r="BF40" s="11">
        <v>-2.323</v>
      </c>
      <c r="BG40" s="11">
        <v>1.4970000000000001</v>
      </c>
      <c r="BH40" s="12">
        <f t="shared" si="148"/>
        <v>2.0000000000006679</v>
      </c>
      <c r="BI40" s="12">
        <f t="shared" si="148"/>
        <v>0</v>
      </c>
      <c r="BJ40" s="12">
        <f t="shared" si="148"/>
        <v>0</v>
      </c>
      <c r="BK40" s="207"/>
      <c r="BL40" s="11" t="s">
        <v>40</v>
      </c>
      <c r="BM40" s="11">
        <v>-6.4619999999999997</v>
      </c>
      <c r="BN40" s="11">
        <v>-2.3220000000000001</v>
      </c>
      <c r="BO40" s="11">
        <v>1.4970000000000001</v>
      </c>
      <c r="BP40" s="12">
        <f t="shared" si="47"/>
        <v>2.0000000000006679</v>
      </c>
      <c r="BQ40" s="12">
        <f t="shared" si="68"/>
        <v>0.99999999999988987</v>
      </c>
      <c r="BR40" s="12">
        <f t="shared" si="48"/>
        <v>0</v>
      </c>
      <c r="BS40" s="207"/>
      <c r="BT40" s="11" t="s">
        <v>40</v>
      </c>
      <c r="BU40" s="11">
        <v>-6.4630000000000001</v>
      </c>
      <c r="BV40" s="11">
        <v>-2.3220000000000001</v>
      </c>
      <c r="BW40" s="11">
        <v>1.4970000000000001</v>
      </c>
      <c r="BX40" s="12">
        <f t="shared" si="49"/>
        <v>1.000000000000334</v>
      </c>
      <c r="BY40" s="12">
        <f t="shared" si="50"/>
        <v>0.99999999999988987</v>
      </c>
      <c r="BZ40" s="12">
        <f t="shared" si="51"/>
        <v>0</v>
      </c>
      <c r="CA40" s="198"/>
      <c r="CB40" s="11" t="s">
        <v>40</v>
      </c>
      <c r="CC40" s="11">
        <v>-6.4640000000000004</v>
      </c>
      <c r="CD40" s="11">
        <v>-2.3220000000000001</v>
      </c>
      <c r="CE40" s="11">
        <v>1.498</v>
      </c>
      <c r="CF40" s="12">
        <f t="shared" si="52"/>
        <v>0</v>
      </c>
      <c r="CG40" s="12">
        <f t="shared" si="53"/>
        <v>0.99999999999988987</v>
      </c>
      <c r="CH40" s="12">
        <f t="shared" si="54"/>
        <v>0.99999999999988987</v>
      </c>
      <c r="CI40" s="198"/>
      <c r="CJ40" s="11" t="s">
        <v>40</v>
      </c>
      <c r="CK40" s="11">
        <v>-6.4640000000000004</v>
      </c>
      <c r="CL40" s="11">
        <v>-2.3210000000000002</v>
      </c>
      <c r="CM40" s="11">
        <v>1.4970000000000001</v>
      </c>
      <c r="CN40" s="12">
        <f t="shared" si="149"/>
        <v>0</v>
      </c>
      <c r="CO40" s="12">
        <f t="shared" si="149"/>
        <v>1.9999999999997797</v>
      </c>
      <c r="CP40" s="12">
        <f t="shared" si="149"/>
        <v>0</v>
      </c>
      <c r="CQ40" s="198"/>
      <c r="CR40" s="11" t="s">
        <v>40</v>
      </c>
      <c r="CS40" s="11">
        <v>-6.4630000000000001</v>
      </c>
      <c r="CT40" s="11">
        <v>-2.323</v>
      </c>
      <c r="CU40" s="11">
        <v>1.4970000000000001</v>
      </c>
      <c r="CV40" s="12">
        <f t="shared" si="55"/>
        <v>1.000000000000334</v>
      </c>
      <c r="CW40" s="12">
        <f t="shared" si="56"/>
        <v>0</v>
      </c>
      <c r="CX40" s="12">
        <f t="shared" si="57"/>
        <v>0</v>
      </c>
      <c r="CY40" s="198"/>
      <c r="CZ40" s="11" t="s">
        <v>40</v>
      </c>
      <c r="DA40" s="11">
        <v>-6.4669999999999996</v>
      </c>
      <c r="DB40" s="11">
        <v>-2.3210000000000002</v>
      </c>
      <c r="DC40" s="11">
        <v>1.4970000000000001</v>
      </c>
      <c r="DD40" s="12">
        <f t="shared" si="58"/>
        <v>-2.9999999999992255</v>
      </c>
      <c r="DE40" s="12">
        <f t="shared" si="59"/>
        <v>1.9999999999997797</v>
      </c>
      <c r="DF40" s="12">
        <f t="shared" si="60"/>
        <v>0</v>
      </c>
      <c r="DG40" s="198"/>
      <c r="DH40" s="11" t="s">
        <v>40</v>
      </c>
      <c r="DI40" s="11">
        <v>-6.4630000000000001</v>
      </c>
      <c r="DJ40" s="11">
        <v>-2.3220000000000001</v>
      </c>
      <c r="DK40" s="11">
        <v>1.4970000000000001</v>
      </c>
      <c r="DL40" s="12">
        <f t="shared" si="150"/>
        <v>1.000000000000334</v>
      </c>
      <c r="DM40" s="12">
        <f t="shared" si="150"/>
        <v>0.99999999999988987</v>
      </c>
      <c r="DN40" s="12">
        <f t="shared" si="150"/>
        <v>0</v>
      </c>
      <c r="DO40" s="198"/>
      <c r="DP40" s="11" t="s">
        <v>40</v>
      </c>
      <c r="DQ40" s="11">
        <v>-6.4619999999999997</v>
      </c>
      <c r="DR40" s="11">
        <v>-2.3239999999999998</v>
      </c>
      <c r="DS40" s="11">
        <v>1.498</v>
      </c>
      <c r="DT40" s="12">
        <f t="shared" si="151"/>
        <v>2.0000000000006679</v>
      </c>
      <c r="DU40" s="12">
        <f t="shared" si="151"/>
        <v>-0.99999999999988987</v>
      </c>
      <c r="DV40" s="12">
        <f t="shared" si="151"/>
        <v>0.99999999999988987</v>
      </c>
      <c r="DW40" s="198"/>
      <c r="DX40" s="11" t="s">
        <v>40</v>
      </c>
      <c r="DY40" s="11">
        <v>-6.4630000000000001</v>
      </c>
      <c r="DZ40" s="11">
        <v>-2.3199999999999998</v>
      </c>
      <c r="EA40" s="11">
        <v>1.4990000000000001</v>
      </c>
      <c r="EB40" s="12">
        <f t="shared" si="72"/>
        <v>1.000000000000334</v>
      </c>
      <c r="EC40" s="12">
        <f t="shared" si="61"/>
        <v>3.0000000000001137</v>
      </c>
      <c r="ED40" s="12">
        <f t="shared" si="62"/>
        <v>2.0000000000000018</v>
      </c>
      <c r="EE40" s="198"/>
      <c r="EF40" s="11" t="s">
        <v>40</v>
      </c>
      <c r="EG40" s="11">
        <v>-6.4660000000000002</v>
      </c>
      <c r="EH40" s="11">
        <v>-2.3220000000000001</v>
      </c>
      <c r="EI40" s="11">
        <v>1.4990000000000001</v>
      </c>
      <c r="EJ40" s="12">
        <f t="shared" si="71"/>
        <v>-1.9999999999997797</v>
      </c>
      <c r="EK40" s="12">
        <f t="shared" si="63"/>
        <v>0.99999999999988987</v>
      </c>
      <c r="EL40" s="12">
        <f t="shared" si="69"/>
        <v>2.0000000000000018</v>
      </c>
      <c r="EM40" s="198"/>
      <c r="EN40" s="11" t="s">
        <v>40</v>
      </c>
      <c r="EO40" s="11">
        <v>-6.4660000000000002</v>
      </c>
      <c r="EP40" s="11">
        <v>-2.3220000000000001</v>
      </c>
      <c r="EQ40" s="11">
        <v>1.4990000000000001</v>
      </c>
      <c r="ER40" s="12">
        <f>(EO40-D40)*1000</f>
        <v>-1.9999999999997797</v>
      </c>
      <c r="ES40" s="12">
        <f t="shared" ref="ES40:ET44" si="161">(EP40-E40)*1000</f>
        <v>0.99999999999988987</v>
      </c>
      <c r="ET40" s="12">
        <f>(EQ40-F40)*1000</f>
        <v>2.0000000000000018</v>
      </c>
      <c r="EU40" s="198"/>
      <c r="EV40" s="11" t="s">
        <v>40</v>
      </c>
      <c r="EW40" s="11"/>
      <c r="EX40" s="11"/>
      <c r="EY40" s="11"/>
      <c r="EZ40" s="12">
        <f>(EW40-L40)*1000</f>
        <v>3999.9999999995593</v>
      </c>
      <c r="FA40" s="12">
        <f t="shared" ref="FA40" si="162">(EX40-M40)*1000</f>
        <v>0</v>
      </c>
      <c r="FB40" s="12">
        <f>(EY40-N40)*1000</f>
        <v>0</v>
      </c>
      <c r="FC40" s="198"/>
      <c r="FD40" s="11" t="s">
        <v>40</v>
      </c>
      <c r="FE40" s="11">
        <v>-6.4630000000000001</v>
      </c>
      <c r="FF40" s="11">
        <v>-2.3239999999999998</v>
      </c>
      <c r="FG40" s="11">
        <v>1.498</v>
      </c>
      <c r="FH40" s="41">
        <f t="shared" si="140"/>
        <v>1.000000000000334</v>
      </c>
      <c r="FI40" s="41">
        <f t="shared" si="141"/>
        <v>-0.99999999999988987</v>
      </c>
      <c r="FJ40" s="41">
        <f t="shared" si="142"/>
        <v>0.99999999999988987</v>
      </c>
      <c r="FK40" s="198"/>
      <c r="FL40" s="11" t="s">
        <v>40</v>
      </c>
      <c r="FM40" s="11">
        <v>-6.4649999999999999</v>
      </c>
      <c r="FN40" s="11">
        <v>-2.323</v>
      </c>
      <c r="FO40" s="11">
        <v>1.4970000000000001</v>
      </c>
      <c r="FP40" s="41">
        <f t="shared" si="152"/>
        <v>-0.99999999999944578</v>
      </c>
      <c r="FQ40">
        <f t="shared" si="153"/>
        <v>0</v>
      </c>
      <c r="FR40" s="41">
        <f t="shared" si="154"/>
        <v>0</v>
      </c>
      <c r="FS40" s="17" t="s">
        <v>40</v>
      </c>
      <c r="FT40" s="30">
        <v>-6.4619999999999997</v>
      </c>
      <c r="FU40" s="30">
        <v>-2.3220000000000001</v>
      </c>
      <c r="FV40" s="30">
        <v>1.4990000000000001</v>
      </c>
      <c r="FW40" s="56">
        <f t="shared" si="155"/>
        <v>2.0000000000006679</v>
      </c>
      <c r="FX40" s="55">
        <f t="shared" si="156"/>
        <v>0.99999999999988987</v>
      </c>
      <c r="FY40" s="56">
        <f t="shared" si="157"/>
        <v>2.0000000000000018</v>
      </c>
      <c r="FZ40" s="17" t="s">
        <v>40</v>
      </c>
      <c r="GA40">
        <v>-6.4619999999999997</v>
      </c>
      <c r="GB40">
        <v>-2.323</v>
      </c>
      <c r="GC40">
        <v>1.4990000000000001</v>
      </c>
      <c r="GD40" s="56">
        <f t="shared" si="158"/>
        <v>2.0000000000006679</v>
      </c>
      <c r="GE40" s="55">
        <f t="shared" si="159"/>
        <v>0</v>
      </c>
      <c r="GF40" s="56">
        <f t="shared" si="160"/>
        <v>2.0000000000000018</v>
      </c>
      <c r="GG40" s="17" t="s">
        <v>40</v>
      </c>
      <c r="GK40" s="56"/>
      <c r="GL40" s="56"/>
      <c r="GM40" s="56"/>
      <c r="GN40" s="17" t="s">
        <v>40</v>
      </c>
      <c r="GO40" s="65">
        <v>-6.4630000000000001</v>
      </c>
      <c r="GP40" s="65">
        <v>-2.3220000000000001</v>
      </c>
      <c r="GQ40" s="65">
        <v>1.4970000000000001</v>
      </c>
      <c r="GR40" s="63">
        <f>(GO40-$D40)*1000</f>
        <v>1.000000000000334</v>
      </c>
      <c r="GS40" s="56">
        <f>(GP40-$E40)*1000</f>
        <v>0.99999999999988987</v>
      </c>
      <c r="GT40" s="56">
        <f>(GQ40-$F40)*1000</f>
        <v>0</v>
      </c>
    </row>
    <row r="41" spans="2:202" x14ac:dyDescent="0.25">
      <c r="B41" s="211"/>
      <c r="C41" s="4" t="s">
        <v>41</v>
      </c>
      <c r="D41" s="11">
        <v>-6.468</v>
      </c>
      <c r="E41" s="11">
        <v>-1.31</v>
      </c>
      <c r="F41" s="11">
        <v>2.69</v>
      </c>
      <c r="G41" s="207"/>
      <c r="H41" s="11" t="s">
        <v>41</v>
      </c>
      <c r="I41" s="11">
        <v>-6.47</v>
      </c>
      <c r="J41" s="11">
        <v>-1.31</v>
      </c>
      <c r="K41" s="11">
        <v>2.6909999999999998</v>
      </c>
      <c r="L41" s="12">
        <f t="shared" si="29"/>
        <v>-1.9999999999997797</v>
      </c>
      <c r="M41" s="12">
        <f t="shared" si="30"/>
        <v>0</v>
      </c>
      <c r="N41" s="12">
        <f t="shared" si="31"/>
        <v>0.99999999999988987</v>
      </c>
      <c r="O41" s="207"/>
      <c r="P41" s="11" t="s">
        <v>41</v>
      </c>
      <c r="Q41" s="11">
        <v>-6.4710000000000001</v>
      </c>
      <c r="R41" s="11">
        <v>-1.31</v>
      </c>
      <c r="S41" s="11">
        <v>2.69</v>
      </c>
      <c r="T41" s="12">
        <f t="shared" si="73"/>
        <v>-3.0000000000001137</v>
      </c>
      <c r="U41" s="12">
        <f t="shared" si="74"/>
        <v>0</v>
      </c>
      <c r="V41" s="12">
        <f t="shared" si="75"/>
        <v>0</v>
      </c>
      <c r="W41" s="207"/>
      <c r="X41" s="11" t="s">
        <v>41</v>
      </c>
      <c r="Y41" s="11">
        <v>-6.4690000000000003</v>
      </c>
      <c r="Z41" s="11">
        <v>-1.3089999999999999</v>
      </c>
      <c r="AA41" s="11">
        <v>2.6890000000000001</v>
      </c>
      <c r="AB41" s="12">
        <f t="shared" si="35"/>
        <v>-1.000000000000334</v>
      </c>
      <c r="AC41" s="12">
        <f t="shared" si="36"/>
        <v>1.0000000000001119</v>
      </c>
      <c r="AD41" s="12">
        <f t="shared" si="37"/>
        <v>-0.99999999999988987</v>
      </c>
      <c r="AE41" s="207"/>
      <c r="AF41" s="11" t="s">
        <v>41</v>
      </c>
      <c r="AG41" s="11">
        <v>-6.4690000000000003</v>
      </c>
      <c r="AH41" s="11">
        <v>-1.3109999999999999</v>
      </c>
      <c r="AI41" s="11">
        <v>2.6909999999999998</v>
      </c>
      <c r="AJ41" s="12">
        <f t="shared" si="38"/>
        <v>-1.000000000000334</v>
      </c>
      <c r="AK41" s="12">
        <f t="shared" si="39"/>
        <v>-0.99999999999988987</v>
      </c>
      <c r="AL41" s="12">
        <f t="shared" si="40"/>
        <v>0.99999999999988987</v>
      </c>
      <c r="AM41" s="207"/>
      <c r="AN41" s="11" t="s">
        <v>41</v>
      </c>
      <c r="AO41" s="11">
        <v>-6.4690000000000003</v>
      </c>
      <c r="AP41" s="11">
        <v>-1.31</v>
      </c>
      <c r="AQ41" s="11">
        <v>2.69</v>
      </c>
      <c r="AR41" s="12">
        <f t="shared" si="109"/>
        <v>-1.000000000000334</v>
      </c>
      <c r="AS41" s="12">
        <f t="shared" si="110"/>
        <v>0</v>
      </c>
      <c r="AT41" s="12">
        <f t="shared" si="111"/>
        <v>0</v>
      </c>
      <c r="AU41" s="207"/>
      <c r="AV41" s="11" t="s">
        <v>41</v>
      </c>
      <c r="AW41" s="11">
        <v>-6.468</v>
      </c>
      <c r="AX41" s="11">
        <v>-1.3089999999999999</v>
      </c>
      <c r="AY41" s="11">
        <v>2.6909999999999998</v>
      </c>
      <c r="AZ41" s="12">
        <f t="shared" si="44"/>
        <v>0</v>
      </c>
      <c r="BA41" s="12">
        <f t="shared" si="45"/>
        <v>1.0000000000001119</v>
      </c>
      <c r="BB41" s="12">
        <f t="shared" si="46"/>
        <v>0.99999999999988987</v>
      </c>
      <c r="BC41" s="207"/>
      <c r="BD41" s="11" t="s">
        <v>41</v>
      </c>
      <c r="BE41" s="11">
        <v>-6.4669999999999996</v>
      </c>
      <c r="BF41" s="11">
        <v>-1.3080000000000001</v>
      </c>
      <c r="BG41" s="11">
        <v>2.6909999999999998</v>
      </c>
      <c r="BH41" s="12">
        <f>(BE41-D41)*1000</f>
        <v>1.000000000000334</v>
      </c>
      <c r="BI41" s="12">
        <f t="shared" si="135"/>
        <v>2.0000000000000018</v>
      </c>
      <c r="BJ41" s="12">
        <f>(BG41-F41)*1000</f>
        <v>0.99999999999988987</v>
      </c>
      <c r="BK41" s="207"/>
      <c r="BL41" s="11" t="s">
        <v>41</v>
      </c>
      <c r="BM41" s="11">
        <v>-6.468</v>
      </c>
      <c r="BN41" s="11">
        <v>-1.31</v>
      </c>
      <c r="BO41" s="11">
        <v>2.6890000000000001</v>
      </c>
      <c r="BP41" s="12">
        <f t="shared" si="47"/>
        <v>0</v>
      </c>
      <c r="BQ41" s="12">
        <f t="shared" si="68"/>
        <v>0</v>
      </c>
      <c r="BR41" s="12">
        <f t="shared" si="48"/>
        <v>-0.99999999999988987</v>
      </c>
      <c r="BS41" s="207"/>
      <c r="BT41" s="11" t="s">
        <v>41</v>
      </c>
      <c r="BU41" s="11">
        <v>-6.4690000000000003</v>
      </c>
      <c r="BV41" s="11">
        <v>-1.3109999999999999</v>
      </c>
      <c r="BW41" s="11">
        <v>2.6920000000000002</v>
      </c>
      <c r="BX41" s="12">
        <f t="shared" si="49"/>
        <v>-1.000000000000334</v>
      </c>
      <c r="BY41" s="12">
        <f t="shared" si="50"/>
        <v>-0.99999999999988987</v>
      </c>
      <c r="BZ41" s="12">
        <f t="shared" si="51"/>
        <v>2.0000000000002238</v>
      </c>
      <c r="CA41" s="198"/>
      <c r="CB41" s="11" t="s">
        <v>41</v>
      </c>
      <c r="CC41" s="11">
        <v>-6.468</v>
      </c>
      <c r="CD41" s="11">
        <v>-1.3089999999999999</v>
      </c>
      <c r="CE41" s="11">
        <v>2.6909999999999998</v>
      </c>
      <c r="CF41" s="12">
        <f t="shared" si="52"/>
        <v>0</v>
      </c>
      <c r="CG41" s="12">
        <f t="shared" si="53"/>
        <v>1.0000000000001119</v>
      </c>
      <c r="CH41" s="12">
        <f t="shared" si="54"/>
        <v>0.99999999999988987</v>
      </c>
      <c r="CI41" s="198"/>
      <c r="CJ41" s="11" t="s">
        <v>41</v>
      </c>
      <c r="CK41" s="11">
        <v>-6.4690000000000003</v>
      </c>
      <c r="CL41" s="11">
        <v>-1.3080000000000001</v>
      </c>
      <c r="CM41" s="11">
        <v>2.69</v>
      </c>
      <c r="CN41" s="12">
        <f t="shared" si="149"/>
        <v>-1.000000000000334</v>
      </c>
      <c r="CO41" s="12">
        <f t="shared" si="149"/>
        <v>2.0000000000000018</v>
      </c>
      <c r="CP41" s="12">
        <f t="shared" si="149"/>
        <v>0</v>
      </c>
      <c r="CQ41" s="198"/>
      <c r="CR41" s="11" t="s">
        <v>41</v>
      </c>
      <c r="CS41" s="11">
        <v>-6.468</v>
      </c>
      <c r="CT41" s="11">
        <v>-1.3089999999999999</v>
      </c>
      <c r="CU41" s="11">
        <v>2.6909999999999998</v>
      </c>
      <c r="CV41" s="12">
        <f t="shared" si="55"/>
        <v>0</v>
      </c>
      <c r="CW41" s="12">
        <f t="shared" si="56"/>
        <v>1.0000000000001119</v>
      </c>
      <c r="CX41" s="12">
        <f t="shared" si="57"/>
        <v>0.99999999999988987</v>
      </c>
      <c r="CY41" s="198"/>
      <c r="CZ41" s="11" t="s">
        <v>41</v>
      </c>
      <c r="DA41" s="11">
        <v>-6.4720000000000004</v>
      </c>
      <c r="DB41" s="11">
        <v>-1.3080000000000001</v>
      </c>
      <c r="DC41" s="11">
        <v>2.6909999999999998</v>
      </c>
      <c r="DD41" s="12">
        <f t="shared" si="58"/>
        <v>-4.0000000000004476</v>
      </c>
      <c r="DE41" s="12">
        <f t="shared" si="59"/>
        <v>2.0000000000000018</v>
      </c>
      <c r="DF41" s="12">
        <f t="shared" si="60"/>
        <v>0.99999999999988987</v>
      </c>
      <c r="DG41" s="198"/>
      <c r="DH41" s="11" t="s">
        <v>41</v>
      </c>
      <c r="DI41" s="11">
        <v>-6.4690000000000003</v>
      </c>
      <c r="DJ41" s="11">
        <v>-1.3089999999999999</v>
      </c>
      <c r="DK41" s="11">
        <v>2.6909999999999998</v>
      </c>
      <c r="DL41" s="12">
        <f t="shared" si="150"/>
        <v>-1.000000000000334</v>
      </c>
      <c r="DM41" s="12">
        <f t="shared" si="150"/>
        <v>1.0000000000001119</v>
      </c>
      <c r="DN41" s="12">
        <f t="shared" si="150"/>
        <v>0.99999999999988987</v>
      </c>
      <c r="DO41" s="198"/>
      <c r="DP41" s="11" t="s">
        <v>41</v>
      </c>
      <c r="DQ41" s="11">
        <v>-6.468</v>
      </c>
      <c r="DR41" s="11">
        <v>-1.31</v>
      </c>
      <c r="DS41" s="11">
        <v>2.6909999999999998</v>
      </c>
      <c r="DT41" s="12">
        <f t="shared" si="151"/>
        <v>0</v>
      </c>
      <c r="DU41" s="12">
        <f t="shared" si="151"/>
        <v>0</v>
      </c>
      <c r="DV41" s="12">
        <f t="shared" si="151"/>
        <v>0.99999999999988987</v>
      </c>
      <c r="DW41" s="198"/>
      <c r="DX41" s="11" t="s">
        <v>41</v>
      </c>
      <c r="DY41" s="11">
        <v>-6.4690000000000003</v>
      </c>
      <c r="DZ41" s="11">
        <v>-1.3080000000000001</v>
      </c>
      <c r="EA41" s="11">
        <v>2.6920000000000002</v>
      </c>
      <c r="EB41" s="12">
        <f t="shared" si="72"/>
        <v>-1.000000000000334</v>
      </c>
      <c r="EC41" s="12">
        <f t="shared" si="61"/>
        <v>2.0000000000000018</v>
      </c>
      <c r="ED41" s="12">
        <f t="shared" si="62"/>
        <v>2.0000000000002238</v>
      </c>
      <c r="EE41" s="198"/>
      <c r="EF41" s="11" t="s">
        <v>41</v>
      </c>
      <c r="EG41" s="11">
        <v>-6.47</v>
      </c>
      <c r="EH41" s="11">
        <v>-1.3089999999999999</v>
      </c>
      <c r="EI41" s="11">
        <v>2.6920000000000002</v>
      </c>
      <c r="EJ41" s="12">
        <f t="shared" si="71"/>
        <v>-1.9999999999997797</v>
      </c>
      <c r="EK41" s="12">
        <f t="shared" si="63"/>
        <v>1.0000000000001119</v>
      </c>
      <c r="EL41" s="12">
        <f t="shared" si="69"/>
        <v>2.0000000000002238</v>
      </c>
      <c r="EM41" s="198"/>
      <c r="EN41" s="11" t="s">
        <v>41</v>
      </c>
      <c r="EO41" s="11">
        <v>-6.47</v>
      </c>
      <c r="EP41" s="11">
        <v>-1.3089999999999999</v>
      </c>
      <c r="EQ41" s="11">
        <v>2.6920000000000002</v>
      </c>
      <c r="ER41" s="12">
        <f t="shared" ref="ER41" si="163">(EO41-D41)*1000</f>
        <v>-1.9999999999997797</v>
      </c>
      <c r="ES41" s="12">
        <f>(EP41-E41)*1000</f>
        <v>1.0000000000001119</v>
      </c>
      <c r="ET41" s="12">
        <f t="shared" si="161"/>
        <v>2.0000000000002238</v>
      </c>
      <c r="EU41" s="198"/>
      <c r="EV41" s="11" t="s">
        <v>41</v>
      </c>
      <c r="EW41" s="11"/>
      <c r="EX41" s="11"/>
      <c r="EY41" s="11"/>
      <c r="EZ41" s="12">
        <f t="shared" ref="EZ41" si="164">(EW41-L41)*1000</f>
        <v>1999.9999999997797</v>
      </c>
      <c r="FA41" s="12">
        <f>(EX41-M41)*1000</f>
        <v>0</v>
      </c>
      <c r="FB41" s="12">
        <f t="shared" ref="FB41" si="165">(EY41-N41)*1000</f>
        <v>-999.99999999988984</v>
      </c>
      <c r="FC41" s="198"/>
      <c r="FD41" s="11" t="s">
        <v>41</v>
      </c>
      <c r="FE41" s="11">
        <v>-6.4690000000000003</v>
      </c>
      <c r="FF41" s="11">
        <v>-1.31</v>
      </c>
      <c r="FG41" s="11">
        <v>2.6920000000000002</v>
      </c>
      <c r="FH41" s="41">
        <f t="shared" si="140"/>
        <v>-1.000000000000334</v>
      </c>
      <c r="FI41" s="41">
        <f t="shared" si="141"/>
        <v>0</v>
      </c>
      <c r="FJ41" s="41">
        <f t="shared" si="142"/>
        <v>2.0000000000002238</v>
      </c>
      <c r="FK41" s="198"/>
      <c r="FL41" s="11" t="s">
        <v>41</v>
      </c>
      <c r="FM41" s="11">
        <v>-6.4690000000000003</v>
      </c>
      <c r="FN41" s="11">
        <v>-1.31</v>
      </c>
      <c r="FO41" s="11">
        <v>2.6920000000000002</v>
      </c>
      <c r="FP41" s="41">
        <f t="shared" si="152"/>
        <v>-1.000000000000334</v>
      </c>
      <c r="FQ41" s="41">
        <f t="shared" si="153"/>
        <v>0</v>
      </c>
      <c r="FR41" s="41">
        <f t="shared" si="154"/>
        <v>2.0000000000002238</v>
      </c>
      <c r="FS41" s="17" t="s">
        <v>41</v>
      </c>
      <c r="FT41" s="30">
        <v>-6.4669999999999996</v>
      </c>
      <c r="FU41" s="30">
        <v>-1.3089999999999999</v>
      </c>
      <c r="FV41" s="30">
        <v>2.6930000000000001</v>
      </c>
      <c r="FW41" s="56">
        <f t="shared" si="155"/>
        <v>1.000000000000334</v>
      </c>
      <c r="FX41" s="56">
        <f t="shared" si="156"/>
        <v>1.0000000000001119</v>
      </c>
      <c r="FY41" s="56">
        <f t="shared" si="157"/>
        <v>3.0000000000001137</v>
      </c>
      <c r="FZ41" s="17" t="s">
        <v>41</v>
      </c>
      <c r="GA41">
        <v>-6.468</v>
      </c>
      <c r="GB41">
        <v>-1.3089999999999999</v>
      </c>
      <c r="GC41">
        <v>2.6930000000000001</v>
      </c>
      <c r="GD41" s="56">
        <f t="shared" si="158"/>
        <v>0</v>
      </c>
      <c r="GE41" s="56">
        <f t="shared" si="159"/>
        <v>1.0000000000001119</v>
      </c>
      <c r="GF41" s="56">
        <f t="shared" si="160"/>
        <v>3.0000000000001137</v>
      </c>
      <c r="GG41" s="17" t="s">
        <v>41</v>
      </c>
      <c r="GH41">
        <v>-6.468</v>
      </c>
      <c r="GI41">
        <v>-1.3109999999999999</v>
      </c>
      <c r="GJ41">
        <v>2.6909999999999998</v>
      </c>
      <c r="GK41" s="56">
        <f t="shared" ref="GK41:GK44" si="166">(GH41-$D41)*1000</f>
        <v>0</v>
      </c>
      <c r="GL41" s="56">
        <f t="shared" ref="GL41:GL44" si="167">(GI41-$E41)*1000</f>
        <v>-0.99999999999988987</v>
      </c>
      <c r="GM41" s="56">
        <f t="shared" ref="GM41:GM44" si="168">(GJ41-$F41)*1000</f>
        <v>0.99999999999988987</v>
      </c>
      <c r="GN41" s="17" t="s">
        <v>41</v>
      </c>
      <c r="GO41" s="65">
        <v>-6.4690000000000003</v>
      </c>
      <c r="GP41" s="65">
        <v>-1.31</v>
      </c>
      <c r="GQ41" s="65">
        <v>2.6920000000000002</v>
      </c>
      <c r="GR41" s="63">
        <f t="shared" ref="GR41:GR44" si="169">(GO41-$D41)*1000</f>
        <v>-1.000000000000334</v>
      </c>
      <c r="GS41" s="56">
        <f t="shared" ref="GS41:GS44" si="170">(GP41-$E41)*1000</f>
        <v>0</v>
      </c>
      <c r="GT41" s="56">
        <f t="shared" ref="GT41:GT44" si="171">(GQ41-$F41)*1000</f>
        <v>2.0000000000002238</v>
      </c>
    </row>
    <row r="42" spans="2:202" x14ac:dyDescent="0.25">
      <c r="B42" s="211"/>
      <c r="C42" s="4" t="s">
        <v>42</v>
      </c>
      <c r="D42" s="11">
        <v>-6.4989999999999997</v>
      </c>
      <c r="E42" s="11">
        <v>0.29199999999999998</v>
      </c>
      <c r="F42" s="11">
        <v>3.0630000000000002</v>
      </c>
      <c r="G42" s="207"/>
      <c r="H42" s="11" t="s">
        <v>42</v>
      </c>
      <c r="I42" s="11">
        <v>-6.5</v>
      </c>
      <c r="J42" s="11">
        <v>0.29099999999999998</v>
      </c>
      <c r="K42" s="11">
        <v>3.0649999999999999</v>
      </c>
      <c r="L42" s="12">
        <f t="shared" si="29"/>
        <v>-1.000000000000334</v>
      </c>
      <c r="M42" s="12">
        <f t="shared" si="30"/>
        <v>-1.0000000000000009</v>
      </c>
      <c r="N42" s="12">
        <f t="shared" si="31"/>
        <v>1.9999999999997797</v>
      </c>
      <c r="O42" s="207"/>
      <c r="P42" s="11" t="s">
        <v>42</v>
      </c>
      <c r="Q42" s="11">
        <v>-6.5</v>
      </c>
      <c r="R42" s="11">
        <v>0.29399999999999998</v>
      </c>
      <c r="S42" s="11">
        <v>3.0640000000000001</v>
      </c>
      <c r="T42" s="12">
        <f t="shared" si="73"/>
        <v>-1.000000000000334</v>
      </c>
      <c r="U42" s="12">
        <f t="shared" si="74"/>
        <v>2.0000000000000018</v>
      </c>
      <c r="V42" s="12">
        <f t="shared" si="75"/>
        <v>0.99999999999988987</v>
      </c>
      <c r="W42" s="207"/>
      <c r="X42" s="11" t="s">
        <v>42</v>
      </c>
      <c r="Y42" s="11">
        <v>-6.5010000000000003</v>
      </c>
      <c r="Z42" s="11">
        <v>0.29099999999999998</v>
      </c>
      <c r="AA42" s="11">
        <v>3.0630000000000002</v>
      </c>
      <c r="AB42" s="12">
        <f t="shared" si="35"/>
        <v>-2.0000000000006679</v>
      </c>
      <c r="AC42" s="12">
        <f t="shared" si="36"/>
        <v>-1.0000000000000009</v>
      </c>
      <c r="AD42" s="12">
        <f t="shared" si="37"/>
        <v>0</v>
      </c>
      <c r="AE42" s="207"/>
      <c r="AF42" s="11" t="s">
        <v>42</v>
      </c>
      <c r="AG42" s="11">
        <v>-6.4980000000000002</v>
      </c>
      <c r="AH42" s="11">
        <v>0.29399999999999998</v>
      </c>
      <c r="AI42" s="11">
        <v>3.0640000000000001</v>
      </c>
      <c r="AJ42" s="12">
        <f t="shared" si="38"/>
        <v>0.99999999999944578</v>
      </c>
      <c r="AK42" s="12">
        <f t="shared" si="39"/>
        <v>2.0000000000000018</v>
      </c>
      <c r="AL42" s="12">
        <f t="shared" si="40"/>
        <v>0.99999999999988987</v>
      </c>
      <c r="AM42" s="207"/>
      <c r="AN42" s="11" t="s">
        <v>42</v>
      </c>
      <c r="AO42" s="11">
        <v>-6.4969999999999999</v>
      </c>
      <c r="AP42" s="11">
        <v>0.29299999999999998</v>
      </c>
      <c r="AQ42" s="11">
        <v>3.0630000000000002</v>
      </c>
      <c r="AR42" s="12">
        <f t="shared" si="109"/>
        <v>1.9999999999997797</v>
      </c>
      <c r="AS42" s="12">
        <f t="shared" si="110"/>
        <v>1.0000000000000009</v>
      </c>
      <c r="AT42" s="12">
        <f t="shared" si="111"/>
        <v>0</v>
      </c>
      <c r="AU42" s="207"/>
      <c r="AV42" s="11" t="s">
        <v>42</v>
      </c>
      <c r="AW42" s="11">
        <v>-6.4960000000000004</v>
      </c>
      <c r="AX42" s="11">
        <v>0.29099999999999998</v>
      </c>
      <c r="AY42" s="11">
        <v>3.0649999999999999</v>
      </c>
      <c r="AZ42" s="12">
        <f t="shared" si="44"/>
        <v>2.9999999999992255</v>
      </c>
      <c r="BA42" s="12">
        <f t="shared" si="45"/>
        <v>-1.0000000000000009</v>
      </c>
      <c r="BB42" s="12">
        <f t="shared" si="46"/>
        <v>1.9999999999997797</v>
      </c>
      <c r="BC42" s="207"/>
      <c r="BD42" s="11" t="s">
        <v>42</v>
      </c>
      <c r="BE42" s="11">
        <v>-6.4960000000000004</v>
      </c>
      <c r="BF42" s="11">
        <v>0.29299999999999998</v>
      </c>
      <c r="BG42" s="11">
        <v>3.0640000000000001</v>
      </c>
      <c r="BH42" s="12">
        <f>(BE42-D42)*1000</f>
        <v>2.9999999999992255</v>
      </c>
      <c r="BI42" s="12">
        <f>(BF42-E42)*1000</f>
        <v>1.0000000000000009</v>
      </c>
      <c r="BJ42" s="12">
        <f>(BG42-F42)*1000</f>
        <v>0.99999999999988987</v>
      </c>
      <c r="BK42" s="207"/>
      <c r="BL42" s="11" t="s">
        <v>42</v>
      </c>
      <c r="BM42" s="11">
        <v>-6.4969999999999999</v>
      </c>
      <c r="BN42" s="11">
        <v>0.29299999999999998</v>
      </c>
      <c r="BO42" s="11">
        <v>3.0630000000000002</v>
      </c>
      <c r="BP42" s="12">
        <f t="shared" si="47"/>
        <v>1.9999999999997797</v>
      </c>
      <c r="BQ42" s="12">
        <f t="shared" si="68"/>
        <v>1.0000000000000009</v>
      </c>
      <c r="BR42" s="12">
        <f t="shared" si="48"/>
        <v>0</v>
      </c>
      <c r="BS42" s="207"/>
      <c r="BT42" s="11" t="s">
        <v>42</v>
      </c>
      <c r="BU42" s="11">
        <v>-6.4969999999999999</v>
      </c>
      <c r="BV42" s="11">
        <v>0.29199999999999998</v>
      </c>
      <c r="BW42" s="11">
        <v>3.0649999999999999</v>
      </c>
      <c r="BX42" s="12">
        <f t="shared" si="49"/>
        <v>1.9999999999997797</v>
      </c>
      <c r="BY42" s="12">
        <f t="shared" si="50"/>
        <v>0</v>
      </c>
      <c r="BZ42" s="12">
        <f t="shared" si="51"/>
        <v>1.9999999999997797</v>
      </c>
      <c r="CA42" s="198"/>
      <c r="CB42" s="11" t="s">
        <v>42</v>
      </c>
      <c r="CC42" s="11">
        <v>-6.4960000000000004</v>
      </c>
      <c r="CD42" s="11">
        <v>0.29399999999999998</v>
      </c>
      <c r="CE42" s="11">
        <v>3.0670000000000002</v>
      </c>
      <c r="CF42" s="12">
        <f t="shared" si="52"/>
        <v>2.9999999999992255</v>
      </c>
      <c r="CG42" s="12">
        <f t="shared" si="53"/>
        <v>2.0000000000000018</v>
      </c>
      <c r="CH42" s="12">
        <f t="shared" si="54"/>
        <v>4.0000000000000036</v>
      </c>
      <c r="CI42" s="198"/>
      <c r="CJ42" s="11" t="s">
        <v>42</v>
      </c>
      <c r="CK42" s="11">
        <v>-6.5</v>
      </c>
      <c r="CL42" s="11">
        <v>0.29399999999999998</v>
      </c>
      <c r="CM42" s="11">
        <v>3.0640000000000001</v>
      </c>
      <c r="CN42" s="12">
        <f t="shared" si="149"/>
        <v>-1.000000000000334</v>
      </c>
      <c r="CO42" s="12">
        <f t="shared" si="149"/>
        <v>2.0000000000000018</v>
      </c>
      <c r="CP42" s="12">
        <f t="shared" si="149"/>
        <v>0.99999999999988987</v>
      </c>
      <c r="CQ42" s="198"/>
      <c r="CR42" s="11" t="s">
        <v>42</v>
      </c>
      <c r="CS42" s="11">
        <v>-6.4969999999999999</v>
      </c>
      <c r="CT42" s="11">
        <v>0.29199999999999998</v>
      </c>
      <c r="CU42" s="11">
        <v>3.0640000000000001</v>
      </c>
      <c r="CV42" s="12">
        <f t="shared" si="55"/>
        <v>1.9999999999997797</v>
      </c>
      <c r="CW42" s="12">
        <f t="shared" si="56"/>
        <v>0</v>
      </c>
      <c r="CX42" s="12">
        <f t="shared" si="57"/>
        <v>0.99999999999988987</v>
      </c>
      <c r="CY42" s="198"/>
      <c r="CZ42" s="11" t="s">
        <v>42</v>
      </c>
      <c r="DA42" s="11">
        <v>-6.5010000000000003</v>
      </c>
      <c r="DB42" s="11">
        <v>0.29399999999999998</v>
      </c>
      <c r="DC42" s="11">
        <v>3.0640000000000001</v>
      </c>
      <c r="DD42" s="12">
        <f t="shared" si="58"/>
        <v>-2.0000000000006679</v>
      </c>
      <c r="DE42" s="12">
        <f t="shared" si="59"/>
        <v>2.0000000000000018</v>
      </c>
      <c r="DF42" s="12">
        <f t="shared" si="60"/>
        <v>0.99999999999988987</v>
      </c>
      <c r="DG42" s="198"/>
      <c r="DH42" s="11" t="s">
        <v>42</v>
      </c>
      <c r="DI42" s="11">
        <v>-6.4969999999999999</v>
      </c>
      <c r="DJ42" s="11">
        <v>0.29399999999999998</v>
      </c>
      <c r="DK42" s="11">
        <v>3.0649999999999999</v>
      </c>
      <c r="DL42" s="12">
        <f t="shared" si="150"/>
        <v>1.9999999999997797</v>
      </c>
      <c r="DM42" s="12">
        <f t="shared" si="150"/>
        <v>2.0000000000000018</v>
      </c>
      <c r="DN42" s="12">
        <f t="shared" si="150"/>
        <v>1.9999999999997797</v>
      </c>
      <c r="DO42" s="198"/>
      <c r="DP42" s="11" t="s">
        <v>42</v>
      </c>
      <c r="DQ42" s="11">
        <v>-6.4980000000000002</v>
      </c>
      <c r="DR42" s="11">
        <v>0.29399999999999998</v>
      </c>
      <c r="DS42" s="11">
        <v>3.0649999999999999</v>
      </c>
      <c r="DT42" s="12">
        <f t="shared" si="151"/>
        <v>0.99999999999944578</v>
      </c>
      <c r="DU42" s="12">
        <f t="shared" si="151"/>
        <v>2.0000000000000018</v>
      </c>
      <c r="DV42" s="12">
        <f t="shared" si="151"/>
        <v>1.9999999999997797</v>
      </c>
      <c r="DW42" s="198"/>
      <c r="DX42" s="11" t="s">
        <v>42</v>
      </c>
      <c r="DY42" s="11">
        <v>-6.4980000000000002</v>
      </c>
      <c r="DZ42" s="11">
        <v>0.29299999999999998</v>
      </c>
      <c r="EA42" s="11">
        <v>3.0649999999999999</v>
      </c>
      <c r="EB42" s="12">
        <f t="shared" si="72"/>
        <v>0.99999999999944578</v>
      </c>
      <c r="EC42" s="12">
        <f t="shared" si="61"/>
        <v>1.0000000000000009</v>
      </c>
      <c r="ED42" s="12">
        <f t="shared" si="62"/>
        <v>1.9999999999997797</v>
      </c>
      <c r="EE42" s="198"/>
      <c r="EF42" s="11" t="s">
        <v>42</v>
      </c>
      <c r="EG42" s="11">
        <v>-6.5</v>
      </c>
      <c r="EH42" s="11">
        <v>0.29299999999999998</v>
      </c>
      <c r="EI42" s="11">
        <v>3.0659999999999998</v>
      </c>
      <c r="EJ42" s="12">
        <f t="shared" si="71"/>
        <v>-1.000000000000334</v>
      </c>
      <c r="EK42" s="12">
        <f t="shared" si="63"/>
        <v>1.0000000000000009</v>
      </c>
      <c r="EL42" s="12">
        <f t="shared" si="69"/>
        <v>2.9999999999996696</v>
      </c>
      <c r="EM42" s="198"/>
      <c r="EN42" s="11" t="s">
        <v>42</v>
      </c>
      <c r="EO42" s="11">
        <v>-6.5</v>
      </c>
      <c r="EP42" s="11">
        <v>0.29299999999999998</v>
      </c>
      <c r="EQ42" s="11">
        <v>3.0659999999999998</v>
      </c>
      <c r="ER42" s="12">
        <f>(EO42-D42)*1000</f>
        <v>-1.000000000000334</v>
      </c>
      <c r="ES42" s="12">
        <f t="shared" si="161"/>
        <v>1.0000000000000009</v>
      </c>
      <c r="ET42" s="12">
        <f>(EQ42-F42)*1000</f>
        <v>2.9999999999996696</v>
      </c>
      <c r="EU42" s="198"/>
      <c r="EV42" s="11" t="s">
        <v>42</v>
      </c>
      <c r="EW42" s="11"/>
      <c r="EX42" s="11"/>
      <c r="EY42" s="11"/>
      <c r="EZ42" s="12">
        <f>(EW42-L42)*1000</f>
        <v>1000.000000000334</v>
      </c>
      <c r="FA42" s="12">
        <f t="shared" ref="FA42" si="172">(EX42-M42)*1000</f>
        <v>1000.0000000000009</v>
      </c>
      <c r="FB42" s="12">
        <f>(EY42-N42)*1000</f>
        <v>-1999.9999999997797</v>
      </c>
      <c r="FC42" s="198"/>
      <c r="FD42" s="11" t="s">
        <v>42</v>
      </c>
      <c r="FE42" s="11">
        <v>-6.4980000000000002</v>
      </c>
      <c r="FF42" s="11">
        <v>0.29299999999999998</v>
      </c>
      <c r="FG42" s="11">
        <v>3.0649999999999999</v>
      </c>
      <c r="FH42" s="41">
        <f t="shared" si="140"/>
        <v>0.99999999999944578</v>
      </c>
      <c r="FI42" s="41">
        <f t="shared" si="141"/>
        <v>1.0000000000000009</v>
      </c>
      <c r="FJ42" s="41">
        <f t="shared" si="142"/>
        <v>1.9999999999997797</v>
      </c>
      <c r="FK42" s="198"/>
      <c r="FL42" s="11" t="s">
        <v>42</v>
      </c>
      <c r="FM42" s="11">
        <v>-6.4989999999999997</v>
      </c>
      <c r="FN42" s="11">
        <v>0.29499999999999998</v>
      </c>
      <c r="FO42" s="11">
        <v>3.0640000000000001</v>
      </c>
      <c r="FP42" s="41">
        <f t="shared" si="152"/>
        <v>0</v>
      </c>
      <c r="FQ42" s="41">
        <f t="shared" si="153"/>
        <v>3.0000000000000027</v>
      </c>
      <c r="FR42" s="41">
        <f t="shared" si="154"/>
        <v>0.99999999999988987</v>
      </c>
      <c r="FS42" s="17" t="s">
        <v>42</v>
      </c>
      <c r="FT42" s="30">
        <v>-6.4969999999999999</v>
      </c>
      <c r="FU42" s="30">
        <v>0.29499999999999998</v>
      </c>
      <c r="FV42" s="30">
        <v>3.0659999999999998</v>
      </c>
      <c r="FW42" s="56">
        <f t="shared" si="155"/>
        <v>1.9999999999997797</v>
      </c>
      <c r="FX42" s="56">
        <f t="shared" si="156"/>
        <v>3.0000000000000027</v>
      </c>
      <c r="FY42" s="56">
        <f t="shared" si="157"/>
        <v>2.9999999999996696</v>
      </c>
      <c r="FZ42" s="17" t="s">
        <v>42</v>
      </c>
      <c r="GA42">
        <v>-6.4969999999999999</v>
      </c>
      <c r="GB42">
        <v>0.29299999999999998</v>
      </c>
      <c r="GC42">
        <v>3.0640000000000001</v>
      </c>
      <c r="GD42" s="56">
        <f t="shared" si="158"/>
        <v>1.9999999999997797</v>
      </c>
      <c r="GE42" s="56">
        <f t="shared" si="159"/>
        <v>1.0000000000000009</v>
      </c>
      <c r="GF42" s="56">
        <f t="shared" si="160"/>
        <v>0.99999999999988987</v>
      </c>
      <c r="GG42" s="17" t="s">
        <v>42</v>
      </c>
      <c r="GH42">
        <v>-6.4969999999999999</v>
      </c>
      <c r="GI42">
        <v>0.29099999999999998</v>
      </c>
      <c r="GJ42">
        <v>3.0640000000000001</v>
      </c>
      <c r="GK42" s="56">
        <f t="shared" si="166"/>
        <v>1.9999999999997797</v>
      </c>
      <c r="GL42" s="56">
        <f t="shared" si="167"/>
        <v>-1.0000000000000009</v>
      </c>
      <c r="GM42" s="56">
        <f t="shared" si="168"/>
        <v>0.99999999999988987</v>
      </c>
      <c r="GN42" s="17" t="s">
        <v>42</v>
      </c>
      <c r="GO42" s="65">
        <v>-6.4989999999999997</v>
      </c>
      <c r="GP42" s="65">
        <v>0.29099999999999998</v>
      </c>
      <c r="GQ42" s="65">
        <v>3.0640000000000001</v>
      </c>
      <c r="GR42" s="63">
        <f t="shared" si="169"/>
        <v>0</v>
      </c>
      <c r="GS42" s="56">
        <f t="shared" si="170"/>
        <v>-1.0000000000000009</v>
      </c>
      <c r="GT42" s="56">
        <f t="shared" si="171"/>
        <v>0.99999999999988987</v>
      </c>
    </row>
    <row r="43" spans="2:202" x14ac:dyDescent="0.25">
      <c r="B43" s="211"/>
      <c r="C43" s="4" t="s">
        <v>43</v>
      </c>
      <c r="D43" s="11">
        <v>-6.5019999999999998</v>
      </c>
      <c r="E43" s="11">
        <v>1.508</v>
      </c>
      <c r="F43" s="11">
        <v>2.6509999999999998</v>
      </c>
      <c r="G43" s="207"/>
      <c r="H43" s="11" t="s">
        <v>43</v>
      </c>
      <c r="I43" s="11">
        <v>-6.5019999999999998</v>
      </c>
      <c r="J43" s="11">
        <v>1.508</v>
      </c>
      <c r="K43" s="11">
        <v>2.6509999999999998</v>
      </c>
      <c r="L43" s="12">
        <f t="shared" si="29"/>
        <v>0</v>
      </c>
      <c r="M43" s="12">
        <f t="shared" si="30"/>
        <v>0</v>
      </c>
      <c r="N43" s="12">
        <f t="shared" si="31"/>
        <v>0</v>
      </c>
      <c r="O43" s="207"/>
      <c r="P43" s="11" t="s">
        <v>43</v>
      </c>
      <c r="Q43" s="11">
        <v>-6.5010000000000003</v>
      </c>
      <c r="R43" s="11">
        <v>1.508</v>
      </c>
      <c r="S43" s="11">
        <v>2.65</v>
      </c>
      <c r="T43" s="12">
        <f t="shared" si="73"/>
        <v>0.99999999999944578</v>
      </c>
      <c r="U43" s="12">
        <f t="shared" si="74"/>
        <v>0</v>
      </c>
      <c r="V43" s="12">
        <f t="shared" si="75"/>
        <v>-0.99999999999988987</v>
      </c>
      <c r="W43" s="207"/>
      <c r="X43" s="11" t="s">
        <v>43</v>
      </c>
      <c r="Y43" s="11">
        <v>-6.5010000000000003</v>
      </c>
      <c r="Z43" s="11">
        <v>1.508</v>
      </c>
      <c r="AA43" s="11">
        <v>2.6509999999999998</v>
      </c>
      <c r="AB43" s="12">
        <f t="shared" si="35"/>
        <v>0.99999999999944578</v>
      </c>
      <c r="AC43" s="12">
        <f t="shared" si="36"/>
        <v>0</v>
      </c>
      <c r="AD43" s="12">
        <f t="shared" si="37"/>
        <v>0</v>
      </c>
      <c r="AE43" s="207"/>
      <c r="AF43" s="11" t="s">
        <v>43</v>
      </c>
      <c r="AG43" s="11">
        <v>-6.5</v>
      </c>
      <c r="AH43" s="11">
        <v>1.508</v>
      </c>
      <c r="AI43" s="11">
        <v>2.6520000000000001</v>
      </c>
      <c r="AJ43" s="12">
        <f t="shared" si="38"/>
        <v>1.9999999999997797</v>
      </c>
      <c r="AK43" s="12">
        <f t="shared" si="39"/>
        <v>0</v>
      </c>
      <c r="AL43" s="12">
        <f t="shared" si="40"/>
        <v>1.000000000000334</v>
      </c>
      <c r="AM43" s="207"/>
      <c r="AN43" s="11" t="s">
        <v>43</v>
      </c>
      <c r="AO43" s="11">
        <v>-6.5010000000000003</v>
      </c>
      <c r="AP43" s="11">
        <v>1.5089999999999999</v>
      </c>
      <c r="AQ43" s="11">
        <v>2.65</v>
      </c>
      <c r="AR43" s="12">
        <f t="shared" si="109"/>
        <v>0.99999999999944578</v>
      </c>
      <c r="AS43" s="12">
        <f t="shared" si="110"/>
        <v>0.99999999999988987</v>
      </c>
      <c r="AT43" s="12">
        <f t="shared" si="111"/>
        <v>-0.99999999999988987</v>
      </c>
      <c r="AU43" s="207"/>
      <c r="AV43" s="11" t="s">
        <v>43</v>
      </c>
      <c r="AW43" s="11">
        <v>-6.4980000000000002</v>
      </c>
      <c r="AX43" s="11">
        <v>1.508</v>
      </c>
      <c r="AY43" s="11">
        <v>2.65</v>
      </c>
      <c r="AZ43" s="12">
        <f t="shared" si="44"/>
        <v>3.9999999999995595</v>
      </c>
      <c r="BA43" s="12">
        <f t="shared" si="45"/>
        <v>0</v>
      </c>
      <c r="BB43" s="12">
        <f t="shared" si="46"/>
        <v>-0.99999999999988987</v>
      </c>
      <c r="BC43" s="207"/>
      <c r="BD43" s="11" t="s">
        <v>43</v>
      </c>
      <c r="BE43" s="11">
        <v>-6.5</v>
      </c>
      <c r="BF43" s="11">
        <v>1.51</v>
      </c>
      <c r="BG43" s="11">
        <v>2.6509999999999998</v>
      </c>
      <c r="BH43" s="12">
        <f>(BE43-D43)*1000</f>
        <v>1.9999999999997797</v>
      </c>
      <c r="BI43" s="12">
        <f>(BF43-E43)*1000</f>
        <v>2.0000000000000018</v>
      </c>
      <c r="BJ43" s="12">
        <f>(BG43-F43)*1000</f>
        <v>0</v>
      </c>
      <c r="BK43" s="207"/>
      <c r="BL43" s="11" t="s">
        <v>43</v>
      </c>
      <c r="BM43" s="11">
        <v>-6.4980000000000002</v>
      </c>
      <c r="BN43" s="11">
        <v>1.508</v>
      </c>
      <c r="BO43" s="11">
        <v>2.6509999999999998</v>
      </c>
      <c r="BP43" s="12">
        <f t="shared" si="47"/>
        <v>3.9999999999995595</v>
      </c>
      <c r="BQ43" s="12">
        <f t="shared" si="68"/>
        <v>0</v>
      </c>
      <c r="BR43" s="12">
        <f t="shared" si="48"/>
        <v>0</v>
      </c>
      <c r="BS43" s="207"/>
      <c r="BT43" s="11" t="s">
        <v>43</v>
      </c>
      <c r="BU43" s="11">
        <v>-6.4969999999999999</v>
      </c>
      <c r="BV43" s="11">
        <v>1.5089999999999999</v>
      </c>
      <c r="BW43" s="11">
        <v>2.6509999999999998</v>
      </c>
      <c r="BX43" s="12">
        <f t="shared" si="49"/>
        <v>4.9999999999998934</v>
      </c>
      <c r="BY43" s="12">
        <f t="shared" si="50"/>
        <v>0.99999999999988987</v>
      </c>
      <c r="BZ43" s="12">
        <f t="shared" si="51"/>
        <v>0</v>
      </c>
      <c r="CA43" s="198"/>
      <c r="CB43" s="11" t="s">
        <v>43</v>
      </c>
      <c r="CC43" s="11">
        <v>-6.4989999999999997</v>
      </c>
      <c r="CD43" s="11">
        <v>1.5069999999999999</v>
      </c>
      <c r="CE43" s="11">
        <v>2.653</v>
      </c>
      <c r="CF43" s="12">
        <f t="shared" si="52"/>
        <v>3.0000000000001137</v>
      </c>
      <c r="CG43" s="12">
        <f t="shared" si="53"/>
        <v>-1.0000000000001119</v>
      </c>
      <c r="CH43" s="12">
        <f t="shared" si="54"/>
        <v>2.0000000000002238</v>
      </c>
      <c r="CI43" s="198"/>
      <c r="CJ43" s="11" t="s">
        <v>43</v>
      </c>
      <c r="CK43" s="11">
        <v>-6.4989999999999997</v>
      </c>
      <c r="CL43" s="11">
        <v>1.5089999999999999</v>
      </c>
      <c r="CM43" s="11">
        <v>2.6509999999999998</v>
      </c>
      <c r="CN43" s="12">
        <f t="shared" si="149"/>
        <v>3.0000000000001137</v>
      </c>
      <c r="CO43" s="12">
        <f t="shared" si="149"/>
        <v>0.99999999999988987</v>
      </c>
      <c r="CP43" s="12">
        <f t="shared" si="149"/>
        <v>0</v>
      </c>
      <c r="CQ43" s="198"/>
      <c r="CR43" s="11" t="s">
        <v>43</v>
      </c>
      <c r="CS43" s="11">
        <v>-6.4960000000000004</v>
      </c>
      <c r="CT43" s="11">
        <v>1.5069999999999999</v>
      </c>
      <c r="CU43" s="11">
        <v>2.649</v>
      </c>
      <c r="CV43" s="12">
        <f t="shared" si="55"/>
        <v>5.9999999999993392</v>
      </c>
      <c r="CW43" s="12">
        <f t="shared" si="56"/>
        <v>-1.0000000000001119</v>
      </c>
      <c r="CX43" s="12">
        <f t="shared" si="57"/>
        <v>-1.9999999999997797</v>
      </c>
      <c r="CY43" s="198"/>
      <c r="CZ43" s="11" t="s">
        <v>43</v>
      </c>
      <c r="DA43" s="11">
        <v>-6.5</v>
      </c>
      <c r="DB43" s="11">
        <v>1.5089999999999999</v>
      </c>
      <c r="DC43" s="11">
        <v>2.65</v>
      </c>
      <c r="DD43" s="12">
        <f t="shared" si="58"/>
        <v>1.9999999999997797</v>
      </c>
      <c r="DE43" s="12">
        <f t="shared" si="59"/>
        <v>0.99999999999988987</v>
      </c>
      <c r="DF43" s="12">
        <f t="shared" si="60"/>
        <v>-0.99999999999988987</v>
      </c>
      <c r="DG43" s="198"/>
      <c r="DH43" s="11" t="s">
        <v>43</v>
      </c>
      <c r="DI43" s="11">
        <v>-6.5</v>
      </c>
      <c r="DJ43" s="11">
        <v>1.5069999999999999</v>
      </c>
      <c r="DK43" s="11">
        <v>2.6509999999999998</v>
      </c>
      <c r="DL43" s="12">
        <f t="shared" si="150"/>
        <v>1.9999999999997797</v>
      </c>
      <c r="DM43" s="12">
        <f t="shared" si="150"/>
        <v>-1.0000000000001119</v>
      </c>
      <c r="DN43" s="12">
        <f t="shared" si="150"/>
        <v>0</v>
      </c>
      <c r="DO43" s="198"/>
      <c r="DP43" s="11" t="s">
        <v>43</v>
      </c>
      <c r="DQ43" s="11">
        <v>-6.4980000000000002</v>
      </c>
      <c r="DR43" s="11">
        <v>1.508</v>
      </c>
      <c r="DS43" s="11">
        <v>2.6520000000000001</v>
      </c>
      <c r="DT43" s="12">
        <f t="shared" si="151"/>
        <v>3.9999999999995595</v>
      </c>
      <c r="DU43" s="12">
        <f t="shared" si="151"/>
        <v>0</v>
      </c>
      <c r="DV43" s="12">
        <f t="shared" si="151"/>
        <v>1.000000000000334</v>
      </c>
      <c r="DW43" s="198"/>
      <c r="DX43" s="11" t="s">
        <v>43</v>
      </c>
      <c r="DY43" s="11">
        <v>-6.5</v>
      </c>
      <c r="DZ43" s="11">
        <v>1.5089999999999999</v>
      </c>
      <c r="EA43" s="11">
        <v>2.6520000000000001</v>
      </c>
      <c r="EB43" s="12">
        <f t="shared" si="72"/>
        <v>1.9999999999997797</v>
      </c>
      <c r="EC43" s="12">
        <f t="shared" si="61"/>
        <v>0.99999999999988987</v>
      </c>
      <c r="ED43" s="12">
        <f t="shared" si="62"/>
        <v>1.000000000000334</v>
      </c>
      <c r="EE43" s="198"/>
      <c r="EF43" s="11" t="s">
        <v>43</v>
      </c>
      <c r="EG43" s="11">
        <v>-6.5010000000000003</v>
      </c>
      <c r="EH43" s="11">
        <v>1.51</v>
      </c>
      <c r="EI43" s="11">
        <v>2.6520000000000001</v>
      </c>
      <c r="EJ43" s="12">
        <f t="shared" si="71"/>
        <v>0.99999999999944578</v>
      </c>
      <c r="EK43" s="12">
        <f t="shared" si="63"/>
        <v>2.0000000000000018</v>
      </c>
      <c r="EL43" s="12">
        <f t="shared" si="69"/>
        <v>1.000000000000334</v>
      </c>
      <c r="EM43" s="198"/>
      <c r="EN43" s="11" t="s">
        <v>43</v>
      </c>
      <c r="EO43" s="11">
        <v>-6.5010000000000003</v>
      </c>
      <c r="EP43" s="11">
        <v>1.51</v>
      </c>
      <c r="EQ43" s="11">
        <v>2.6520000000000001</v>
      </c>
      <c r="ER43" s="12">
        <f>(EO43-D43)*1000</f>
        <v>0.99999999999944578</v>
      </c>
      <c r="ES43" s="12">
        <f>(EP43-E43)*1000</f>
        <v>2.0000000000000018</v>
      </c>
      <c r="ET43" s="12">
        <f t="shared" si="161"/>
        <v>1.000000000000334</v>
      </c>
      <c r="EU43" s="198"/>
      <c r="EV43" s="11" t="s">
        <v>43</v>
      </c>
      <c r="EW43" s="11"/>
      <c r="EX43" s="11"/>
      <c r="EY43" s="11"/>
      <c r="EZ43" s="12">
        <f>(EW43-L43)*1000</f>
        <v>0</v>
      </c>
      <c r="FA43" s="12">
        <f>(EX43-M43)*1000</f>
        <v>0</v>
      </c>
      <c r="FB43" s="12">
        <f t="shared" ref="FB43" si="173">(EY43-N43)*1000</f>
        <v>0</v>
      </c>
      <c r="FC43" s="198"/>
      <c r="FD43" s="11" t="s">
        <v>43</v>
      </c>
      <c r="FE43" s="11">
        <v>-6.4969999999999999</v>
      </c>
      <c r="FF43" s="11">
        <v>1.5109999999999999</v>
      </c>
      <c r="FG43" s="11">
        <v>2.6509999999999998</v>
      </c>
      <c r="FH43" s="41">
        <f t="shared" si="140"/>
        <v>4.9999999999998934</v>
      </c>
      <c r="FI43" s="41">
        <f t="shared" si="141"/>
        <v>2.9999999999998916</v>
      </c>
      <c r="FJ43" s="41">
        <f t="shared" si="142"/>
        <v>0</v>
      </c>
      <c r="FK43" s="198"/>
      <c r="FL43" s="11" t="s">
        <v>43</v>
      </c>
      <c r="FM43" s="11">
        <v>-6.5</v>
      </c>
      <c r="FN43" s="11">
        <v>1.5089999999999999</v>
      </c>
      <c r="FO43" s="11">
        <v>2.6539999999999999</v>
      </c>
      <c r="FP43" s="41">
        <f t="shared" si="152"/>
        <v>1.9999999999997797</v>
      </c>
      <c r="FQ43" s="41">
        <f t="shared" si="153"/>
        <v>0.99999999999988987</v>
      </c>
      <c r="FR43" s="41">
        <f t="shared" si="154"/>
        <v>3.0000000000001137</v>
      </c>
      <c r="FS43" s="17" t="s">
        <v>43</v>
      </c>
      <c r="FT43" s="30">
        <v>-6.4969999999999999</v>
      </c>
      <c r="FU43" s="30">
        <v>1.51</v>
      </c>
      <c r="FV43" s="30">
        <v>2.653</v>
      </c>
      <c r="FW43" s="56">
        <f t="shared" si="155"/>
        <v>4.9999999999998934</v>
      </c>
      <c r="FX43" s="56">
        <f t="shared" si="156"/>
        <v>2.0000000000000018</v>
      </c>
      <c r="FY43" s="56">
        <f t="shared" si="157"/>
        <v>2.0000000000002238</v>
      </c>
      <c r="FZ43" s="17" t="s">
        <v>43</v>
      </c>
      <c r="GA43">
        <v>-6.4950000000000001</v>
      </c>
      <c r="GB43">
        <v>1.5089999999999999</v>
      </c>
      <c r="GC43">
        <v>2.65</v>
      </c>
      <c r="GD43" s="56">
        <f t="shared" si="158"/>
        <v>6.9999999999996732</v>
      </c>
      <c r="GE43" s="56">
        <f t="shared" si="159"/>
        <v>0.99999999999988987</v>
      </c>
      <c r="GF43" s="56">
        <f t="shared" si="160"/>
        <v>-0.99999999999988987</v>
      </c>
      <c r="GG43" s="17" t="s">
        <v>43</v>
      </c>
      <c r="GH43">
        <v>-6.4969999999999999</v>
      </c>
      <c r="GI43">
        <v>1.508</v>
      </c>
      <c r="GJ43">
        <v>2.65</v>
      </c>
      <c r="GK43" s="56">
        <f t="shared" si="166"/>
        <v>4.9999999999998934</v>
      </c>
      <c r="GL43" s="56">
        <f t="shared" si="167"/>
        <v>0</v>
      </c>
      <c r="GM43" s="56">
        <f t="shared" si="168"/>
        <v>-0.99999999999988987</v>
      </c>
      <c r="GN43" s="17" t="s">
        <v>43</v>
      </c>
      <c r="GO43" s="65">
        <v>-6.4989999999999997</v>
      </c>
      <c r="GP43" s="65">
        <v>1.5069999999999999</v>
      </c>
      <c r="GQ43" s="65">
        <v>2.65</v>
      </c>
      <c r="GR43" s="63">
        <f t="shared" si="169"/>
        <v>3.0000000000001137</v>
      </c>
      <c r="GS43" s="56">
        <f t="shared" si="170"/>
        <v>-1.0000000000001119</v>
      </c>
      <c r="GT43" s="56">
        <f t="shared" si="171"/>
        <v>-0.99999999999988987</v>
      </c>
    </row>
    <row r="44" spans="2:202" x14ac:dyDescent="0.25">
      <c r="B44" s="211"/>
      <c r="C44" s="4" t="s">
        <v>44</v>
      </c>
      <c r="D44" s="11">
        <v>-6.5069999999999997</v>
      </c>
      <c r="E44" s="11">
        <v>2.4380000000000002</v>
      </c>
      <c r="F44" s="11">
        <v>1.5329999999999999</v>
      </c>
      <c r="G44" s="207"/>
      <c r="H44" s="11" t="s">
        <v>44</v>
      </c>
      <c r="I44" s="11">
        <v>-6.51</v>
      </c>
      <c r="J44" s="11">
        <v>2.4380000000000002</v>
      </c>
      <c r="K44" s="11">
        <v>1.534</v>
      </c>
      <c r="L44" s="12">
        <f t="shared" si="29"/>
        <v>-3.0000000000001137</v>
      </c>
      <c r="M44" s="12">
        <f t="shared" si="30"/>
        <v>0</v>
      </c>
      <c r="N44" s="12">
        <f t="shared" si="31"/>
        <v>1.0000000000001119</v>
      </c>
      <c r="O44" s="207"/>
      <c r="P44" s="11" t="s">
        <v>44</v>
      </c>
      <c r="Q44" s="11">
        <v>-6.5069999999999997</v>
      </c>
      <c r="R44" s="11">
        <v>2.4380000000000002</v>
      </c>
      <c r="S44" s="11">
        <v>1.532</v>
      </c>
      <c r="T44" s="12">
        <f t="shared" si="73"/>
        <v>0</v>
      </c>
      <c r="U44" s="12">
        <f t="shared" si="74"/>
        <v>0</v>
      </c>
      <c r="V44" s="12">
        <f t="shared" si="75"/>
        <v>-0.99999999999988987</v>
      </c>
      <c r="W44" s="207"/>
      <c r="X44" s="11" t="s">
        <v>44</v>
      </c>
      <c r="Y44" s="11">
        <v>-6.5069999999999997</v>
      </c>
      <c r="Z44" s="11">
        <v>2.4380000000000002</v>
      </c>
      <c r="AA44" s="11">
        <v>1.5329999999999999</v>
      </c>
      <c r="AB44" s="12">
        <f t="shared" si="35"/>
        <v>0</v>
      </c>
      <c r="AC44" s="12">
        <f t="shared" si="36"/>
        <v>0</v>
      </c>
      <c r="AD44" s="12">
        <f t="shared" si="37"/>
        <v>0</v>
      </c>
      <c r="AE44" s="207"/>
      <c r="AF44" s="11" t="s">
        <v>44</v>
      </c>
      <c r="AG44" s="11">
        <v>-6.5060000000000002</v>
      </c>
      <c r="AH44" s="11">
        <v>2.4380000000000002</v>
      </c>
      <c r="AI44" s="11">
        <v>1.5349999999999999</v>
      </c>
      <c r="AJ44" s="12">
        <f t="shared" si="38"/>
        <v>0.99999999999944578</v>
      </c>
      <c r="AK44" s="12">
        <f t="shared" si="39"/>
        <v>0</v>
      </c>
      <c r="AL44" s="12">
        <f t="shared" si="40"/>
        <v>2.0000000000000018</v>
      </c>
      <c r="AM44" s="207"/>
      <c r="AN44" s="11" t="s">
        <v>44</v>
      </c>
      <c r="AO44" s="11">
        <v>-6.5060000000000002</v>
      </c>
      <c r="AP44" s="11">
        <v>2.4380000000000002</v>
      </c>
      <c r="AQ44" s="11">
        <v>1.5329999999999999</v>
      </c>
      <c r="AR44" s="12">
        <f t="shared" si="109"/>
        <v>0.99999999999944578</v>
      </c>
      <c r="AS44" s="12">
        <f t="shared" si="110"/>
        <v>0</v>
      </c>
      <c r="AT44" s="12">
        <f t="shared" si="111"/>
        <v>0</v>
      </c>
      <c r="AU44" s="207"/>
      <c r="AV44" s="11" t="s">
        <v>44</v>
      </c>
      <c r="AW44" s="11">
        <v>-6.5039999999999996</v>
      </c>
      <c r="AX44" s="11">
        <v>2.4380000000000002</v>
      </c>
      <c r="AY44" s="11">
        <v>1.5329999999999999</v>
      </c>
      <c r="AZ44" s="12">
        <f t="shared" si="44"/>
        <v>3.0000000000001137</v>
      </c>
      <c r="BA44" s="12">
        <f t="shared" si="45"/>
        <v>0</v>
      </c>
      <c r="BB44" s="12">
        <f t="shared" si="46"/>
        <v>0</v>
      </c>
      <c r="BC44" s="207"/>
      <c r="BD44" s="11" t="s">
        <v>44</v>
      </c>
      <c r="BE44" s="11">
        <v>-6.5039999999999996</v>
      </c>
      <c r="BF44" s="11">
        <v>2.4380000000000002</v>
      </c>
      <c r="BG44" s="11">
        <v>1.5329999999999999</v>
      </c>
      <c r="BH44" s="12">
        <f>(BE44-D44)*1000</f>
        <v>3.0000000000001137</v>
      </c>
      <c r="BI44" s="12">
        <f t="shared" si="135"/>
        <v>0</v>
      </c>
      <c r="BJ44" s="12">
        <f>(BG44-F44)*1000</f>
        <v>0</v>
      </c>
      <c r="BK44" s="207"/>
      <c r="BL44" s="11" t="s">
        <v>44</v>
      </c>
      <c r="BM44" s="11">
        <v>-6.5060000000000002</v>
      </c>
      <c r="BN44" s="11">
        <v>2.4380000000000002</v>
      </c>
      <c r="BO44" s="11">
        <v>1.534</v>
      </c>
      <c r="BP44" s="12">
        <f t="shared" si="47"/>
        <v>0.99999999999944578</v>
      </c>
      <c r="BQ44" s="12">
        <f t="shared" si="68"/>
        <v>0</v>
      </c>
      <c r="BR44" s="12">
        <f t="shared" si="48"/>
        <v>1.0000000000001119</v>
      </c>
      <c r="BS44" s="207"/>
      <c r="BT44" s="11" t="s">
        <v>44</v>
      </c>
      <c r="BU44" s="11">
        <v>-6.5039999999999996</v>
      </c>
      <c r="BV44" s="11">
        <v>2.4390000000000001</v>
      </c>
      <c r="BW44" s="11">
        <v>1.534</v>
      </c>
      <c r="BX44" s="12">
        <f t="shared" si="49"/>
        <v>3.0000000000001137</v>
      </c>
      <c r="BY44" s="12">
        <f t="shared" si="50"/>
        <v>0.99999999999988987</v>
      </c>
      <c r="BZ44" s="12">
        <f t="shared" si="51"/>
        <v>1.0000000000001119</v>
      </c>
      <c r="CA44" s="198"/>
      <c r="CB44" s="11" t="s">
        <v>44</v>
      </c>
      <c r="CC44" s="11">
        <v>-6.5060000000000002</v>
      </c>
      <c r="CD44" s="11">
        <v>2.4390000000000001</v>
      </c>
      <c r="CE44" s="11">
        <v>1.534</v>
      </c>
      <c r="CF44" s="12">
        <f t="shared" si="52"/>
        <v>0.99999999999944578</v>
      </c>
      <c r="CG44" s="12">
        <f t="shared" si="53"/>
        <v>0.99999999999988987</v>
      </c>
      <c r="CH44" s="12">
        <f t="shared" si="54"/>
        <v>1.0000000000001119</v>
      </c>
      <c r="CI44" s="198"/>
      <c r="CJ44" s="11" t="s">
        <v>44</v>
      </c>
      <c r="CK44" s="11">
        <v>-6.5069999999999997</v>
      </c>
      <c r="CL44" s="11">
        <v>2.44</v>
      </c>
      <c r="CM44" s="11">
        <v>1.534</v>
      </c>
      <c r="CN44" s="12">
        <f t="shared" si="149"/>
        <v>0</v>
      </c>
      <c r="CO44" s="12">
        <f t="shared" si="149"/>
        <v>1.9999999999997797</v>
      </c>
      <c r="CP44" s="12">
        <f t="shared" si="149"/>
        <v>1.0000000000001119</v>
      </c>
      <c r="CQ44" s="198"/>
      <c r="CR44" s="11" t="s">
        <v>44</v>
      </c>
      <c r="CS44" s="11">
        <v>-6.5049999999999999</v>
      </c>
      <c r="CT44" s="11">
        <v>2.4380000000000002</v>
      </c>
      <c r="CU44" s="11">
        <v>1.532</v>
      </c>
      <c r="CV44" s="12">
        <f t="shared" si="55"/>
        <v>1.9999999999997797</v>
      </c>
      <c r="CW44" s="12">
        <f t="shared" si="56"/>
        <v>0</v>
      </c>
      <c r="CX44" s="12">
        <f t="shared" si="57"/>
        <v>-0.99999999999988987</v>
      </c>
      <c r="CY44" s="198"/>
      <c r="CZ44" s="11" t="s">
        <v>44</v>
      </c>
      <c r="DA44" s="11">
        <v>-6.508</v>
      </c>
      <c r="DB44" s="11">
        <v>2.4390000000000001</v>
      </c>
      <c r="DC44" s="11">
        <v>1.5329999999999999</v>
      </c>
      <c r="DD44" s="12">
        <f t="shared" si="58"/>
        <v>-1.000000000000334</v>
      </c>
      <c r="DE44" s="12">
        <f t="shared" si="59"/>
        <v>0.99999999999988987</v>
      </c>
      <c r="DF44" s="12">
        <f t="shared" si="60"/>
        <v>0</v>
      </c>
      <c r="DG44" s="198"/>
      <c r="DH44" s="11" t="s">
        <v>44</v>
      </c>
      <c r="DI44" s="11">
        <v>-6.508</v>
      </c>
      <c r="DJ44" s="11">
        <v>2.4390000000000001</v>
      </c>
      <c r="DK44" s="11">
        <v>1.534</v>
      </c>
      <c r="DL44" s="12">
        <f t="shared" si="150"/>
        <v>-1.000000000000334</v>
      </c>
      <c r="DM44" s="12">
        <f t="shared" si="150"/>
        <v>0.99999999999988987</v>
      </c>
      <c r="DN44" s="12">
        <f t="shared" si="150"/>
        <v>1.0000000000001119</v>
      </c>
      <c r="DO44" s="198"/>
      <c r="DP44" s="11" t="s">
        <v>44</v>
      </c>
      <c r="DQ44" s="11">
        <v>-6.5049999999999999</v>
      </c>
      <c r="DR44" s="11">
        <v>2.4380000000000002</v>
      </c>
      <c r="DS44" s="11">
        <v>1.5329999999999999</v>
      </c>
      <c r="DT44" s="12">
        <f t="shared" si="151"/>
        <v>1.9999999999997797</v>
      </c>
      <c r="DU44" s="12">
        <f t="shared" si="151"/>
        <v>0</v>
      </c>
      <c r="DV44" s="12">
        <f t="shared" si="151"/>
        <v>0</v>
      </c>
      <c r="DW44" s="198"/>
      <c r="DX44" s="11" t="s">
        <v>44</v>
      </c>
      <c r="DY44" s="11">
        <v>-6.5060000000000002</v>
      </c>
      <c r="DZ44" s="11">
        <v>2.4369999999999998</v>
      </c>
      <c r="EA44" s="11">
        <v>1.534</v>
      </c>
      <c r="EB44" s="12">
        <f t="shared" si="72"/>
        <v>0.99999999999944578</v>
      </c>
      <c r="EC44" s="12">
        <f t="shared" si="61"/>
        <v>-1.000000000000334</v>
      </c>
      <c r="ED44" s="12">
        <f t="shared" si="62"/>
        <v>1.0000000000001119</v>
      </c>
      <c r="EE44" s="198"/>
      <c r="EF44" s="11" t="s">
        <v>44</v>
      </c>
      <c r="EG44" s="11">
        <v>-6.5049999999999999</v>
      </c>
      <c r="EH44" s="11">
        <v>2.4390000000000001</v>
      </c>
      <c r="EI44" s="11">
        <v>1.536</v>
      </c>
      <c r="EJ44" s="12">
        <f t="shared" si="71"/>
        <v>1.9999999999997797</v>
      </c>
      <c r="EK44" s="12">
        <f t="shared" si="63"/>
        <v>0.99999999999988987</v>
      </c>
      <c r="EL44" s="12">
        <f t="shared" si="69"/>
        <v>3.0000000000001137</v>
      </c>
      <c r="EM44" s="198"/>
      <c r="EN44" s="11" t="s">
        <v>44</v>
      </c>
      <c r="EO44" s="11">
        <v>-6.5049999999999999</v>
      </c>
      <c r="EP44" s="11">
        <v>2.4390000000000001</v>
      </c>
      <c r="EQ44" s="11">
        <v>1.536</v>
      </c>
      <c r="ER44" s="12">
        <f>(EO44-D44)*1000</f>
        <v>1.9999999999997797</v>
      </c>
      <c r="ES44" s="12">
        <f t="shared" si="161"/>
        <v>0.99999999999988987</v>
      </c>
      <c r="ET44" s="12">
        <f>(EQ44-F44)*1000</f>
        <v>3.0000000000001137</v>
      </c>
      <c r="EU44" s="198"/>
      <c r="EV44" s="11" t="s">
        <v>44</v>
      </c>
      <c r="EW44" s="11"/>
      <c r="EX44" s="11"/>
      <c r="EY44" s="11"/>
      <c r="EZ44" s="12">
        <f>(EW44-L44)*1000</f>
        <v>3000.0000000001137</v>
      </c>
      <c r="FA44" s="12">
        <f t="shared" ref="FA44" si="174">(EX44-M44)*1000</f>
        <v>0</v>
      </c>
      <c r="FB44" s="12">
        <f>(EY44-N44)*1000</f>
        <v>-1000.0000000001119</v>
      </c>
      <c r="FC44" s="198"/>
      <c r="FD44" s="11" t="s">
        <v>44</v>
      </c>
      <c r="FE44" s="11">
        <v>-6.5039999999999996</v>
      </c>
      <c r="FF44" s="11">
        <v>2.4390000000000001</v>
      </c>
      <c r="FG44" s="11">
        <v>1.534</v>
      </c>
      <c r="FH44" s="41">
        <f t="shared" si="140"/>
        <v>3.0000000000001137</v>
      </c>
      <c r="FI44" s="41">
        <f t="shared" si="141"/>
        <v>0.99999999999988987</v>
      </c>
      <c r="FJ44" s="41">
        <f t="shared" si="142"/>
        <v>1.0000000000001119</v>
      </c>
      <c r="FK44" s="198"/>
      <c r="FL44" s="11" t="s">
        <v>44</v>
      </c>
      <c r="FM44" s="11">
        <v>-6.5030000000000001</v>
      </c>
      <c r="FN44" s="11">
        <v>2.4390000000000001</v>
      </c>
      <c r="FO44" s="11">
        <v>1.5349999999999999</v>
      </c>
      <c r="FP44" s="41">
        <f t="shared" si="152"/>
        <v>3.9999999999995595</v>
      </c>
      <c r="FQ44" s="41">
        <f t="shared" si="153"/>
        <v>0.99999999999988987</v>
      </c>
      <c r="FR44" s="41">
        <f t="shared" si="154"/>
        <v>2.0000000000000018</v>
      </c>
      <c r="FS44" s="17" t="s">
        <v>44</v>
      </c>
      <c r="FT44" s="30">
        <v>-6.5019999999999998</v>
      </c>
      <c r="FU44" s="30">
        <v>2.44</v>
      </c>
      <c r="FV44" s="30">
        <v>1.5349999999999999</v>
      </c>
      <c r="FW44" s="56">
        <f t="shared" si="155"/>
        <v>4.9999999999998934</v>
      </c>
      <c r="FX44" s="56">
        <f t="shared" si="156"/>
        <v>1.9999999999997797</v>
      </c>
      <c r="FY44" s="56">
        <f t="shared" si="157"/>
        <v>2.0000000000000018</v>
      </c>
      <c r="FZ44" s="17" t="s">
        <v>44</v>
      </c>
      <c r="GA44">
        <v>-6.5030000000000001</v>
      </c>
      <c r="GB44">
        <v>2.4380000000000002</v>
      </c>
      <c r="GC44">
        <v>1.536</v>
      </c>
      <c r="GD44" s="56">
        <f t="shared" si="158"/>
        <v>3.9999999999995595</v>
      </c>
      <c r="GE44" s="56">
        <f t="shared" si="159"/>
        <v>0</v>
      </c>
      <c r="GF44" s="56">
        <f t="shared" si="160"/>
        <v>3.0000000000001137</v>
      </c>
      <c r="GG44" s="17" t="s">
        <v>44</v>
      </c>
      <c r="GH44">
        <v>-6.5</v>
      </c>
      <c r="GI44">
        <v>2.4380000000000002</v>
      </c>
      <c r="GJ44">
        <v>1.5349999999999999</v>
      </c>
      <c r="GK44" s="56">
        <f t="shared" si="166"/>
        <v>6.9999999999996732</v>
      </c>
      <c r="GL44" s="56">
        <f t="shared" si="167"/>
        <v>0</v>
      </c>
      <c r="GM44" s="56">
        <f t="shared" si="168"/>
        <v>2.0000000000000018</v>
      </c>
      <c r="GN44" s="17" t="s">
        <v>44</v>
      </c>
      <c r="GO44" s="65">
        <v>-6.5010000000000003</v>
      </c>
      <c r="GP44" s="65">
        <v>2.4359999999999999</v>
      </c>
      <c r="GQ44" s="65">
        <v>1.534</v>
      </c>
      <c r="GR44" s="63">
        <f t="shared" si="169"/>
        <v>5.9999999999993392</v>
      </c>
      <c r="GS44" s="56">
        <f t="shared" si="170"/>
        <v>-2.0000000000002238</v>
      </c>
      <c r="GT44" s="56">
        <f t="shared" si="171"/>
        <v>1.0000000000001119</v>
      </c>
    </row>
    <row r="45" spans="2:202" x14ac:dyDescent="0.25">
      <c r="B45" s="211"/>
      <c r="C45" s="4" t="s">
        <v>45</v>
      </c>
      <c r="D45" s="11">
        <v>-6.4989999999999997</v>
      </c>
      <c r="E45" s="11">
        <v>2.452</v>
      </c>
      <c r="F45" s="11">
        <v>-0.222</v>
      </c>
      <c r="G45" s="207"/>
      <c r="H45" s="11" t="s">
        <v>45</v>
      </c>
      <c r="I45" s="11"/>
      <c r="J45" s="11"/>
      <c r="K45" s="11"/>
      <c r="L45" s="12"/>
      <c r="M45" s="12"/>
      <c r="N45" s="12"/>
      <c r="O45" s="207"/>
      <c r="P45" s="11" t="s">
        <v>45</v>
      </c>
      <c r="Q45" s="11"/>
      <c r="R45" s="11"/>
      <c r="S45" s="11"/>
      <c r="T45" s="12"/>
      <c r="U45" s="12"/>
      <c r="V45" s="12"/>
      <c r="W45" s="207"/>
      <c r="X45" s="11" t="s">
        <v>45</v>
      </c>
      <c r="Y45" s="11"/>
      <c r="Z45" s="11"/>
      <c r="AA45" s="11"/>
      <c r="AB45" s="12"/>
      <c r="AC45" s="12"/>
      <c r="AD45" s="12"/>
      <c r="AE45" s="207"/>
      <c r="AF45" s="11" t="s">
        <v>45</v>
      </c>
      <c r="AG45" s="11"/>
      <c r="AH45" s="11"/>
      <c r="AI45" s="11"/>
      <c r="AJ45" s="12"/>
      <c r="AK45" s="12"/>
      <c r="AL45" s="12"/>
      <c r="AM45" s="207"/>
      <c r="AN45" s="11" t="s">
        <v>45</v>
      </c>
      <c r="AO45" s="11"/>
      <c r="AP45" s="11"/>
      <c r="AQ45" s="11"/>
      <c r="AR45" s="12"/>
      <c r="AS45" s="12"/>
      <c r="AT45" s="12"/>
      <c r="AU45" s="207"/>
      <c r="AV45" s="11" t="s">
        <v>45</v>
      </c>
      <c r="AW45" s="11"/>
      <c r="AX45" s="11"/>
      <c r="AY45" s="11"/>
      <c r="AZ45" s="12"/>
      <c r="BA45" s="12"/>
      <c r="BB45" s="12"/>
      <c r="BC45" s="207"/>
      <c r="BD45" s="11" t="s">
        <v>45</v>
      </c>
      <c r="BE45" s="11"/>
      <c r="BF45" s="11"/>
      <c r="BG45" s="11"/>
      <c r="BH45" s="12"/>
      <c r="BI45" s="12"/>
      <c r="BJ45" s="12"/>
      <c r="BK45" s="207"/>
      <c r="BL45" s="11" t="s">
        <v>45</v>
      </c>
      <c r="BM45" s="11"/>
      <c r="BN45" s="11"/>
      <c r="BO45" s="11"/>
      <c r="BP45" s="12"/>
      <c r="BQ45" s="12"/>
      <c r="BR45" s="12"/>
      <c r="BS45" s="207"/>
      <c r="BT45" s="11" t="s">
        <v>45</v>
      </c>
      <c r="BU45" s="11"/>
      <c r="BV45" s="11"/>
      <c r="BW45" s="11"/>
      <c r="BX45" s="12"/>
      <c r="BY45" s="12"/>
      <c r="BZ45" s="12"/>
      <c r="CA45" s="199"/>
      <c r="CB45" s="11" t="s">
        <v>45</v>
      </c>
      <c r="CC45" s="11"/>
      <c r="CD45" s="11"/>
      <c r="CE45" s="11"/>
      <c r="CF45" s="12"/>
      <c r="CG45" s="12"/>
      <c r="CH45" s="12"/>
      <c r="CI45" s="199"/>
      <c r="CJ45" s="11" t="s">
        <v>45</v>
      </c>
      <c r="CK45" s="11"/>
      <c r="CL45" s="11"/>
      <c r="CM45" s="11"/>
      <c r="CN45" s="12"/>
      <c r="CO45" s="12"/>
      <c r="CP45" s="12"/>
      <c r="CQ45" s="199"/>
      <c r="CR45" s="11" t="s">
        <v>45</v>
      </c>
      <c r="CS45" s="11"/>
      <c r="CT45" s="11"/>
      <c r="CU45" s="11"/>
      <c r="CV45" s="12"/>
      <c r="CW45" s="12"/>
      <c r="CX45" s="12"/>
      <c r="CY45" s="199"/>
      <c r="CZ45" s="11" t="s">
        <v>45</v>
      </c>
      <c r="DA45" s="11"/>
      <c r="DB45" s="11"/>
      <c r="DC45" s="11"/>
      <c r="DD45" s="12"/>
      <c r="DE45" s="12"/>
      <c r="DF45" s="12"/>
      <c r="DG45" s="199"/>
      <c r="DH45" s="11" t="s">
        <v>45</v>
      </c>
      <c r="DI45" s="11"/>
      <c r="DJ45" s="11"/>
      <c r="DK45" s="11"/>
      <c r="DL45" s="12"/>
      <c r="DM45" s="12"/>
      <c r="DN45" s="12"/>
      <c r="DO45" s="199"/>
      <c r="DP45" s="11" t="s">
        <v>45</v>
      </c>
      <c r="DQ45" s="11"/>
      <c r="DR45" s="11"/>
      <c r="DS45" s="11"/>
      <c r="DT45" s="12"/>
      <c r="DU45" s="12"/>
      <c r="DV45" s="12"/>
      <c r="DW45" s="199"/>
      <c r="DX45" s="11" t="s">
        <v>45</v>
      </c>
      <c r="DY45" s="11"/>
      <c r="DZ45" s="11"/>
      <c r="EA45" s="11"/>
      <c r="EB45" s="12"/>
      <c r="EC45" s="12"/>
      <c r="ED45" s="12"/>
      <c r="EE45" s="199"/>
      <c r="EF45" s="11" t="s">
        <v>45</v>
      </c>
      <c r="EG45" s="11"/>
      <c r="EH45" s="11"/>
      <c r="EI45" s="11"/>
      <c r="EJ45" s="12"/>
      <c r="EK45" s="12"/>
      <c r="EL45" s="12"/>
      <c r="EM45" s="199"/>
      <c r="EN45" s="11" t="s">
        <v>45</v>
      </c>
      <c r="EO45" s="11"/>
      <c r="EP45" s="11"/>
      <c r="EQ45" s="11"/>
      <c r="ER45" s="12"/>
      <c r="ES45" s="12"/>
      <c r="ET45" s="12"/>
      <c r="EU45" s="199"/>
      <c r="EV45" s="11" t="s">
        <v>45</v>
      </c>
      <c r="EW45" s="11"/>
      <c r="EX45" s="11"/>
      <c r="EY45" s="11"/>
      <c r="EZ45" s="12"/>
      <c r="FA45" s="12"/>
      <c r="FB45" s="12"/>
      <c r="FC45" s="199"/>
      <c r="FD45" s="11" t="s">
        <v>45</v>
      </c>
      <c r="FE45" s="11"/>
      <c r="FF45" s="11"/>
      <c r="FG45" s="11"/>
      <c r="FH45" s="12"/>
      <c r="FI45" s="12"/>
      <c r="FJ45" s="12"/>
      <c r="FK45" s="199"/>
      <c r="FL45" s="11" t="s">
        <v>45</v>
      </c>
      <c r="FM45" s="11"/>
      <c r="FN45" s="11"/>
      <c r="FO45" s="11"/>
      <c r="FP45" s="12"/>
      <c r="FQ45" s="12"/>
      <c r="FR45" s="12"/>
      <c r="FS45" s="17" t="s">
        <v>45</v>
      </c>
      <c r="FT45" s="11"/>
      <c r="FU45" s="11"/>
      <c r="FV45" s="11"/>
      <c r="FW45" s="58"/>
      <c r="FX45" s="58"/>
      <c r="FY45" s="58"/>
      <c r="FZ45" s="17" t="s">
        <v>45</v>
      </c>
      <c r="GA45" s="11"/>
      <c r="GB45" s="11"/>
      <c r="GC45" s="11"/>
      <c r="GD45" s="58"/>
      <c r="GE45" s="58"/>
      <c r="GF45" s="58"/>
      <c r="GG45" s="17" t="s">
        <v>45</v>
      </c>
      <c r="GH45" s="11"/>
      <c r="GI45" s="11"/>
      <c r="GJ45" s="11"/>
      <c r="GK45" s="58"/>
      <c r="GL45" s="58"/>
      <c r="GM45" s="58"/>
      <c r="GN45" s="17" t="s">
        <v>45</v>
      </c>
      <c r="GO45" s="68"/>
      <c r="GP45" s="68"/>
      <c r="GQ45" s="68"/>
      <c r="GR45" s="58"/>
      <c r="GS45" s="58"/>
      <c r="GT45" s="58"/>
    </row>
    <row r="46" spans="2:202" x14ac:dyDescent="0.25">
      <c r="B46" s="211">
        <v>7</v>
      </c>
      <c r="C46" s="4" t="s">
        <v>46</v>
      </c>
      <c r="D46" s="11">
        <v>-8.49</v>
      </c>
      <c r="E46" s="11">
        <v>-2.4140000000000001</v>
      </c>
      <c r="F46" s="11">
        <v>-8.2000000000000003E-2</v>
      </c>
      <c r="G46" s="207">
        <v>7</v>
      </c>
      <c r="H46" s="11" t="s">
        <v>46</v>
      </c>
      <c r="I46" s="11">
        <v>-8.4909999999999997</v>
      </c>
      <c r="J46" s="11">
        <v>-2.415</v>
      </c>
      <c r="K46" s="11">
        <v>-8.1000000000000003E-2</v>
      </c>
      <c r="L46" s="12">
        <f t="shared" si="29"/>
        <v>-0.99999999999944578</v>
      </c>
      <c r="M46" s="12">
        <f t="shared" si="30"/>
        <v>-0.99999999999988987</v>
      </c>
      <c r="N46" s="12">
        <f t="shared" si="31"/>
        <v>1.0000000000000009</v>
      </c>
      <c r="O46" s="207">
        <v>7</v>
      </c>
      <c r="P46" s="11" t="s">
        <v>46</v>
      </c>
      <c r="Q46" s="11">
        <v>-8.4930000000000003</v>
      </c>
      <c r="R46" s="11">
        <v>-2.4129999999999998</v>
      </c>
      <c r="S46" s="11">
        <v>-8.2000000000000003E-2</v>
      </c>
      <c r="T46" s="12">
        <f t="shared" si="73"/>
        <v>-3.0000000000001137</v>
      </c>
      <c r="U46" s="12">
        <f t="shared" si="74"/>
        <v>1.000000000000334</v>
      </c>
      <c r="V46" s="12">
        <f t="shared" si="75"/>
        <v>0</v>
      </c>
      <c r="W46" s="207">
        <v>7</v>
      </c>
      <c r="X46" s="11" t="s">
        <v>46</v>
      </c>
      <c r="Y46" s="11">
        <v>-8.49</v>
      </c>
      <c r="Z46" s="11">
        <v>-2.4140000000000001</v>
      </c>
      <c r="AA46" s="11">
        <v>-8.1000000000000003E-2</v>
      </c>
      <c r="AB46" s="12">
        <f t="shared" si="35"/>
        <v>0</v>
      </c>
      <c r="AC46" s="12">
        <f t="shared" si="36"/>
        <v>0</v>
      </c>
      <c r="AD46" s="12">
        <f t="shared" si="37"/>
        <v>1.0000000000000009</v>
      </c>
      <c r="AE46" s="207">
        <v>7</v>
      </c>
      <c r="AF46" s="11" t="s">
        <v>46</v>
      </c>
      <c r="AG46" s="11">
        <v>-8.4920000000000009</v>
      </c>
      <c r="AH46" s="11">
        <v>-2.4140000000000001</v>
      </c>
      <c r="AI46" s="11">
        <v>-0.08</v>
      </c>
      <c r="AJ46" s="12">
        <f t="shared" si="38"/>
        <v>-2.0000000000006679</v>
      </c>
      <c r="AK46" s="12">
        <f t="shared" si="39"/>
        <v>0</v>
      </c>
      <c r="AL46" s="12">
        <f t="shared" si="40"/>
        <v>2.0000000000000018</v>
      </c>
      <c r="AM46" s="207">
        <v>7</v>
      </c>
      <c r="AN46" s="11" t="s">
        <v>46</v>
      </c>
      <c r="AO46" s="11">
        <v>-8.4890000000000008</v>
      </c>
      <c r="AP46" s="11">
        <v>-2.4129999999999998</v>
      </c>
      <c r="AQ46" s="11">
        <v>-8.2000000000000003E-2</v>
      </c>
      <c r="AR46" s="12">
        <f t="shared" si="109"/>
        <v>0.99999999999944578</v>
      </c>
      <c r="AS46" s="12">
        <f t="shared" si="110"/>
        <v>1.000000000000334</v>
      </c>
      <c r="AT46" s="12">
        <f t="shared" si="111"/>
        <v>0</v>
      </c>
      <c r="AU46" s="207">
        <v>7</v>
      </c>
      <c r="AV46" s="11" t="s">
        <v>46</v>
      </c>
      <c r="AW46" s="11">
        <v>-8.4890000000000008</v>
      </c>
      <c r="AX46" s="11">
        <v>-2.4129999999999998</v>
      </c>
      <c r="AY46" s="11">
        <v>-8.1000000000000003E-2</v>
      </c>
      <c r="AZ46" s="12">
        <f t="shared" si="44"/>
        <v>0.99999999999944578</v>
      </c>
      <c r="BA46" s="12">
        <f t="shared" si="45"/>
        <v>1.000000000000334</v>
      </c>
      <c r="BB46" s="12">
        <f t="shared" si="46"/>
        <v>1.0000000000000009</v>
      </c>
      <c r="BC46" s="207">
        <v>7</v>
      </c>
      <c r="BD46" s="11" t="s">
        <v>46</v>
      </c>
      <c r="BE46" s="11">
        <v>-8.4879999999999995</v>
      </c>
      <c r="BF46" s="11">
        <v>-2.4129999999999998</v>
      </c>
      <c r="BG46" s="11">
        <v>-0.08</v>
      </c>
      <c r="BH46" s="12">
        <f t="shared" ref="BH46:BJ47" si="175">(BE46-D46)*1000</f>
        <v>2.0000000000006679</v>
      </c>
      <c r="BI46" s="12">
        <f t="shared" si="175"/>
        <v>1.000000000000334</v>
      </c>
      <c r="BJ46" s="12">
        <f t="shared" si="175"/>
        <v>2.0000000000000018</v>
      </c>
      <c r="BK46" s="207">
        <v>7</v>
      </c>
      <c r="BL46" s="11" t="s">
        <v>46</v>
      </c>
      <c r="BM46" s="11">
        <v>-8.4920000000000009</v>
      </c>
      <c r="BN46" s="11">
        <v>-2.4129999999999998</v>
      </c>
      <c r="BO46" s="11">
        <v>-8.2000000000000003E-2</v>
      </c>
      <c r="BP46" s="12">
        <f t="shared" si="47"/>
        <v>-2.0000000000006679</v>
      </c>
      <c r="BQ46" s="12">
        <f t="shared" si="68"/>
        <v>1.000000000000334</v>
      </c>
      <c r="BR46" s="12">
        <f t="shared" si="48"/>
        <v>0</v>
      </c>
      <c r="BS46" s="207">
        <v>7</v>
      </c>
      <c r="BT46" s="11" t="s">
        <v>46</v>
      </c>
      <c r="BU46" s="11">
        <v>-8.49</v>
      </c>
      <c r="BV46" s="11">
        <v>-2.415</v>
      </c>
      <c r="BW46" s="11">
        <v>-0.08</v>
      </c>
      <c r="BX46" s="12">
        <f t="shared" si="49"/>
        <v>0</v>
      </c>
      <c r="BY46" s="12">
        <f t="shared" si="50"/>
        <v>-0.99999999999988987</v>
      </c>
      <c r="BZ46" s="12">
        <f t="shared" si="51"/>
        <v>2.0000000000000018</v>
      </c>
      <c r="CA46" s="197">
        <v>7</v>
      </c>
      <c r="CB46" s="11" t="s">
        <v>46</v>
      </c>
      <c r="CC46" s="11">
        <v>-8.4920000000000009</v>
      </c>
      <c r="CD46" s="11">
        <v>-2.4140000000000001</v>
      </c>
      <c r="CE46" s="11">
        <v>-7.9000000000000001E-2</v>
      </c>
      <c r="CF46" s="12">
        <f t="shared" si="52"/>
        <v>-2.0000000000006679</v>
      </c>
      <c r="CG46" s="12">
        <f t="shared" si="53"/>
        <v>0</v>
      </c>
      <c r="CH46" s="12">
        <f t="shared" si="54"/>
        <v>3.0000000000000027</v>
      </c>
      <c r="CI46" s="197">
        <v>7</v>
      </c>
      <c r="CJ46" s="11" t="s">
        <v>46</v>
      </c>
      <c r="CK46" s="11">
        <v>-8.4920000000000009</v>
      </c>
      <c r="CL46" s="11">
        <v>-2.4119999999999999</v>
      </c>
      <c r="CM46" s="11">
        <v>-0.08</v>
      </c>
      <c r="CN46" s="12">
        <f t="shared" ref="CN46:CP52" si="176">(CK46-D46)*1000</f>
        <v>-2.0000000000006679</v>
      </c>
      <c r="CO46" s="12">
        <f t="shared" si="176"/>
        <v>2.0000000000002238</v>
      </c>
      <c r="CP46" s="12">
        <f t="shared" si="176"/>
        <v>2.0000000000000018</v>
      </c>
      <c r="CQ46" s="197">
        <v>7</v>
      </c>
      <c r="CR46" s="11" t="s">
        <v>46</v>
      </c>
      <c r="CS46" s="11">
        <v>-8.4909999999999997</v>
      </c>
      <c r="CT46" s="11">
        <v>-2.4140000000000001</v>
      </c>
      <c r="CU46" s="11">
        <v>-8.2000000000000003E-2</v>
      </c>
      <c r="CV46" s="12">
        <f t="shared" si="55"/>
        <v>-0.99999999999944578</v>
      </c>
      <c r="CW46" s="12">
        <f t="shared" si="56"/>
        <v>0</v>
      </c>
      <c r="CX46" s="12">
        <f t="shared" si="57"/>
        <v>0</v>
      </c>
      <c r="CY46" s="197">
        <v>7</v>
      </c>
      <c r="CZ46" s="11" t="s">
        <v>46</v>
      </c>
      <c r="DA46" s="11">
        <v>-8.4920000000000009</v>
      </c>
      <c r="DB46" s="11">
        <v>-2.4119999999999999</v>
      </c>
      <c r="DC46" s="11">
        <v>-8.3000000000000004E-2</v>
      </c>
      <c r="DD46" s="12">
        <f>(DA46-D46)*1000</f>
        <v>-2.0000000000006679</v>
      </c>
      <c r="DE46" s="12">
        <f t="shared" si="59"/>
        <v>2.0000000000002238</v>
      </c>
      <c r="DF46" s="12">
        <f t="shared" si="60"/>
        <v>-1.0000000000000009</v>
      </c>
      <c r="DG46" s="197">
        <v>7</v>
      </c>
      <c r="DH46" s="11" t="s">
        <v>46</v>
      </c>
      <c r="DI46" s="11">
        <v>-8.4920000000000009</v>
      </c>
      <c r="DJ46" s="11">
        <v>-2.4129999999999998</v>
      </c>
      <c r="DK46" s="11">
        <v>-8.2000000000000003E-2</v>
      </c>
      <c r="DL46" s="12">
        <f t="shared" ref="DL46:DN48" si="177">(DI46-D46)*1000</f>
        <v>-2.0000000000006679</v>
      </c>
      <c r="DM46" s="12">
        <f t="shared" si="177"/>
        <v>1.000000000000334</v>
      </c>
      <c r="DN46" s="12">
        <f t="shared" si="177"/>
        <v>0</v>
      </c>
      <c r="DO46" s="197">
        <v>7</v>
      </c>
      <c r="DP46" s="11" t="s">
        <v>46</v>
      </c>
      <c r="DQ46" s="11">
        <v>-8.4920000000000009</v>
      </c>
      <c r="DR46" s="11">
        <v>-2.4169999999999998</v>
      </c>
      <c r="DS46" s="11">
        <v>-8.1000000000000003E-2</v>
      </c>
      <c r="DT46" s="12">
        <f t="shared" ref="DT46:DV52" si="178">(DQ46-D46)*1000</f>
        <v>-2.0000000000006679</v>
      </c>
      <c r="DU46" s="12">
        <f t="shared" si="178"/>
        <v>-2.9999999999996696</v>
      </c>
      <c r="DV46" s="12">
        <f t="shared" si="178"/>
        <v>1.0000000000000009</v>
      </c>
      <c r="DW46" s="197">
        <v>7</v>
      </c>
      <c r="DX46" s="11" t="s">
        <v>46</v>
      </c>
      <c r="DY46" s="11">
        <v>-8.4939999999999998</v>
      </c>
      <c r="DZ46" s="11">
        <v>-2.4140000000000001</v>
      </c>
      <c r="EA46" s="11">
        <v>-8.1000000000000003E-2</v>
      </c>
      <c r="EB46" s="12">
        <f t="shared" si="72"/>
        <v>-3.9999999999995595</v>
      </c>
      <c r="EC46" s="12">
        <f t="shared" si="61"/>
        <v>0</v>
      </c>
      <c r="ED46" s="12">
        <f t="shared" si="62"/>
        <v>1.0000000000000009</v>
      </c>
      <c r="EE46" s="197">
        <v>7</v>
      </c>
      <c r="EF46" s="11" t="s">
        <v>46</v>
      </c>
      <c r="EG46" s="11">
        <v>-8.4939999999999998</v>
      </c>
      <c r="EH46" s="11">
        <v>-2.4140000000000001</v>
      </c>
      <c r="EI46" s="11">
        <v>-0.08</v>
      </c>
      <c r="EJ46" s="12">
        <f t="shared" si="71"/>
        <v>-3.9999999999995595</v>
      </c>
      <c r="EK46" s="12">
        <f t="shared" si="63"/>
        <v>0</v>
      </c>
      <c r="EL46" s="12">
        <f t="shared" si="69"/>
        <v>2.0000000000000018</v>
      </c>
      <c r="EM46" s="197">
        <v>7</v>
      </c>
      <c r="EN46" s="11" t="s">
        <v>46</v>
      </c>
      <c r="EO46" s="11">
        <v>-8.4939999999999998</v>
      </c>
      <c r="EP46" s="11">
        <v>-2.4140000000000001</v>
      </c>
      <c r="EQ46" s="11">
        <v>-0.08</v>
      </c>
      <c r="ER46" s="12">
        <f>(EO46-D46)*1000</f>
        <v>-3.9999999999995595</v>
      </c>
      <c r="ES46" s="12">
        <f>(EP46-E46)*1000</f>
        <v>0</v>
      </c>
      <c r="ET46" s="12">
        <f>(EQ46-F46)*1000</f>
        <v>2.0000000000000018</v>
      </c>
      <c r="EU46" s="197">
        <v>7</v>
      </c>
      <c r="EV46" s="11" t="s">
        <v>46</v>
      </c>
      <c r="EW46" s="11"/>
      <c r="EX46" s="11"/>
      <c r="EY46" s="11"/>
      <c r="EZ46" s="12">
        <f>(EW46-L46)*1000</f>
        <v>999.99999999944578</v>
      </c>
      <c r="FA46" s="12">
        <f>(EX46-M46)*1000</f>
        <v>999.99999999988984</v>
      </c>
      <c r="FB46" s="12">
        <f>(EY46-N46)*1000</f>
        <v>-1000.0000000000009</v>
      </c>
      <c r="FC46" s="197">
        <v>7</v>
      </c>
      <c r="FD46" s="11" t="s">
        <v>46</v>
      </c>
      <c r="FE46" s="11"/>
      <c r="FF46" s="11"/>
      <c r="FG46" s="11"/>
      <c r="FH46" s="41"/>
      <c r="FI46" s="41"/>
      <c r="FJ46" s="41"/>
      <c r="FK46" s="197">
        <v>7</v>
      </c>
      <c r="FL46" s="11" t="s">
        <v>46</v>
      </c>
      <c r="FM46" s="11"/>
      <c r="FN46" s="11"/>
      <c r="FO46" s="11"/>
      <c r="FP46" s="41"/>
      <c r="FQ46" s="41"/>
      <c r="FR46" s="41"/>
      <c r="FS46" s="17" t="s">
        <v>46</v>
      </c>
      <c r="FT46" s="11"/>
      <c r="FU46" s="11"/>
      <c r="FV46" s="11"/>
      <c r="FW46" s="56"/>
      <c r="FX46" s="56"/>
      <c r="FY46" s="56"/>
      <c r="FZ46" s="17" t="s">
        <v>46</v>
      </c>
      <c r="GA46" s="59">
        <v>-8.5</v>
      </c>
      <c r="GB46" s="59">
        <v>-2.42</v>
      </c>
      <c r="GC46" s="59">
        <v>-5.7000000000000002E-2</v>
      </c>
      <c r="GD46" s="56"/>
      <c r="GE46" s="56"/>
      <c r="GF46" s="56"/>
      <c r="GG46" s="17" t="s">
        <v>46</v>
      </c>
      <c r="GH46">
        <v>-8.4949999999999992</v>
      </c>
      <c r="GI46">
        <v>-2.427</v>
      </c>
      <c r="GJ46">
        <v>-2.1000000000000001E-2</v>
      </c>
      <c r="GK46" s="56"/>
      <c r="GL46" s="56"/>
      <c r="GM46" s="56"/>
      <c r="GN46" s="17" t="s">
        <v>46</v>
      </c>
      <c r="GO46" s="69"/>
      <c r="GP46" s="69"/>
      <c r="GQ46" s="69"/>
      <c r="GR46" s="56"/>
      <c r="GS46" s="56"/>
      <c r="GT46" s="56"/>
    </row>
    <row r="47" spans="2:202" x14ac:dyDescent="0.25">
      <c r="B47" s="211"/>
      <c r="C47" s="4" t="s">
        <v>47</v>
      </c>
      <c r="D47" s="11">
        <v>-8.4770000000000003</v>
      </c>
      <c r="E47" s="11">
        <v>-2.2989999999999999</v>
      </c>
      <c r="F47" s="11">
        <v>1.5549999999999999</v>
      </c>
      <c r="G47" s="207"/>
      <c r="H47" s="11" t="s">
        <v>47</v>
      </c>
      <c r="I47" s="11">
        <v>-8.48</v>
      </c>
      <c r="J47" s="11">
        <v>-2.2999999999999998</v>
      </c>
      <c r="K47" s="11">
        <v>1.556</v>
      </c>
      <c r="L47" s="12">
        <f t="shared" si="29"/>
        <v>-3.0000000000001137</v>
      </c>
      <c r="M47" s="12">
        <f t="shared" si="30"/>
        <v>-0.99999999999988987</v>
      </c>
      <c r="N47" s="12">
        <f t="shared" si="31"/>
        <v>1.0000000000001119</v>
      </c>
      <c r="O47" s="207"/>
      <c r="P47" s="11" t="s">
        <v>47</v>
      </c>
      <c r="Q47" s="11">
        <v>-8.4809999999999999</v>
      </c>
      <c r="R47" s="11">
        <v>-2.2989999999999999</v>
      </c>
      <c r="S47" s="11">
        <v>1.556</v>
      </c>
      <c r="T47" s="12">
        <f t="shared" si="73"/>
        <v>-3.9999999999995595</v>
      </c>
      <c r="U47" s="12">
        <f t="shared" si="74"/>
        <v>0</v>
      </c>
      <c r="V47" s="12">
        <f t="shared" si="75"/>
        <v>1.0000000000001119</v>
      </c>
      <c r="W47" s="207"/>
      <c r="X47" s="11" t="s">
        <v>47</v>
      </c>
      <c r="Y47" s="11">
        <v>-8.4779999999999998</v>
      </c>
      <c r="Z47" s="11">
        <v>-2.2989999999999999</v>
      </c>
      <c r="AA47" s="11">
        <v>1.5549999999999999</v>
      </c>
      <c r="AB47" s="12">
        <f t="shared" si="35"/>
        <v>-0.99999999999944578</v>
      </c>
      <c r="AC47" s="12">
        <f t="shared" si="36"/>
        <v>0</v>
      </c>
      <c r="AD47" s="12">
        <f t="shared" si="37"/>
        <v>0</v>
      </c>
      <c r="AE47" s="207"/>
      <c r="AF47" s="11" t="s">
        <v>47</v>
      </c>
      <c r="AG47" s="11">
        <v>-8.4789999999999992</v>
      </c>
      <c r="AH47" s="11">
        <v>-2.2999999999999998</v>
      </c>
      <c r="AI47" s="11">
        <v>1.5569999999999999</v>
      </c>
      <c r="AJ47" s="12">
        <f t="shared" si="38"/>
        <v>-1.9999999999988916</v>
      </c>
      <c r="AK47" s="12">
        <f t="shared" si="39"/>
        <v>-0.99999999999988987</v>
      </c>
      <c r="AL47" s="12">
        <f t="shared" si="40"/>
        <v>2.0000000000000018</v>
      </c>
      <c r="AM47" s="207"/>
      <c r="AN47" s="11" t="s">
        <v>47</v>
      </c>
      <c r="AO47" s="11">
        <v>-8.4770000000000003</v>
      </c>
      <c r="AP47" s="11">
        <v>-2.2989999999999999</v>
      </c>
      <c r="AQ47" s="11">
        <v>1.5549999999999999</v>
      </c>
      <c r="AR47" s="12">
        <f t="shared" si="109"/>
        <v>0</v>
      </c>
      <c r="AS47" s="12">
        <f t="shared" si="110"/>
        <v>0</v>
      </c>
      <c r="AT47" s="12">
        <f t="shared" si="111"/>
        <v>0</v>
      </c>
      <c r="AU47" s="207"/>
      <c r="AV47" s="11" t="s">
        <v>47</v>
      </c>
      <c r="AW47" s="11">
        <v>-8.4760000000000009</v>
      </c>
      <c r="AX47" s="11">
        <v>-2.2989999999999999</v>
      </c>
      <c r="AY47" s="11">
        <v>1.556</v>
      </c>
      <c r="AZ47" s="12">
        <f t="shared" si="44"/>
        <v>0.99999999999944578</v>
      </c>
      <c r="BA47" s="12">
        <f t="shared" si="45"/>
        <v>0</v>
      </c>
      <c r="BB47" s="12">
        <f t="shared" si="46"/>
        <v>1.0000000000001119</v>
      </c>
      <c r="BC47" s="207"/>
      <c r="BD47" s="11" t="s">
        <v>47</v>
      </c>
      <c r="BE47" s="11">
        <v>-8.4760000000000009</v>
      </c>
      <c r="BF47" s="11">
        <v>-2.2999999999999998</v>
      </c>
      <c r="BG47" s="11">
        <v>1.556</v>
      </c>
      <c r="BH47" s="12">
        <f t="shared" si="175"/>
        <v>0.99999999999944578</v>
      </c>
      <c r="BI47" s="12">
        <f t="shared" si="175"/>
        <v>-0.99999999999988987</v>
      </c>
      <c r="BJ47" s="12">
        <f t="shared" si="175"/>
        <v>1.0000000000001119</v>
      </c>
      <c r="BK47" s="207"/>
      <c r="BL47" s="11" t="s">
        <v>47</v>
      </c>
      <c r="BM47" s="11">
        <v>-8.4779999999999998</v>
      </c>
      <c r="BN47" s="11">
        <v>-2.2989999999999999</v>
      </c>
      <c r="BO47" s="11">
        <v>1.556</v>
      </c>
      <c r="BP47" s="12">
        <f t="shared" si="47"/>
        <v>-0.99999999999944578</v>
      </c>
      <c r="BQ47" s="12">
        <f t="shared" si="68"/>
        <v>0</v>
      </c>
      <c r="BR47" s="12">
        <f t="shared" si="48"/>
        <v>1.0000000000001119</v>
      </c>
      <c r="BS47" s="207"/>
      <c r="BT47" s="11" t="s">
        <v>47</v>
      </c>
      <c r="BU47" s="11">
        <v>-8.4779999999999998</v>
      </c>
      <c r="BV47" s="11">
        <v>-2.2999999999999998</v>
      </c>
      <c r="BW47" s="11">
        <v>1.556</v>
      </c>
      <c r="BX47" s="12">
        <f t="shared" si="49"/>
        <v>-0.99999999999944578</v>
      </c>
      <c r="BY47" s="12">
        <f t="shared" si="50"/>
        <v>-0.99999999999988987</v>
      </c>
      <c r="BZ47" s="12">
        <f t="shared" si="51"/>
        <v>1.0000000000001119</v>
      </c>
      <c r="CA47" s="198"/>
      <c r="CB47" s="11" t="s">
        <v>47</v>
      </c>
      <c r="CC47" s="11">
        <v>-8.4789999999999992</v>
      </c>
      <c r="CD47" s="11">
        <v>-2.2989999999999999</v>
      </c>
      <c r="CE47" s="11">
        <v>1.5569999999999999</v>
      </c>
      <c r="CF47" s="12">
        <f t="shared" si="52"/>
        <v>-1.9999999999988916</v>
      </c>
      <c r="CG47" s="12">
        <f t="shared" si="53"/>
        <v>0</v>
      </c>
      <c r="CH47" s="12">
        <f t="shared" si="54"/>
        <v>2.0000000000000018</v>
      </c>
      <c r="CI47" s="198"/>
      <c r="CJ47" s="11" t="s">
        <v>47</v>
      </c>
      <c r="CK47" s="11">
        <v>-8.4789999999999992</v>
      </c>
      <c r="CL47" s="11">
        <v>-2.298</v>
      </c>
      <c r="CM47" s="11">
        <v>1.556</v>
      </c>
      <c r="CN47" s="12">
        <f t="shared" si="176"/>
        <v>-1.9999999999988916</v>
      </c>
      <c r="CO47" s="12">
        <f t="shared" si="176"/>
        <v>0.99999999999988987</v>
      </c>
      <c r="CP47" s="12">
        <f t="shared" si="176"/>
        <v>1.0000000000001119</v>
      </c>
      <c r="CQ47" s="198"/>
      <c r="CR47" s="11" t="s">
        <v>47</v>
      </c>
      <c r="CS47" s="11">
        <v>-8.4770000000000003</v>
      </c>
      <c r="CT47" s="11">
        <v>-2.2989999999999999</v>
      </c>
      <c r="CU47" s="11">
        <v>1.5549999999999999</v>
      </c>
      <c r="CV47" s="12">
        <f t="shared" si="55"/>
        <v>0</v>
      </c>
      <c r="CW47" s="12">
        <f t="shared" si="56"/>
        <v>0</v>
      </c>
      <c r="CX47" s="12">
        <f t="shared" si="57"/>
        <v>0</v>
      </c>
      <c r="CY47" s="198"/>
      <c r="CZ47" s="11" t="s">
        <v>47</v>
      </c>
      <c r="DA47" s="11">
        <v>-8.4809999999999999</v>
      </c>
      <c r="DB47" s="11">
        <v>-2.298</v>
      </c>
      <c r="DC47" s="11">
        <v>1.556</v>
      </c>
      <c r="DD47" s="12">
        <f>(DA47-D47)*1000</f>
        <v>-3.9999999999995595</v>
      </c>
      <c r="DE47" s="12">
        <f t="shared" si="59"/>
        <v>0.99999999999988987</v>
      </c>
      <c r="DF47" s="12">
        <f t="shared" si="60"/>
        <v>1.0000000000001119</v>
      </c>
      <c r="DG47" s="198"/>
      <c r="DH47" s="11" t="s">
        <v>47</v>
      </c>
      <c r="DI47" s="11">
        <v>-8.4789999999999992</v>
      </c>
      <c r="DJ47" s="11">
        <v>-2.2989999999999999</v>
      </c>
      <c r="DK47" s="11">
        <v>1.556</v>
      </c>
      <c r="DL47" s="12">
        <f t="shared" si="177"/>
        <v>-1.9999999999988916</v>
      </c>
      <c r="DM47" s="12">
        <f t="shared" si="177"/>
        <v>0</v>
      </c>
      <c r="DN47" s="12">
        <f t="shared" si="177"/>
        <v>1.0000000000001119</v>
      </c>
      <c r="DO47" s="198"/>
      <c r="DP47" s="11" t="s">
        <v>47</v>
      </c>
      <c r="DQ47" s="11">
        <v>-8.4789999999999992</v>
      </c>
      <c r="DR47" s="11">
        <v>-2.3010000000000002</v>
      </c>
      <c r="DS47" s="11">
        <v>1.5569999999999999</v>
      </c>
      <c r="DT47" s="12">
        <f t="shared" si="178"/>
        <v>-1.9999999999988916</v>
      </c>
      <c r="DU47" s="12">
        <f t="shared" si="178"/>
        <v>-2.0000000000002238</v>
      </c>
      <c r="DV47" s="12">
        <f t="shared" si="178"/>
        <v>2.0000000000000018</v>
      </c>
      <c r="DW47" s="198"/>
      <c r="DX47" s="11" t="s">
        <v>47</v>
      </c>
      <c r="DY47" s="11">
        <v>-8.4809999999999999</v>
      </c>
      <c r="DZ47" s="11">
        <v>-2.298</v>
      </c>
      <c r="EA47" s="11">
        <v>1.5569999999999999</v>
      </c>
      <c r="EB47" s="12">
        <f t="shared" si="72"/>
        <v>-3.9999999999995595</v>
      </c>
      <c r="EC47" s="12">
        <f t="shared" si="61"/>
        <v>0.99999999999988987</v>
      </c>
      <c r="ED47" s="12">
        <f t="shared" si="62"/>
        <v>2.0000000000000018</v>
      </c>
      <c r="EE47" s="198"/>
      <c r="EF47" s="11" t="s">
        <v>47</v>
      </c>
      <c r="EG47" s="11">
        <v>-8.48</v>
      </c>
      <c r="EH47" s="11">
        <v>-2.2989999999999999</v>
      </c>
      <c r="EI47" s="11">
        <v>1.5580000000000001</v>
      </c>
      <c r="EJ47" s="12">
        <f t="shared" si="71"/>
        <v>-3.0000000000001137</v>
      </c>
      <c r="EK47" s="12">
        <f t="shared" si="63"/>
        <v>0</v>
      </c>
      <c r="EL47" s="12">
        <f t="shared" si="69"/>
        <v>3.0000000000001137</v>
      </c>
      <c r="EM47" s="198"/>
      <c r="EN47" s="11" t="s">
        <v>47</v>
      </c>
      <c r="EO47" s="11">
        <v>-8.48</v>
      </c>
      <c r="EP47" s="11">
        <v>-2.2989999999999999</v>
      </c>
      <c r="EQ47" s="11">
        <v>1.5580000000000001</v>
      </c>
      <c r="ER47" s="12">
        <f t="shared" ref="ER47:ER52" si="179">(EO47-D47)*1000</f>
        <v>-3.0000000000001137</v>
      </c>
      <c r="ES47" s="12">
        <f t="shared" ref="ES47:ES52" si="180">(EP47-E47)*1000</f>
        <v>0</v>
      </c>
      <c r="ET47" s="12">
        <f t="shared" ref="ET47:ET52" si="181">(EQ47-F47)*1000</f>
        <v>3.0000000000001137</v>
      </c>
      <c r="EU47" s="198"/>
      <c r="EV47" s="11" t="s">
        <v>47</v>
      </c>
      <c r="EW47" s="11"/>
      <c r="EX47" s="11"/>
      <c r="EY47" s="11"/>
      <c r="EZ47" s="12">
        <f t="shared" ref="EZ47:EZ52" si="182">(EW47-L47)*1000</f>
        <v>3000.0000000001137</v>
      </c>
      <c r="FA47" s="12">
        <f t="shared" ref="FA47:FA52" si="183">(EX47-M47)*1000</f>
        <v>999.99999999988984</v>
      </c>
      <c r="FB47" s="12">
        <f t="shared" ref="FB47:FB52" si="184">(EY47-N47)*1000</f>
        <v>-1000.0000000001119</v>
      </c>
      <c r="FC47" s="198"/>
      <c r="FD47" s="11" t="s">
        <v>47</v>
      </c>
      <c r="FE47" s="11">
        <v>-8.4789999999999992</v>
      </c>
      <c r="FF47" s="11">
        <v>-2.2999999999999998</v>
      </c>
      <c r="FG47" s="11">
        <v>1.5580000000000001</v>
      </c>
      <c r="FH47" s="41">
        <f t="shared" si="140"/>
        <v>-1.9999999999988916</v>
      </c>
      <c r="FI47" s="41">
        <f t="shared" si="141"/>
        <v>-0.99999999999988987</v>
      </c>
      <c r="FJ47" s="41">
        <f t="shared" si="142"/>
        <v>3.0000000000001137</v>
      </c>
      <c r="FK47" s="198"/>
      <c r="FL47" s="11" t="s">
        <v>47</v>
      </c>
      <c r="FM47" s="11">
        <v>-8.4779999999999998</v>
      </c>
      <c r="FN47" s="11">
        <v>-2.2989999999999999</v>
      </c>
      <c r="FO47" s="11">
        <v>1.5569999999999999</v>
      </c>
      <c r="FP47" s="41">
        <f t="shared" ref="FP47:FP52" si="185">(FM47-$D47)*1000</f>
        <v>-0.99999999999944578</v>
      </c>
      <c r="FQ47" s="41">
        <f t="shared" ref="FQ47:FQ52" si="186">(FN47-$E47)*1000</f>
        <v>0</v>
      </c>
      <c r="FR47" s="41">
        <f t="shared" ref="FR47:FR52" si="187">(FO47-$F47)*1000</f>
        <v>2.0000000000000018</v>
      </c>
      <c r="FS47" s="17" t="s">
        <v>47</v>
      </c>
      <c r="FT47" s="30">
        <v>-8.4779999999999998</v>
      </c>
      <c r="FU47" s="30">
        <v>-2.2989999999999999</v>
      </c>
      <c r="FV47" s="30">
        <v>1.5580000000000001</v>
      </c>
      <c r="FW47" s="56">
        <f t="shared" ref="FW47:FW52" si="188">(FT47-$D47)*1000</f>
        <v>-0.99999999999944578</v>
      </c>
      <c r="FX47" s="56">
        <f t="shared" ref="FX47:FX52" si="189">(FU47-$E47)*1000</f>
        <v>0</v>
      </c>
      <c r="FY47" s="56">
        <f t="shared" ref="FY47:FY52" si="190">(FV47-$F47)*1000</f>
        <v>3.0000000000001137</v>
      </c>
      <c r="FZ47" s="17" t="s">
        <v>47</v>
      </c>
      <c r="GA47" s="59">
        <v>-8.4789999999999992</v>
      </c>
      <c r="GB47" s="59">
        <v>-2.3010000000000002</v>
      </c>
      <c r="GC47" s="59">
        <v>1.5569999999999999</v>
      </c>
      <c r="GD47" s="56">
        <f t="shared" ref="GD47:GD52" si="191">(GA47-$D47)*1000</f>
        <v>-1.9999999999988916</v>
      </c>
      <c r="GE47" s="56">
        <f t="shared" ref="GE47:GE52" si="192">(GB47-$E47)*1000</f>
        <v>-2.0000000000002238</v>
      </c>
      <c r="GF47" s="56">
        <f t="shared" ref="GF47:GF52" si="193">(GC47-$F47)*1000</f>
        <v>2.0000000000000018</v>
      </c>
      <c r="GG47" s="17" t="s">
        <v>47</v>
      </c>
      <c r="GH47">
        <v>-8.4789999999999992</v>
      </c>
      <c r="GI47">
        <v>-2.2999999999999998</v>
      </c>
      <c r="GJ47">
        <v>1.5569999999999999</v>
      </c>
      <c r="GK47" s="56">
        <f t="shared" ref="GK47:GK52" si="194">(GH47-$D47)*1000</f>
        <v>-1.9999999999988916</v>
      </c>
      <c r="GL47" s="56">
        <f t="shared" ref="GL47:GL52" si="195">(GI47-$E47)*1000</f>
        <v>-0.99999999999988987</v>
      </c>
      <c r="GM47" s="56">
        <f t="shared" ref="GM47:GM52" si="196">(GJ47-$F47)*1000</f>
        <v>2.0000000000000018</v>
      </c>
      <c r="GN47" s="17" t="s">
        <v>47</v>
      </c>
      <c r="GO47" s="65">
        <v>-8.4809999999999999</v>
      </c>
      <c r="GP47" s="65">
        <v>-2.302</v>
      </c>
      <c r="GQ47" s="65">
        <v>1.5580000000000001</v>
      </c>
      <c r="GR47" s="63">
        <f t="shared" ref="GR47:GR52" si="197">(GO47-$D47)*1000</f>
        <v>-3.9999999999995595</v>
      </c>
      <c r="GS47" s="56">
        <f t="shared" ref="GS47:GS52" si="198">(GP47-$E47)*1000</f>
        <v>-3.0000000000001137</v>
      </c>
      <c r="GT47" s="56">
        <f t="shared" ref="GT47:GT52" si="199">(GQ47-$F47)*1000</f>
        <v>3.0000000000001137</v>
      </c>
    </row>
    <row r="48" spans="2:202" x14ac:dyDescent="0.25">
      <c r="B48" s="211"/>
      <c r="C48" s="4" t="s">
        <v>48</v>
      </c>
      <c r="D48" s="11">
        <v>-8.4700000000000006</v>
      </c>
      <c r="E48" s="11">
        <v>-1.359</v>
      </c>
      <c r="F48" s="11">
        <v>2.6970000000000001</v>
      </c>
      <c r="G48" s="207"/>
      <c r="H48" s="11" t="s">
        <v>48</v>
      </c>
      <c r="I48" s="11">
        <v>-8.4710000000000001</v>
      </c>
      <c r="J48" s="11">
        <v>-1.359</v>
      </c>
      <c r="K48" s="11">
        <v>2.6970000000000001</v>
      </c>
      <c r="L48" s="12">
        <f t="shared" si="29"/>
        <v>-0.99999999999944578</v>
      </c>
      <c r="M48" s="12">
        <f t="shared" si="30"/>
        <v>0</v>
      </c>
      <c r="N48" s="12">
        <f t="shared" si="31"/>
        <v>0</v>
      </c>
      <c r="O48" s="207"/>
      <c r="P48" s="11" t="s">
        <v>48</v>
      </c>
      <c r="Q48" s="11">
        <v>-8.4730000000000008</v>
      </c>
      <c r="R48" s="11">
        <v>-1.3580000000000001</v>
      </c>
      <c r="S48" s="11">
        <v>2.6970000000000001</v>
      </c>
      <c r="T48" s="12">
        <f t="shared" si="73"/>
        <v>-3.0000000000001137</v>
      </c>
      <c r="U48" s="12">
        <f t="shared" si="74"/>
        <v>0.99999999999988987</v>
      </c>
      <c r="V48" s="12">
        <f t="shared" si="75"/>
        <v>0</v>
      </c>
      <c r="W48" s="207"/>
      <c r="X48" s="11" t="s">
        <v>48</v>
      </c>
      <c r="Y48" s="11">
        <v>-8.4710000000000001</v>
      </c>
      <c r="Z48" s="11">
        <v>-1.359</v>
      </c>
      <c r="AA48" s="11">
        <v>2.698</v>
      </c>
      <c r="AB48" s="12">
        <f t="shared" si="35"/>
        <v>-0.99999999999944578</v>
      </c>
      <c r="AC48" s="12">
        <f t="shared" si="36"/>
        <v>0</v>
      </c>
      <c r="AD48" s="12">
        <f t="shared" si="37"/>
        <v>0.99999999999988987</v>
      </c>
      <c r="AE48" s="207"/>
      <c r="AF48" s="11" t="s">
        <v>48</v>
      </c>
      <c r="AG48" s="11">
        <v>-8.468</v>
      </c>
      <c r="AH48" s="11">
        <v>-1.357</v>
      </c>
      <c r="AI48" s="11">
        <v>2.7</v>
      </c>
      <c r="AJ48" s="12">
        <f t="shared" si="38"/>
        <v>2.0000000000006679</v>
      </c>
      <c r="AK48" s="12">
        <f t="shared" si="39"/>
        <v>2.0000000000000018</v>
      </c>
      <c r="AL48" s="12">
        <f t="shared" si="40"/>
        <v>3.0000000000001137</v>
      </c>
      <c r="AM48" s="207"/>
      <c r="AN48" s="11" t="s">
        <v>48</v>
      </c>
      <c r="AO48" s="11">
        <v>-8.4689999999999994</v>
      </c>
      <c r="AP48" s="11">
        <v>-1.359</v>
      </c>
      <c r="AQ48" s="11">
        <v>2.6960000000000002</v>
      </c>
      <c r="AR48" s="12">
        <f t="shared" si="109"/>
        <v>1.0000000000012221</v>
      </c>
      <c r="AS48" s="12">
        <f t="shared" si="110"/>
        <v>0</v>
      </c>
      <c r="AT48" s="12">
        <f t="shared" si="111"/>
        <v>-0.99999999999988987</v>
      </c>
      <c r="AU48" s="207"/>
      <c r="AV48" s="11" t="s">
        <v>48</v>
      </c>
      <c r="AW48" s="11">
        <v>-8.468</v>
      </c>
      <c r="AX48" s="11">
        <v>-1.3580000000000001</v>
      </c>
      <c r="AY48" s="11">
        <v>2.6960000000000002</v>
      </c>
      <c r="AZ48" s="12">
        <f t="shared" si="44"/>
        <v>2.0000000000006679</v>
      </c>
      <c r="BA48" s="12">
        <f t="shared" si="45"/>
        <v>0.99999999999988987</v>
      </c>
      <c r="BB48" s="12">
        <f t="shared" si="46"/>
        <v>-0.99999999999988987</v>
      </c>
      <c r="BC48" s="207"/>
      <c r="BD48" s="11" t="s">
        <v>48</v>
      </c>
      <c r="BE48" s="11">
        <v>-8.468</v>
      </c>
      <c r="BF48" s="11">
        <v>-1.359</v>
      </c>
      <c r="BG48" s="11">
        <v>2.6970000000000001</v>
      </c>
      <c r="BH48" s="12">
        <f>(BE48-D48)*1000</f>
        <v>2.0000000000006679</v>
      </c>
      <c r="BI48" s="12">
        <f t="shared" si="135"/>
        <v>0</v>
      </c>
      <c r="BJ48" s="12">
        <f>(BG48-F48)*1000</f>
        <v>0</v>
      </c>
      <c r="BK48" s="207"/>
      <c r="BL48" s="11" t="s">
        <v>48</v>
      </c>
      <c r="BM48" s="11">
        <v>-8.4700000000000006</v>
      </c>
      <c r="BN48" s="11">
        <v>-1.3580000000000001</v>
      </c>
      <c r="BO48" s="11">
        <v>2.6960000000000002</v>
      </c>
      <c r="BP48" s="12">
        <f t="shared" si="47"/>
        <v>0</v>
      </c>
      <c r="BQ48" s="12">
        <f t="shared" si="68"/>
        <v>0.99999999999988987</v>
      </c>
      <c r="BR48" s="12">
        <f t="shared" si="48"/>
        <v>-0.99999999999988987</v>
      </c>
      <c r="BS48" s="207"/>
      <c r="BT48" s="11" t="s">
        <v>48</v>
      </c>
      <c r="BU48" s="11">
        <v>-8.4689999999999994</v>
      </c>
      <c r="BV48" s="11">
        <v>-1.3580000000000001</v>
      </c>
      <c r="BW48" s="11">
        <v>2.698</v>
      </c>
      <c r="BX48" s="12">
        <f t="shared" si="49"/>
        <v>1.0000000000012221</v>
      </c>
      <c r="BY48" s="12">
        <f t="shared" si="50"/>
        <v>0.99999999999988987</v>
      </c>
      <c r="BZ48" s="12">
        <f t="shared" si="51"/>
        <v>0.99999999999988987</v>
      </c>
      <c r="CA48" s="198"/>
      <c r="CB48" s="11" t="s">
        <v>48</v>
      </c>
      <c r="CC48" s="11">
        <v>-8.4700000000000006</v>
      </c>
      <c r="CD48" s="11">
        <v>-1.3580000000000001</v>
      </c>
      <c r="CE48" s="11">
        <v>2.698</v>
      </c>
      <c r="CF48" s="12">
        <f t="shared" si="52"/>
        <v>0</v>
      </c>
      <c r="CG48" s="12">
        <f t="shared" si="53"/>
        <v>0.99999999999988987</v>
      </c>
      <c r="CH48" s="12">
        <f t="shared" si="54"/>
        <v>0.99999999999988987</v>
      </c>
      <c r="CI48" s="198"/>
      <c r="CJ48" s="11" t="s">
        <v>48</v>
      </c>
      <c r="CK48" s="11">
        <v>-8.4700000000000006</v>
      </c>
      <c r="CL48" s="11">
        <v>-1.357</v>
      </c>
      <c r="CM48" s="11">
        <v>2.6970000000000001</v>
      </c>
      <c r="CN48" s="12">
        <f t="shared" si="176"/>
        <v>0</v>
      </c>
      <c r="CO48" s="12">
        <f t="shared" si="176"/>
        <v>2.0000000000000018</v>
      </c>
      <c r="CP48" s="12">
        <f t="shared" si="176"/>
        <v>0</v>
      </c>
      <c r="CQ48" s="198"/>
      <c r="CR48" s="11" t="s">
        <v>48</v>
      </c>
      <c r="CS48" s="11">
        <v>-8.4689999999999994</v>
      </c>
      <c r="CT48" s="11">
        <v>-1.3580000000000001</v>
      </c>
      <c r="CU48" s="11">
        <v>2.6960000000000002</v>
      </c>
      <c r="CV48" s="12">
        <f t="shared" si="55"/>
        <v>1.0000000000012221</v>
      </c>
      <c r="CW48" s="12">
        <f t="shared" si="56"/>
        <v>0.99999999999988987</v>
      </c>
      <c r="CX48" s="12">
        <f t="shared" si="57"/>
        <v>-0.99999999999988987</v>
      </c>
      <c r="CY48" s="198"/>
      <c r="CZ48" s="11" t="s">
        <v>48</v>
      </c>
      <c r="DA48" s="11">
        <v>-8.4719999999999995</v>
      </c>
      <c r="DB48" s="11">
        <v>-1.357</v>
      </c>
      <c r="DC48" s="11">
        <v>2.6960000000000002</v>
      </c>
      <c r="DD48" s="12">
        <f t="shared" si="58"/>
        <v>-1.9999999999988916</v>
      </c>
      <c r="DE48" s="12">
        <f t="shared" si="59"/>
        <v>2.0000000000000018</v>
      </c>
      <c r="DF48" s="12">
        <f t="shared" si="60"/>
        <v>-0.99999999999988987</v>
      </c>
      <c r="DG48" s="198"/>
      <c r="DH48" s="11" t="s">
        <v>48</v>
      </c>
      <c r="DI48" s="11">
        <v>-8.4700000000000006</v>
      </c>
      <c r="DJ48" s="11">
        <v>-1.3580000000000001</v>
      </c>
      <c r="DK48" s="11">
        <v>2.6960000000000002</v>
      </c>
      <c r="DL48" s="12">
        <f t="shared" si="177"/>
        <v>0</v>
      </c>
      <c r="DM48" s="12">
        <f t="shared" si="177"/>
        <v>0.99999999999988987</v>
      </c>
      <c r="DN48" s="12">
        <f t="shared" si="177"/>
        <v>-0.99999999999988987</v>
      </c>
      <c r="DO48" s="198"/>
      <c r="DP48" s="11" t="s">
        <v>48</v>
      </c>
      <c r="DQ48" s="11">
        <v>-8.4700000000000006</v>
      </c>
      <c r="DR48" s="11">
        <v>-1.359</v>
      </c>
      <c r="DS48" s="11">
        <v>2.698</v>
      </c>
      <c r="DT48" s="12">
        <f t="shared" si="178"/>
        <v>0</v>
      </c>
      <c r="DU48" s="12">
        <f t="shared" si="178"/>
        <v>0</v>
      </c>
      <c r="DV48" s="12">
        <f t="shared" si="178"/>
        <v>0.99999999999988987</v>
      </c>
      <c r="DW48" s="198"/>
      <c r="DX48" s="11" t="s">
        <v>48</v>
      </c>
      <c r="DY48" s="11">
        <v>-8.4700000000000006</v>
      </c>
      <c r="DZ48" s="11">
        <v>-1.357</v>
      </c>
      <c r="EA48" s="11">
        <v>2.7</v>
      </c>
      <c r="EB48" s="12">
        <f t="shared" si="72"/>
        <v>0</v>
      </c>
      <c r="EC48" s="12">
        <f t="shared" si="61"/>
        <v>2.0000000000000018</v>
      </c>
      <c r="ED48" s="12">
        <f t="shared" si="62"/>
        <v>3.0000000000001137</v>
      </c>
      <c r="EE48" s="198"/>
      <c r="EF48" s="11" t="s">
        <v>48</v>
      </c>
      <c r="EG48" s="11">
        <v>-8.4700000000000006</v>
      </c>
      <c r="EH48" s="11">
        <v>-1.357</v>
      </c>
      <c r="EI48" s="11">
        <v>2.7</v>
      </c>
      <c r="EJ48" s="12">
        <f t="shared" si="71"/>
        <v>0</v>
      </c>
      <c r="EK48" s="12">
        <f t="shared" si="63"/>
        <v>2.0000000000000018</v>
      </c>
      <c r="EL48" s="12">
        <f t="shared" si="69"/>
        <v>3.0000000000001137</v>
      </c>
      <c r="EM48" s="198"/>
      <c r="EN48" s="11" t="s">
        <v>48</v>
      </c>
      <c r="EO48" s="11">
        <v>-8.4700000000000006</v>
      </c>
      <c r="EP48" s="11">
        <v>-1.357</v>
      </c>
      <c r="EQ48" s="11">
        <v>2.7</v>
      </c>
      <c r="ER48" s="12">
        <f t="shared" si="179"/>
        <v>0</v>
      </c>
      <c r="ES48" s="12">
        <f t="shared" si="180"/>
        <v>2.0000000000000018</v>
      </c>
      <c r="ET48" s="12">
        <f t="shared" si="181"/>
        <v>3.0000000000001137</v>
      </c>
      <c r="EU48" s="198"/>
      <c r="EV48" s="11" t="s">
        <v>48</v>
      </c>
      <c r="EW48" s="11"/>
      <c r="EX48" s="11"/>
      <c r="EY48" s="11"/>
      <c r="EZ48" s="12">
        <f t="shared" si="182"/>
        <v>999.99999999944578</v>
      </c>
      <c r="FA48" s="12">
        <f t="shared" si="183"/>
        <v>0</v>
      </c>
      <c r="FB48" s="12">
        <f t="shared" si="184"/>
        <v>0</v>
      </c>
      <c r="FC48" s="198"/>
      <c r="FD48" s="11" t="s">
        <v>48</v>
      </c>
      <c r="FE48" s="11">
        <v>-8.4700000000000006</v>
      </c>
      <c r="FF48" s="11">
        <v>-1.3580000000000001</v>
      </c>
      <c r="FG48" s="11">
        <v>2.698</v>
      </c>
      <c r="FH48" s="41">
        <f t="shared" si="140"/>
        <v>0</v>
      </c>
      <c r="FI48" s="41">
        <f t="shared" si="141"/>
        <v>0.99999999999988987</v>
      </c>
      <c r="FJ48" s="41">
        <f t="shared" si="142"/>
        <v>0.99999999999988987</v>
      </c>
      <c r="FK48" s="198"/>
      <c r="FL48" s="11" t="s">
        <v>48</v>
      </c>
      <c r="FM48" s="11">
        <v>-8.4689999999999994</v>
      </c>
      <c r="FN48" s="11">
        <v>-1.3580000000000001</v>
      </c>
      <c r="FO48" s="11">
        <v>2.698</v>
      </c>
      <c r="FP48" s="41">
        <f t="shared" si="185"/>
        <v>1.0000000000012221</v>
      </c>
      <c r="FQ48" s="41">
        <f t="shared" si="186"/>
        <v>0.99999999999988987</v>
      </c>
      <c r="FR48" s="41">
        <f t="shared" si="187"/>
        <v>0.99999999999988987</v>
      </c>
      <c r="FS48" s="17" t="s">
        <v>48</v>
      </c>
      <c r="FT48" s="30">
        <v>-8.468</v>
      </c>
      <c r="FU48" s="30">
        <v>-1.357</v>
      </c>
      <c r="FV48" s="30">
        <v>2.698</v>
      </c>
      <c r="FW48" s="56">
        <f t="shared" si="188"/>
        <v>2.0000000000006679</v>
      </c>
      <c r="FX48" s="56">
        <f t="shared" si="189"/>
        <v>2.0000000000000018</v>
      </c>
      <c r="FY48" s="56">
        <f t="shared" si="190"/>
        <v>0.99999999999988987</v>
      </c>
      <c r="FZ48" s="17" t="s">
        <v>48</v>
      </c>
      <c r="GA48" s="59">
        <v>-8.4689999999999994</v>
      </c>
      <c r="GB48" s="59">
        <v>-1.3580000000000001</v>
      </c>
      <c r="GC48" s="59">
        <v>2.7</v>
      </c>
      <c r="GD48" s="56">
        <f t="shared" si="191"/>
        <v>1.0000000000012221</v>
      </c>
      <c r="GE48" s="56">
        <f t="shared" si="192"/>
        <v>0.99999999999988987</v>
      </c>
      <c r="GF48" s="56">
        <f t="shared" si="193"/>
        <v>3.0000000000001137</v>
      </c>
      <c r="GG48" s="17" t="s">
        <v>48</v>
      </c>
      <c r="GH48">
        <v>-8.4700000000000006</v>
      </c>
      <c r="GI48">
        <v>-1.3580000000000001</v>
      </c>
      <c r="GJ48">
        <v>2.698</v>
      </c>
      <c r="GK48" s="56">
        <f t="shared" si="194"/>
        <v>0</v>
      </c>
      <c r="GL48" s="56">
        <f t="shared" si="195"/>
        <v>0.99999999999988987</v>
      </c>
      <c r="GM48" s="56">
        <f t="shared" si="196"/>
        <v>0.99999999999988987</v>
      </c>
      <c r="GN48" s="17" t="s">
        <v>48</v>
      </c>
      <c r="GO48" s="65">
        <v>-8.4719999999999995</v>
      </c>
      <c r="GP48" s="65">
        <v>-1.3580000000000001</v>
      </c>
      <c r="GQ48" s="65">
        <v>2.6989999999999998</v>
      </c>
      <c r="GR48" s="63">
        <f t="shared" si="197"/>
        <v>-1.9999999999988916</v>
      </c>
      <c r="GS48" s="56">
        <f t="shared" si="198"/>
        <v>0.99999999999988987</v>
      </c>
      <c r="GT48" s="56">
        <f t="shared" si="199"/>
        <v>1.9999999999997797</v>
      </c>
    </row>
    <row r="49" spans="2:202" x14ac:dyDescent="0.25">
      <c r="B49" s="211"/>
      <c r="C49" s="4" t="s">
        <v>49</v>
      </c>
      <c r="D49" s="11">
        <v>-8.4789999999999992</v>
      </c>
      <c r="E49" s="11">
        <v>0.27700000000000002</v>
      </c>
      <c r="F49" s="11">
        <v>3.089</v>
      </c>
      <c r="G49" s="207"/>
      <c r="H49" s="11" t="s">
        <v>49</v>
      </c>
      <c r="I49" s="11">
        <v>-8.48</v>
      </c>
      <c r="J49" s="11">
        <v>0.27700000000000002</v>
      </c>
      <c r="K49" s="11">
        <v>3.089</v>
      </c>
      <c r="L49" s="12">
        <f t="shared" si="29"/>
        <v>-1.0000000000012221</v>
      </c>
      <c r="M49" s="12">
        <f t="shared" si="30"/>
        <v>0</v>
      </c>
      <c r="N49" s="12">
        <f t="shared" si="31"/>
        <v>0</v>
      </c>
      <c r="O49" s="207"/>
      <c r="P49" s="11" t="s">
        <v>49</v>
      </c>
      <c r="Q49" s="11">
        <v>-8.4789999999999992</v>
      </c>
      <c r="R49" s="11">
        <v>0.27800000000000002</v>
      </c>
      <c r="S49" s="11">
        <v>3.0880000000000001</v>
      </c>
      <c r="T49" s="12">
        <f t="shared" si="73"/>
        <v>0</v>
      </c>
      <c r="U49" s="12">
        <f t="shared" si="74"/>
        <v>1.0000000000000009</v>
      </c>
      <c r="V49" s="12">
        <f t="shared" si="75"/>
        <v>-0.99999999999988987</v>
      </c>
      <c r="W49" s="207"/>
      <c r="X49" s="11" t="s">
        <v>49</v>
      </c>
      <c r="Y49" s="11">
        <v>-8.4809999999999999</v>
      </c>
      <c r="Z49" s="11">
        <v>0.27700000000000002</v>
      </c>
      <c r="AA49" s="11">
        <v>3.0910000000000002</v>
      </c>
      <c r="AB49" s="12">
        <f t="shared" si="35"/>
        <v>-2.0000000000006679</v>
      </c>
      <c r="AC49" s="12">
        <f t="shared" si="36"/>
        <v>0</v>
      </c>
      <c r="AD49" s="12">
        <f t="shared" si="37"/>
        <v>2.0000000000002238</v>
      </c>
      <c r="AE49" s="207"/>
      <c r="AF49" s="11" t="s">
        <v>49</v>
      </c>
      <c r="AG49" s="11">
        <v>-8.4789999999999992</v>
      </c>
      <c r="AH49" s="11">
        <v>0.27800000000000002</v>
      </c>
      <c r="AI49" s="11">
        <v>3.09</v>
      </c>
      <c r="AJ49" s="12">
        <f t="shared" si="38"/>
        <v>0</v>
      </c>
      <c r="AK49" s="12">
        <f t="shared" si="39"/>
        <v>1.0000000000000009</v>
      </c>
      <c r="AL49" s="12">
        <f t="shared" si="40"/>
        <v>0.99999999999988987</v>
      </c>
      <c r="AM49" s="207"/>
      <c r="AN49" s="11" t="s">
        <v>49</v>
      </c>
      <c r="AO49" s="11">
        <v>-8.4760000000000009</v>
      </c>
      <c r="AP49" s="11">
        <v>0.27800000000000002</v>
      </c>
      <c r="AQ49" s="11">
        <v>3.0880000000000001</v>
      </c>
      <c r="AR49" s="12">
        <f t="shared" si="109"/>
        <v>2.9999999999983373</v>
      </c>
      <c r="AS49" s="12">
        <f t="shared" si="110"/>
        <v>1.0000000000000009</v>
      </c>
      <c r="AT49" s="12">
        <f t="shared" si="111"/>
        <v>-0.99999999999988987</v>
      </c>
      <c r="AU49" s="207"/>
      <c r="AV49" s="11" t="s">
        <v>49</v>
      </c>
      <c r="AW49" s="11">
        <v>-8.4760000000000009</v>
      </c>
      <c r="AX49" s="11">
        <v>0.27700000000000002</v>
      </c>
      <c r="AY49" s="11">
        <v>3.089</v>
      </c>
      <c r="AZ49" s="12">
        <f t="shared" si="44"/>
        <v>2.9999999999983373</v>
      </c>
      <c r="BA49" s="12">
        <f t="shared" si="45"/>
        <v>0</v>
      </c>
      <c r="BB49" s="12">
        <f t="shared" si="46"/>
        <v>0</v>
      </c>
      <c r="BC49" s="207"/>
      <c r="BD49" s="11" t="s">
        <v>49</v>
      </c>
      <c r="BE49" s="11">
        <v>-8.4760000000000009</v>
      </c>
      <c r="BF49" s="11">
        <v>0.27700000000000002</v>
      </c>
      <c r="BG49" s="11">
        <v>3.089</v>
      </c>
      <c r="BH49" s="12">
        <f>(BE49-D49)*1000</f>
        <v>2.9999999999983373</v>
      </c>
      <c r="BI49" s="12">
        <f>(BF49-E49)*1000</f>
        <v>0</v>
      </c>
      <c r="BJ49" s="12">
        <f>(BG49-F49)*1000</f>
        <v>0</v>
      </c>
      <c r="BK49" s="207"/>
      <c r="BL49" s="11" t="s">
        <v>49</v>
      </c>
      <c r="BM49" s="11">
        <v>-8.4770000000000003</v>
      </c>
      <c r="BN49" s="11">
        <v>0.27800000000000002</v>
      </c>
      <c r="BO49" s="11">
        <v>3.0880000000000001</v>
      </c>
      <c r="BP49" s="12">
        <f t="shared" si="47"/>
        <v>1.9999999999988916</v>
      </c>
      <c r="BQ49" s="12">
        <f t="shared" si="68"/>
        <v>1.0000000000000009</v>
      </c>
      <c r="BR49" s="12">
        <f t="shared" si="48"/>
        <v>-0.99999999999988987</v>
      </c>
      <c r="BS49" s="207"/>
      <c r="BT49" s="11" t="s">
        <v>49</v>
      </c>
      <c r="BU49" s="11">
        <v>-8.4770000000000003</v>
      </c>
      <c r="BV49" s="11">
        <v>0.27900000000000003</v>
      </c>
      <c r="BW49" s="11">
        <v>3.09</v>
      </c>
      <c r="BX49" s="12">
        <f t="shared" si="49"/>
        <v>1.9999999999988916</v>
      </c>
      <c r="BY49" s="12">
        <f t="shared" si="50"/>
        <v>2.0000000000000018</v>
      </c>
      <c r="BZ49" s="12">
        <f t="shared" si="51"/>
        <v>0.99999999999988987</v>
      </c>
      <c r="CA49" s="198"/>
      <c r="CB49" s="11" t="s">
        <v>49</v>
      </c>
      <c r="CC49" s="11">
        <v>-8.4770000000000003</v>
      </c>
      <c r="CD49" s="11">
        <v>0.27800000000000002</v>
      </c>
      <c r="CE49" s="11">
        <v>3.09</v>
      </c>
      <c r="CF49" s="12">
        <f t="shared" si="52"/>
        <v>1.9999999999988916</v>
      </c>
      <c r="CG49" s="12">
        <f t="shared" si="53"/>
        <v>1.0000000000000009</v>
      </c>
      <c r="CH49" s="12">
        <f t="shared" si="54"/>
        <v>0.99999999999988987</v>
      </c>
      <c r="CI49" s="198"/>
      <c r="CJ49" s="11" t="s">
        <v>49</v>
      </c>
      <c r="CK49" s="11">
        <v>-8.4779999999999998</v>
      </c>
      <c r="CL49" s="11">
        <v>0.27900000000000003</v>
      </c>
      <c r="CM49" s="11">
        <v>3.089</v>
      </c>
      <c r="CN49" s="12">
        <f t="shared" si="176"/>
        <v>0.99999999999944578</v>
      </c>
      <c r="CO49" s="12">
        <f t="shared" si="176"/>
        <v>2.0000000000000018</v>
      </c>
      <c r="CP49" s="12">
        <f t="shared" si="176"/>
        <v>0</v>
      </c>
      <c r="CQ49" s="198"/>
      <c r="CR49" s="11" t="s">
        <v>49</v>
      </c>
      <c r="CS49" s="11">
        <v>-8.4770000000000003</v>
      </c>
      <c r="CT49" s="11">
        <v>0.27700000000000002</v>
      </c>
      <c r="CU49" s="11">
        <v>3.089</v>
      </c>
      <c r="CV49" s="12">
        <f t="shared" si="55"/>
        <v>1.9999999999988916</v>
      </c>
      <c r="CW49" s="12">
        <f t="shared" si="56"/>
        <v>0</v>
      </c>
      <c r="CX49" s="12">
        <f t="shared" si="57"/>
        <v>0</v>
      </c>
      <c r="CY49" s="198"/>
      <c r="CZ49" s="11" t="s">
        <v>49</v>
      </c>
      <c r="DA49" s="11">
        <v>-8.48</v>
      </c>
      <c r="DB49" s="11">
        <v>0.27900000000000003</v>
      </c>
      <c r="DC49" s="11">
        <v>3.0880000000000001</v>
      </c>
      <c r="DD49" s="12">
        <f t="shared" si="58"/>
        <v>-1.0000000000012221</v>
      </c>
      <c r="DE49" s="12">
        <f t="shared" si="59"/>
        <v>2.0000000000000018</v>
      </c>
      <c r="DF49" s="12">
        <f t="shared" si="60"/>
        <v>-0.99999999999988987</v>
      </c>
      <c r="DG49" s="198"/>
      <c r="DH49" s="11" t="s">
        <v>49</v>
      </c>
      <c r="DI49" s="11">
        <v>-8.4779999999999998</v>
      </c>
      <c r="DJ49" s="11">
        <v>0.27800000000000002</v>
      </c>
      <c r="DK49" s="11">
        <v>3.0880000000000001</v>
      </c>
      <c r="DL49" s="12">
        <f t="shared" ref="DL49:DM52" si="200">(DI49-D49)*1000</f>
        <v>0.99999999999944578</v>
      </c>
      <c r="DM49" s="12">
        <f t="shared" si="200"/>
        <v>1.0000000000000009</v>
      </c>
      <c r="DN49" s="12">
        <f t="shared" ref="DN49" si="201">(DK49-F49)*1000</f>
        <v>-0.99999999999988987</v>
      </c>
      <c r="DO49" s="198"/>
      <c r="DP49" s="11" t="s">
        <v>49</v>
      </c>
      <c r="DQ49" s="11">
        <v>-8.4770000000000003</v>
      </c>
      <c r="DR49" s="11">
        <v>0.27700000000000002</v>
      </c>
      <c r="DS49" s="11">
        <v>3.0910000000000002</v>
      </c>
      <c r="DT49" s="12">
        <f t="shared" si="178"/>
        <v>1.9999999999988916</v>
      </c>
      <c r="DU49" s="12">
        <f t="shared" si="178"/>
        <v>0</v>
      </c>
      <c r="DV49" s="12">
        <f t="shared" si="178"/>
        <v>2.0000000000002238</v>
      </c>
      <c r="DW49" s="198"/>
      <c r="DX49" s="11" t="s">
        <v>49</v>
      </c>
      <c r="DY49" s="11">
        <v>-8.4789999999999992</v>
      </c>
      <c r="DZ49" s="11">
        <v>0.28000000000000003</v>
      </c>
      <c r="EA49" s="11">
        <v>3.0920000000000001</v>
      </c>
      <c r="EB49" s="12">
        <f t="shared" si="72"/>
        <v>0</v>
      </c>
      <c r="EC49" s="12">
        <f t="shared" si="61"/>
        <v>3.0000000000000027</v>
      </c>
      <c r="ED49" s="12">
        <f t="shared" si="62"/>
        <v>3.0000000000001137</v>
      </c>
      <c r="EE49" s="198"/>
      <c r="EF49" s="11" t="s">
        <v>49</v>
      </c>
      <c r="EG49" s="11">
        <v>-8.4789999999999992</v>
      </c>
      <c r="EH49" s="11">
        <v>0.27900000000000003</v>
      </c>
      <c r="EI49" s="11">
        <v>3.09</v>
      </c>
      <c r="EJ49" s="12">
        <f t="shared" si="71"/>
        <v>0</v>
      </c>
      <c r="EK49" s="12">
        <f t="shared" si="63"/>
        <v>2.0000000000000018</v>
      </c>
      <c r="EL49" s="12">
        <f t="shared" si="69"/>
        <v>0.99999999999988987</v>
      </c>
      <c r="EM49" s="198"/>
      <c r="EN49" s="11" t="s">
        <v>49</v>
      </c>
      <c r="EO49" s="11">
        <v>-8.4789999999999992</v>
      </c>
      <c r="EP49" s="11">
        <v>0.27900000000000003</v>
      </c>
      <c r="EQ49" s="11">
        <v>3.09</v>
      </c>
      <c r="ER49" s="12">
        <f t="shared" si="179"/>
        <v>0</v>
      </c>
      <c r="ES49" s="12">
        <f t="shared" si="180"/>
        <v>2.0000000000000018</v>
      </c>
      <c r="ET49" s="12">
        <f t="shared" si="181"/>
        <v>0.99999999999988987</v>
      </c>
      <c r="EU49" s="198"/>
      <c r="EV49" s="11" t="s">
        <v>49</v>
      </c>
      <c r="EW49" s="11"/>
      <c r="EX49" s="11"/>
      <c r="EY49" s="11"/>
      <c r="EZ49" s="12">
        <f t="shared" si="182"/>
        <v>1000.0000000012221</v>
      </c>
      <c r="FA49" s="12">
        <f t="shared" si="183"/>
        <v>0</v>
      </c>
      <c r="FB49" s="12">
        <f t="shared" si="184"/>
        <v>0</v>
      </c>
      <c r="FC49" s="198"/>
      <c r="FD49" s="11" t="s">
        <v>49</v>
      </c>
      <c r="FE49" s="11">
        <v>-8.4770000000000003</v>
      </c>
      <c r="FF49" s="11">
        <v>0.27700000000000002</v>
      </c>
      <c r="FG49" s="11">
        <v>3.09</v>
      </c>
      <c r="FH49" s="41">
        <f t="shared" si="140"/>
        <v>1.9999999999988916</v>
      </c>
      <c r="FI49" s="41">
        <f t="shared" si="141"/>
        <v>0</v>
      </c>
      <c r="FJ49" s="41">
        <f t="shared" si="142"/>
        <v>0.99999999999988987</v>
      </c>
      <c r="FK49" s="198"/>
      <c r="FL49" s="11" t="s">
        <v>49</v>
      </c>
      <c r="FM49" s="11">
        <v>-8.4779999999999998</v>
      </c>
      <c r="FN49" s="11">
        <v>0.27800000000000002</v>
      </c>
      <c r="FO49" s="11">
        <v>3.09</v>
      </c>
      <c r="FP49" s="41">
        <f t="shared" si="185"/>
        <v>0.99999999999944578</v>
      </c>
      <c r="FQ49" s="41">
        <f t="shared" si="186"/>
        <v>1.0000000000000009</v>
      </c>
      <c r="FR49" s="41">
        <f t="shared" si="187"/>
        <v>0.99999999999988987</v>
      </c>
      <c r="FS49" s="17" t="s">
        <v>49</v>
      </c>
      <c r="FT49" s="30">
        <v>-8.4760000000000009</v>
      </c>
      <c r="FU49" s="30">
        <v>0.28000000000000003</v>
      </c>
      <c r="FV49" s="30">
        <v>3.0910000000000002</v>
      </c>
      <c r="FW49" s="56">
        <f t="shared" si="188"/>
        <v>2.9999999999983373</v>
      </c>
      <c r="FX49" s="56">
        <f t="shared" si="189"/>
        <v>3.0000000000000027</v>
      </c>
      <c r="FY49" s="56">
        <f t="shared" si="190"/>
        <v>2.0000000000002238</v>
      </c>
      <c r="FZ49" s="17" t="s">
        <v>49</v>
      </c>
      <c r="GA49" s="59">
        <v>-8.4770000000000003</v>
      </c>
      <c r="GB49" s="59">
        <v>0.27700000000000002</v>
      </c>
      <c r="GC49" s="59">
        <v>3.09</v>
      </c>
      <c r="GD49" s="56">
        <f t="shared" si="191"/>
        <v>1.9999999999988916</v>
      </c>
      <c r="GE49" s="56">
        <f t="shared" si="192"/>
        <v>0</v>
      </c>
      <c r="GF49" s="56">
        <f t="shared" si="193"/>
        <v>0.99999999999988987</v>
      </c>
      <c r="GG49" s="17" t="s">
        <v>49</v>
      </c>
      <c r="GH49">
        <v>-8.4770000000000003</v>
      </c>
      <c r="GI49">
        <v>0.27700000000000002</v>
      </c>
      <c r="GJ49">
        <v>3.09</v>
      </c>
      <c r="GK49" s="56">
        <f t="shared" si="194"/>
        <v>1.9999999999988916</v>
      </c>
      <c r="GL49" s="56">
        <f t="shared" si="195"/>
        <v>0</v>
      </c>
      <c r="GM49" s="56">
        <f t="shared" si="196"/>
        <v>0.99999999999988987</v>
      </c>
      <c r="GN49" s="17" t="s">
        <v>49</v>
      </c>
      <c r="GO49" s="65">
        <v>-8.4779999999999998</v>
      </c>
      <c r="GP49" s="65">
        <v>0.27800000000000002</v>
      </c>
      <c r="GQ49" s="65">
        <v>3.089</v>
      </c>
      <c r="GR49" s="63">
        <f t="shared" si="197"/>
        <v>0.99999999999944578</v>
      </c>
      <c r="GS49" s="56">
        <f t="shared" si="198"/>
        <v>1.0000000000000009</v>
      </c>
      <c r="GT49" s="56">
        <f t="shared" si="199"/>
        <v>0</v>
      </c>
    </row>
    <row r="50" spans="2:202" x14ac:dyDescent="0.25">
      <c r="B50" s="211"/>
      <c r="C50" s="4" t="s">
        <v>50</v>
      </c>
      <c r="D50" s="11">
        <v>-8.4870000000000001</v>
      </c>
      <c r="E50" s="11">
        <v>1.587</v>
      </c>
      <c r="F50" s="11">
        <v>2.6080000000000001</v>
      </c>
      <c r="G50" s="207"/>
      <c r="H50" s="11" t="s">
        <v>50</v>
      </c>
      <c r="I50" s="11">
        <v>-8.49</v>
      </c>
      <c r="J50" s="11">
        <v>1.5880000000000001</v>
      </c>
      <c r="K50" s="11">
        <v>2.609</v>
      </c>
      <c r="L50" s="12">
        <f t="shared" si="29"/>
        <v>-3.0000000000001137</v>
      </c>
      <c r="M50" s="12">
        <f t="shared" si="30"/>
        <v>1.0000000000001119</v>
      </c>
      <c r="N50" s="12">
        <f t="shared" si="31"/>
        <v>0.99999999999988987</v>
      </c>
      <c r="O50" s="207"/>
      <c r="P50" s="11" t="s">
        <v>50</v>
      </c>
      <c r="Q50" s="11">
        <v>-8.4890000000000008</v>
      </c>
      <c r="R50" s="11">
        <v>1.589</v>
      </c>
      <c r="S50" s="11">
        <v>2.6080000000000001</v>
      </c>
      <c r="T50" s="12">
        <f t="shared" si="73"/>
        <v>-2.0000000000006679</v>
      </c>
      <c r="U50" s="12">
        <f t="shared" si="74"/>
        <v>2.0000000000000018</v>
      </c>
      <c r="V50" s="12">
        <f t="shared" si="75"/>
        <v>0</v>
      </c>
      <c r="W50" s="207"/>
      <c r="X50" s="11" t="s">
        <v>50</v>
      </c>
      <c r="Y50" s="11">
        <v>-8.4849999999999994</v>
      </c>
      <c r="Z50" s="11">
        <v>1.587</v>
      </c>
      <c r="AA50" s="11">
        <v>2.6080000000000001</v>
      </c>
      <c r="AB50" s="12">
        <f t="shared" si="35"/>
        <v>2.0000000000006679</v>
      </c>
      <c r="AC50" s="12">
        <f t="shared" si="36"/>
        <v>0</v>
      </c>
      <c r="AD50" s="12">
        <f t="shared" si="37"/>
        <v>0</v>
      </c>
      <c r="AE50" s="207"/>
      <c r="AF50" s="11" t="s">
        <v>50</v>
      </c>
      <c r="AG50" s="11">
        <v>-8.4870000000000001</v>
      </c>
      <c r="AH50" s="11">
        <v>1.5880000000000001</v>
      </c>
      <c r="AI50" s="11">
        <v>2.609</v>
      </c>
      <c r="AJ50" s="12">
        <f t="shared" si="38"/>
        <v>0</v>
      </c>
      <c r="AK50" s="12">
        <f t="shared" si="39"/>
        <v>1.0000000000001119</v>
      </c>
      <c r="AL50" s="12">
        <f t="shared" si="40"/>
        <v>0.99999999999988987</v>
      </c>
      <c r="AM50" s="207"/>
      <c r="AN50" s="11" t="s">
        <v>50</v>
      </c>
      <c r="AO50" s="11">
        <v>-8.4860000000000007</v>
      </c>
      <c r="AP50" s="11">
        <v>1.589</v>
      </c>
      <c r="AQ50" s="11">
        <v>2.6070000000000002</v>
      </c>
      <c r="AR50" s="12">
        <f t="shared" si="109"/>
        <v>0.99999999999944578</v>
      </c>
      <c r="AS50" s="12">
        <f t="shared" si="110"/>
        <v>2.0000000000000018</v>
      </c>
      <c r="AT50" s="12">
        <f t="shared" si="111"/>
        <v>-0.99999999999988987</v>
      </c>
      <c r="AU50" s="207"/>
      <c r="AV50" s="11" t="s">
        <v>50</v>
      </c>
      <c r="AW50" s="11">
        <v>-8.484</v>
      </c>
      <c r="AX50" s="11">
        <v>1.5880000000000001</v>
      </c>
      <c r="AY50" s="11">
        <v>2.6080000000000001</v>
      </c>
      <c r="AZ50" s="12">
        <f t="shared" si="44"/>
        <v>3.0000000000001137</v>
      </c>
      <c r="BA50" s="12">
        <f t="shared" si="45"/>
        <v>1.0000000000001119</v>
      </c>
      <c r="BB50" s="12">
        <f t="shared" si="46"/>
        <v>0</v>
      </c>
      <c r="BC50" s="207"/>
      <c r="BD50" s="11" t="s">
        <v>50</v>
      </c>
      <c r="BE50" s="11">
        <v>-8.4849999999999994</v>
      </c>
      <c r="BF50" s="11">
        <v>1.5880000000000001</v>
      </c>
      <c r="BG50" s="11">
        <v>2.609</v>
      </c>
      <c r="BH50" s="12">
        <f>(BE50-D50)*1000</f>
        <v>2.0000000000006679</v>
      </c>
      <c r="BI50" s="12">
        <f t="shared" si="135"/>
        <v>1.0000000000001119</v>
      </c>
      <c r="BJ50" s="12">
        <f>(BG50-F50)*1000</f>
        <v>0.99999999999988987</v>
      </c>
      <c r="BK50" s="207"/>
      <c r="BL50" s="11" t="s">
        <v>50</v>
      </c>
      <c r="BM50" s="11">
        <v>-8.4849999999999994</v>
      </c>
      <c r="BN50" s="11">
        <v>1.5880000000000001</v>
      </c>
      <c r="BO50" s="11">
        <v>2.6080000000000001</v>
      </c>
      <c r="BP50" s="12">
        <f t="shared" si="47"/>
        <v>2.0000000000006679</v>
      </c>
      <c r="BQ50" s="12">
        <f t="shared" si="68"/>
        <v>1.0000000000001119</v>
      </c>
      <c r="BR50" s="12">
        <f t="shared" si="48"/>
        <v>0</v>
      </c>
      <c r="BS50" s="207"/>
      <c r="BT50" s="11" t="s">
        <v>50</v>
      </c>
      <c r="BU50" s="11">
        <v>-8.4849999999999994</v>
      </c>
      <c r="BV50" s="11">
        <v>1.5880000000000001</v>
      </c>
      <c r="BW50" s="11">
        <v>2.61</v>
      </c>
      <c r="BX50" s="12">
        <f t="shared" si="49"/>
        <v>2.0000000000006679</v>
      </c>
      <c r="BY50" s="12">
        <f t="shared" si="50"/>
        <v>1.0000000000001119</v>
      </c>
      <c r="BZ50" s="12">
        <f t="shared" si="51"/>
        <v>1.9999999999997797</v>
      </c>
      <c r="CA50" s="198"/>
      <c r="CB50" s="11" t="s">
        <v>50</v>
      </c>
      <c r="CC50" s="11">
        <v>-8.4870000000000001</v>
      </c>
      <c r="CD50" s="11">
        <v>1.589</v>
      </c>
      <c r="CE50" s="11">
        <v>2.61</v>
      </c>
      <c r="CF50" s="12">
        <f t="shared" si="52"/>
        <v>0</v>
      </c>
      <c r="CG50" s="12">
        <f t="shared" si="53"/>
        <v>2.0000000000000018</v>
      </c>
      <c r="CH50" s="12">
        <f t="shared" si="54"/>
        <v>1.9999999999997797</v>
      </c>
      <c r="CI50" s="198"/>
      <c r="CJ50" s="11" t="s">
        <v>50</v>
      </c>
      <c r="CK50" s="11">
        <v>-8.4879999999999995</v>
      </c>
      <c r="CL50" s="11">
        <v>1.59</v>
      </c>
      <c r="CM50" s="11">
        <v>2.6080000000000001</v>
      </c>
      <c r="CN50" s="12">
        <f t="shared" si="176"/>
        <v>-0.99999999999944578</v>
      </c>
      <c r="CO50" s="12">
        <f t="shared" si="176"/>
        <v>3.0000000000001137</v>
      </c>
      <c r="CP50" s="12">
        <f t="shared" si="176"/>
        <v>0</v>
      </c>
      <c r="CQ50" s="198"/>
      <c r="CR50" s="11" t="s">
        <v>50</v>
      </c>
      <c r="CS50" s="11">
        <v>-8.4860000000000007</v>
      </c>
      <c r="CT50" s="11">
        <v>1.5880000000000001</v>
      </c>
      <c r="CU50" s="11">
        <v>2.6080000000000001</v>
      </c>
      <c r="CV50" s="12">
        <f t="shared" si="55"/>
        <v>0.99999999999944578</v>
      </c>
      <c r="CW50" s="12">
        <f t="shared" si="56"/>
        <v>1.0000000000001119</v>
      </c>
      <c r="CX50" s="12">
        <f t="shared" si="57"/>
        <v>0</v>
      </c>
      <c r="CY50" s="198"/>
      <c r="CZ50" s="11" t="s">
        <v>50</v>
      </c>
      <c r="DA50" s="11">
        <v>-8.4879999999999995</v>
      </c>
      <c r="DB50" s="11">
        <v>1.589</v>
      </c>
      <c r="DC50" s="11">
        <v>2.6070000000000002</v>
      </c>
      <c r="DD50" s="12">
        <f t="shared" si="58"/>
        <v>-0.99999999999944578</v>
      </c>
      <c r="DE50" s="12">
        <f t="shared" si="59"/>
        <v>2.0000000000000018</v>
      </c>
      <c r="DF50" s="12">
        <f t="shared" si="60"/>
        <v>-0.99999999999988987</v>
      </c>
      <c r="DG50" s="198"/>
      <c r="DH50" s="11" t="s">
        <v>50</v>
      </c>
      <c r="DI50" s="11">
        <v>-8.4879999999999995</v>
      </c>
      <c r="DJ50" s="11">
        <v>1.589</v>
      </c>
      <c r="DK50" s="11">
        <v>2.6070000000000002</v>
      </c>
      <c r="DL50" s="12">
        <f t="shared" si="200"/>
        <v>-0.99999999999944578</v>
      </c>
      <c r="DM50" s="12">
        <f t="shared" si="200"/>
        <v>2.0000000000000018</v>
      </c>
      <c r="DN50" s="12">
        <f>(DK50-F50)*1000</f>
        <v>-0.99999999999988987</v>
      </c>
      <c r="DO50" s="198"/>
      <c r="DP50" s="11" t="s">
        <v>50</v>
      </c>
      <c r="DQ50" s="11">
        <v>-8.4860000000000007</v>
      </c>
      <c r="DR50" s="11">
        <v>1.5880000000000001</v>
      </c>
      <c r="DS50" s="11">
        <v>2.61</v>
      </c>
      <c r="DT50" s="12">
        <f t="shared" si="178"/>
        <v>0.99999999999944578</v>
      </c>
      <c r="DU50" s="12">
        <f t="shared" si="178"/>
        <v>1.0000000000001119</v>
      </c>
      <c r="DV50" s="12">
        <f t="shared" si="178"/>
        <v>1.9999999999997797</v>
      </c>
      <c r="DW50" s="198"/>
      <c r="DX50" s="11" t="s">
        <v>50</v>
      </c>
      <c r="DY50" s="11">
        <v>-8.4870000000000001</v>
      </c>
      <c r="DZ50" s="11">
        <v>1.59</v>
      </c>
      <c r="EA50" s="11">
        <v>2.609</v>
      </c>
      <c r="EB50" s="12">
        <f t="shared" si="72"/>
        <v>0</v>
      </c>
      <c r="EC50" s="12">
        <f t="shared" si="61"/>
        <v>3.0000000000001137</v>
      </c>
      <c r="ED50" s="12">
        <f t="shared" si="62"/>
        <v>0.99999999999988987</v>
      </c>
      <c r="EE50" s="198"/>
      <c r="EF50" s="11" t="s">
        <v>50</v>
      </c>
      <c r="EG50" s="11">
        <v>-8.4870000000000001</v>
      </c>
      <c r="EH50" s="11">
        <v>1.589</v>
      </c>
      <c r="EI50" s="11">
        <v>2.61</v>
      </c>
      <c r="EJ50" s="12">
        <f t="shared" si="71"/>
        <v>0</v>
      </c>
      <c r="EK50" s="12">
        <f t="shared" si="63"/>
        <v>2.0000000000000018</v>
      </c>
      <c r="EL50" s="12">
        <f t="shared" si="69"/>
        <v>1.9999999999997797</v>
      </c>
      <c r="EM50" s="198"/>
      <c r="EN50" s="11" t="s">
        <v>50</v>
      </c>
      <c r="EO50" s="11">
        <v>-8.4870000000000001</v>
      </c>
      <c r="EP50" s="11">
        <v>1.589</v>
      </c>
      <c r="EQ50" s="11">
        <v>2.61</v>
      </c>
      <c r="ER50" s="12">
        <f t="shared" si="179"/>
        <v>0</v>
      </c>
      <c r="ES50" s="12">
        <f t="shared" si="180"/>
        <v>2.0000000000000018</v>
      </c>
      <c r="ET50" s="12">
        <f t="shared" si="181"/>
        <v>1.9999999999997797</v>
      </c>
      <c r="EU50" s="198"/>
      <c r="EV50" s="11" t="s">
        <v>50</v>
      </c>
      <c r="EW50" s="11"/>
      <c r="EX50" s="11"/>
      <c r="EY50" s="11"/>
      <c r="EZ50" s="12">
        <f t="shared" si="182"/>
        <v>3000.0000000001137</v>
      </c>
      <c r="FA50" s="12">
        <f t="shared" si="183"/>
        <v>-1000.0000000001119</v>
      </c>
      <c r="FB50" s="12">
        <f t="shared" si="184"/>
        <v>-999.99999999988984</v>
      </c>
      <c r="FC50" s="198"/>
      <c r="FD50" s="11" t="s">
        <v>50</v>
      </c>
      <c r="FE50" s="11">
        <v>-8.4849999999999994</v>
      </c>
      <c r="FF50" s="11">
        <v>1.589</v>
      </c>
      <c r="FG50" s="11">
        <v>2.609</v>
      </c>
      <c r="FH50" s="41">
        <f t="shared" si="140"/>
        <v>2.0000000000006679</v>
      </c>
      <c r="FI50" s="41">
        <f t="shared" si="141"/>
        <v>2.0000000000000018</v>
      </c>
      <c r="FJ50" s="41">
        <f t="shared" si="142"/>
        <v>0.99999999999988987</v>
      </c>
      <c r="FK50" s="198"/>
      <c r="FL50" s="11" t="s">
        <v>50</v>
      </c>
      <c r="FM50" s="11">
        <v>-8.4860000000000007</v>
      </c>
      <c r="FN50" s="11">
        <v>1.59</v>
      </c>
      <c r="FO50" s="11">
        <v>2.609</v>
      </c>
      <c r="FP50" s="41">
        <f t="shared" si="185"/>
        <v>0.99999999999944578</v>
      </c>
      <c r="FQ50" s="41">
        <f t="shared" si="186"/>
        <v>3.0000000000001137</v>
      </c>
      <c r="FR50" s="41">
        <f t="shared" si="187"/>
        <v>0.99999999999988987</v>
      </c>
      <c r="FS50" s="17" t="s">
        <v>50</v>
      </c>
      <c r="FT50" s="30">
        <v>-8.484</v>
      </c>
      <c r="FU50" s="30">
        <v>1.589</v>
      </c>
      <c r="FV50" s="30">
        <v>2.61</v>
      </c>
      <c r="FW50" s="56">
        <f t="shared" si="188"/>
        <v>3.0000000000001137</v>
      </c>
      <c r="FX50" s="56">
        <f t="shared" si="189"/>
        <v>2.0000000000000018</v>
      </c>
      <c r="FY50" s="56">
        <f t="shared" si="190"/>
        <v>1.9999999999997797</v>
      </c>
      <c r="FZ50" s="17" t="s">
        <v>50</v>
      </c>
      <c r="GA50" s="59">
        <v>-8.4849999999999994</v>
      </c>
      <c r="GB50" s="59">
        <v>1.587</v>
      </c>
      <c r="GC50" s="59">
        <v>2.61</v>
      </c>
      <c r="GD50" s="56">
        <f t="shared" si="191"/>
        <v>2.0000000000006679</v>
      </c>
      <c r="GE50" s="56">
        <f t="shared" si="192"/>
        <v>0</v>
      </c>
      <c r="GF50" s="56">
        <f t="shared" si="193"/>
        <v>1.9999999999997797</v>
      </c>
      <c r="GG50" s="17" t="s">
        <v>50</v>
      </c>
      <c r="GH50">
        <v>-8.4849999999999994</v>
      </c>
      <c r="GI50">
        <v>1.5880000000000001</v>
      </c>
      <c r="GJ50">
        <v>2.609</v>
      </c>
      <c r="GK50" s="56">
        <f t="shared" si="194"/>
        <v>2.0000000000006679</v>
      </c>
      <c r="GL50" s="56">
        <f t="shared" si="195"/>
        <v>1.0000000000001119</v>
      </c>
      <c r="GM50" s="56">
        <f t="shared" si="196"/>
        <v>0.99999999999988987</v>
      </c>
      <c r="GN50" s="17" t="s">
        <v>50</v>
      </c>
      <c r="GO50" s="65">
        <v>-8.4860000000000007</v>
      </c>
      <c r="GP50" s="65">
        <v>1.587</v>
      </c>
      <c r="GQ50" s="65">
        <v>2.609</v>
      </c>
      <c r="GR50" s="63">
        <f t="shared" si="197"/>
        <v>0.99999999999944578</v>
      </c>
      <c r="GS50" s="56">
        <f t="shared" si="198"/>
        <v>0</v>
      </c>
      <c r="GT50" s="56">
        <f t="shared" si="199"/>
        <v>0.99999999999988987</v>
      </c>
    </row>
    <row r="51" spans="2:202" x14ac:dyDescent="0.25">
      <c r="B51" s="211"/>
      <c r="C51" s="4" t="s">
        <v>51</v>
      </c>
      <c r="D51" s="11">
        <v>-8.4939999999999998</v>
      </c>
      <c r="E51" s="11">
        <v>2.4340000000000002</v>
      </c>
      <c r="F51" s="11">
        <v>1.5289999999999999</v>
      </c>
      <c r="G51" s="207"/>
      <c r="H51" s="11" t="s">
        <v>51</v>
      </c>
      <c r="I51" s="11">
        <v>-8.4949999999999992</v>
      </c>
      <c r="J51" s="11">
        <v>2.4319999999999999</v>
      </c>
      <c r="K51" s="11">
        <v>1.5269999999999999</v>
      </c>
      <c r="L51" s="12">
        <f t="shared" si="29"/>
        <v>-0.99999999999944578</v>
      </c>
      <c r="M51" s="12">
        <f t="shared" si="30"/>
        <v>-2.0000000000002238</v>
      </c>
      <c r="N51" s="12">
        <f t="shared" si="31"/>
        <v>-2.0000000000000018</v>
      </c>
      <c r="O51" s="207"/>
      <c r="P51" s="11" t="s">
        <v>51</v>
      </c>
      <c r="Q51" s="11">
        <v>-8.4949999999999992</v>
      </c>
      <c r="R51" s="11">
        <v>2.4340000000000002</v>
      </c>
      <c r="S51" s="11">
        <v>1.528</v>
      </c>
      <c r="T51" s="12">
        <f t="shared" si="73"/>
        <v>-0.99999999999944578</v>
      </c>
      <c r="U51" s="12">
        <f t="shared" si="74"/>
        <v>0</v>
      </c>
      <c r="V51" s="12">
        <f t="shared" si="75"/>
        <v>-0.99999999999988987</v>
      </c>
      <c r="W51" s="207"/>
      <c r="X51" s="11" t="s">
        <v>51</v>
      </c>
      <c r="Y51" s="11">
        <v>-8.4939999999999998</v>
      </c>
      <c r="Z51" s="11">
        <v>2.4340000000000002</v>
      </c>
      <c r="AA51" s="11">
        <v>1.5289999999999999</v>
      </c>
      <c r="AB51" s="12">
        <f t="shared" si="35"/>
        <v>0</v>
      </c>
      <c r="AC51" s="12">
        <f t="shared" si="36"/>
        <v>0</v>
      </c>
      <c r="AD51" s="12">
        <f t="shared" si="37"/>
        <v>0</v>
      </c>
      <c r="AE51" s="207"/>
      <c r="AF51" s="11" t="s">
        <v>51</v>
      </c>
      <c r="AG51" s="11">
        <v>-8.4939999999999998</v>
      </c>
      <c r="AH51" s="11">
        <v>2.4340000000000002</v>
      </c>
      <c r="AI51" s="11">
        <v>1.5289999999999999</v>
      </c>
      <c r="AJ51" s="12">
        <f t="shared" si="38"/>
        <v>0</v>
      </c>
      <c r="AK51" s="12">
        <f t="shared" si="39"/>
        <v>0</v>
      </c>
      <c r="AL51" s="12">
        <f t="shared" si="40"/>
        <v>0</v>
      </c>
      <c r="AM51" s="207"/>
      <c r="AN51" s="11" t="s">
        <v>51</v>
      </c>
      <c r="AO51" s="11">
        <v>-8.4930000000000003</v>
      </c>
      <c r="AP51" s="11">
        <v>2.4340000000000002</v>
      </c>
      <c r="AQ51" s="11">
        <v>1.528</v>
      </c>
      <c r="AR51" s="12">
        <f t="shared" si="109"/>
        <v>0.99999999999944578</v>
      </c>
      <c r="AS51" s="12">
        <f t="shared" si="110"/>
        <v>0</v>
      </c>
      <c r="AT51" s="12">
        <f t="shared" si="111"/>
        <v>-0.99999999999988987</v>
      </c>
      <c r="AU51" s="207"/>
      <c r="AV51" s="11" t="s">
        <v>51</v>
      </c>
      <c r="AW51" s="11">
        <v>-8.4920000000000009</v>
      </c>
      <c r="AX51" s="11">
        <v>2.4340000000000002</v>
      </c>
      <c r="AY51" s="11">
        <v>1.5289999999999999</v>
      </c>
      <c r="AZ51" s="12">
        <f t="shared" si="44"/>
        <v>1.9999999999988916</v>
      </c>
      <c r="BA51" s="12">
        <f t="shared" si="45"/>
        <v>0</v>
      </c>
      <c r="BB51" s="12">
        <f t="shared" si="46"/>
        <v>0</v>
      </c>
      <c r="BC51" s="207"/>
      <c r="BD51" s="11" t="s">
        <v>51</v>
      </c>
      <c r="BE51" s="11">
        <v>-8.4920000000000009</v>
      </c>
      <c r="BF51" s="11">
        <v>2.4340000000000002</v>
      </c>
      <c r="BG51" s="11">
        <v>1.5289999999999999</v>
      </c>
      <c r="BH51" s="12">
        <f>(BE51-D51)*1000</f>
        <v>1.9999999999988916</v>
      </c>
      <c r="BI51" s="12">
        <f>(BF51-E51)*1000</f>
        <v>0</v>
      </c>
      <c r="BJ51" s="12">
        <f>(BG51-F51)*1000</f>
        <v>0</v>
      </c>
      <c r="BK51" s="207"/>
      <c r="BL51" s="11" t="s">
        <v>51</v>
      </c>
      <c r="BM51" s="11">
        <v>-8.4930000000000003</v>
      </c>
      <c r="BN51" s="11">
        <v>2.4340000000000002</v>
      </c>
      <c r="BO51" s="11">
        <v>1.528</v>
      </c>
      <c r="BP51" s="12">
        <f t="shared" si="47"/>
        <v>0.99999999999944578</v>
      </c>
      <c r="BQ51" s="12">
        <f t="shared" si="68"/>
        <v>0</v>
      </c>
      <c r="BR51" s="12">
        <f t="shared" si="48"/>
        <v>-0.99999999999988987</v>
      </c>
      <c r="BS51" s="207"/>
      <c r="BT51" s="11" t="s">
        <v>51</v>
      </c>
      <c r="BU51" s="11">
        <v>-8.4909999999999997</v>
      </c>
      <c r="BV51" s="11">
        <v>2.4350000000000001</v>
      </c>
      <c r="BW51" s="11">
        <v>1.53</v>
      </c>
      <c r="BX51" s="12">
        <f t="shared" si="49"/>
        <v>3.0000000000001137</v>
      </c>
      <c r="BY51" s="12">
        <f t="shared" si="50"/>
        <v>0.99999999999988987</v>
      </c>
      <c r="BZ51" s="12">
        <f t="shared" si="51"/>
        <v>1.0000000000001119</v>
      </c>
      <c r="CA51" s="198"/>
      <c r="CB51" s="11" t="s">
        <v>51</v>
      </c>
      <c r="CC51" s="11">
        <v>-8.4930000000000003</v>
      </c>
      <c r="CD51" s="11">
        <v>2.4350000000000001</v>
      </c>
      <c r="CE51" s="11">
        <v>1.53</v>
      </c>
      <c r="CF51" s="12">
        <f t="shared" si="52"/>
        <v>0.99999999999944578</v>
      </c>
      <c r="CG51" s="12">
        <f t="shared" si="53"/>
        <v>0.99999999999988987</v>
      </c>
      <c r="CH51" s="12">
        <f t="shared" si="54"/>
        <v>1.0000000000001119</v>
      </c>
      <c r="CI51" s="198"/>
      <c r="CJ51" s="11" t="s">
        <v>51</v>
      </c>
      <c r="CK51" s="11">
        <v>-8.4949999999999992</v>
      </c>
      <c r="CL51" s="11">
        <v>2.4359999999999999</v>
      </c>
      <c r="CM51" s="11">
        <v>1.53</v>
      </c>
      <c r="CN51" s="12">
        <f t="shared" si="176"/>
        <v>-0.99999999999944578</v>
      </c>
      <c r="CO51" s="12">
        <f t="shared" si="176"/>
        <v>1.9999999999997797</v>
      </c>
      <c r="CP51" s="12">
        <f t="shared" si="176"/>
        <v>1.0000000000001119</v>
      </c>
      <c r="CQ51" s="198"/>
      <c r="CR51" s="11" t="s">
        <v>51</v>
      </c>
      <c r="CS51" s="11">
        <v>-8.4920000000000009</v>
      </c>
      <c r="CT51" s="11">
        <v>2.4340000000000002</v>
      </c>
      <c r="CU51" s="11">
        <v>1.528</v>
      </c>
      <c r="CV51" s="12">
        <f t="shared" si="55"/>
        <v>1.9999999999988916</v>
      </c>
      <c r="CW51" s="12">
        <f t="shared" si="56"/>
        <v>0</v>
      </c>
      <c r="CX51" s="12">
        <f t="shared" si="57"/>
        <v>-0.99999999999988987</v>
      </c>
      <c r="CY51" s="198"/>
      <c r="CZ51" s="11" t="s">
        <v>51</v>
      </c>
      <c r="DA51" s="11">
        <v>-8.4969999999999999</v>
      </c>
      <c r="DB51" s="11">
        <v>2.4359999999999999</v>
      </c>
      <c r="DC51" s="11">
        <v>1.53</v>
      </c>
      <c r="DD51" s="12">
        <f t="shared" si="58"/>
        <v>-3.0000000000001137</v>
      </c>
      <c r="DE51" s="12">
        <f t="shared" si="59"/>
        <v>1.9999999999997797</v>
      </c>
      <c r="DF51" s="12">
        <f t="shared" si="60"/>
        <v>1.0000000000001119</v>
      </c>
      <c r="DG51" s="198"/>
      <c r="DH51" s="11" t="s">
        <v>51</v>
      </c>
      <c r="DI51" s="11">
        <v>-8.4930000000000003</v>
      </c>
      <c r="DJ51" s="11">
        <v>2.4359999999999999</v>
      </c>
      <c r="DK51" s="11">
        <v>1.528</v>
      </c>
      <c r="DL51" s="12">
        <f t="shared" si="200"/>
        <v>0.99999999999944578</v>
      </c>
      <c r="DM51" s="12">
        <f t="shared" si="200"/>
        <v>1.9999999999997797</v>
      </c>
      <c r="DN51" s="12">
        <f>(DK51-F51)*1000</f>
        <v>-0.99999999999988987</v>
      </c>
      <c r="DO51" s="198"/>
      <c r="DP51" s="11" t="s">
        <v>51</v>
      </c>
      <c r="DQ51" s="11">
        <v>-8.484</v>
      </c>
      <c r="DR51" s="11">
        <v>2.4249999999999998</v>
      </c>
      <c r="DS51" s="11">
        <v>1.526</v>
      </c>
      <c r="DT51" s="12">
        <f t="shared" si="178"/>
        <v>9.9999999999997868</v>
      </c>
      <c r="DU51" s="12">
        <f t="shared" si="178"/>
        <v>-9.0000000000003411</v>
      </c>
      <c r="DV51" s="12">
        <f t="shared" si="178"/>
        <v>-2.9999999999998916</v>
      </c>
      <c r="DW51" s="198"/>
      <c r="DX51" s="11" t="s">
        <v>51</v>
      </c>
      <c r="DY51" s="11">
        <v>-8.4819999999999993</v>
      </c>
      <c r="DZ51" s="11">
        <v>2.427</v>
      </c>
      <c r="EA51" s="11">
        <v>1.5229999999999999</v>
      </c>
      <c r="EB51" s="12">
        <f t="shared" si="72"/>
        <v>12.000000000000455</v>
      </c>
      <c r="EC51" s="12">
        <f t="shared" si="61"/>
        <v>-7.0000000000001172</v>
      </c>
      <c r="ED51" s="12">
        <f t="shared" si="62"/>
        <v>-6.0000000000000053</v>
      </c>
      <c r="EE51" s="198"/>
      <c r="EF51" s="11" t="s">
        <v>51</v>
      </c>
      <c r="EG51" s="11">
        <v>-8.4939999999999998</v>
      </c>
      <c r="EH51" s="11">
        <v>2.4359999999999999</v>
      </c>
      <c r="EI51" s="11">
        <v>1.5309999999999999</v>
      </c>
      <c r="EJ51" s="12">
        <f t="shared" si="71"/>
        <v>0</v>
      </c>
      <c r="EK51" s="12">
        <f t="shared" si="63"/>
        <v>1.9999999999997797</v>
      </c>
      <c r="EL51" s="12">
        <f t="shared" si="69"/>
        <v>2.0000000000000018</v>
      </c>
      <c r="EM51" s="198"/>
      <c r="EN51" s="11" t="s">
        <v>51</v>
      </c>
      <c r="EO51" s="11">
        <v>-8.4939999999999998</v>
      </c>
      <c r="EP51" s="11">
        <v>2.4359999999999999</v>
      </c>
      <c r="EQ51" s="11">
        <v>1.5309999999999999</v>
      </c>
      <c r="ER51" s="12">
        <f t="shared" si="179"/>
        <v>0</v>
      </c>
      <c r="ES51" s="12">
        <f t="shared" si="180"/>
        <v>1.9999999999997797</v>
      </c>
      <c r="ET51" s="12">
        <f t="shared" si="181"/>
        <v>2.0000000000000018</v>
      </c>
      <c r="EU51" s="198"/>
      <c r="EV51" s="11" t="s">
        <v>51</v>
      </c>
      <c r="EW51" s="11"/>
      <c r="EX51" s="11"/>
      <c r="EY51" s="11"/>
      <c r="EZ51" s="12">
        <f t="shared" si="182"/>
        <v>999.99999999944578</v>
      </c>
      <c r="FA51" s="12">
        <f t="shared" si="183"/>
        <v>2000.0000000002237</v>
      </c>
      <c r="FB51" s="12">
        <f t="shared" si="184"/>
        <v>2000.0000000000018</v>
      </c>
      <c r="FC51" s="198"/>
      <c r="FD51" s="11" t="s">
        <v>51</v>
      </c>
      <c r="FE51" s="11">
        <v>-8.484</v>
      </c>
      <c r="FF51" s="11">
        <v>2.427</v>
      </c>
      <c r="FG51" s="11">
        <v>1.526</v>
      </c>
      <c r="FH51" s="41">
        <f t="shared" si="140"/>
        <v>9.9999999999997868</v>
      </c>
      <c r="FI51" s="41">
        <f t="shared" si="141"/>
        <v>-7.0000000000001172</v>
      </c>
      <c r="FJ51" s="41">
        <f t="shared" si="142"/>
        <v>-2.9999999999998916</v>
      </c>
      <c r="FK51" s="198"/>
      <c r="FL51" s="11" t="s">
        <v>51</v>
      </c>
      <c r="FM51" s="11">
        <v>-8.4920000000000009</v>
      </c>
      <c r="FN51" s="11">
        <v>2.4369999999999998</v>
      </c>
      <c r="FO51" s="11">
        <v>1.53</v>
      </c>
      <c r="FP51" s="41">
        <f t="shared" si="185"/>
        <v>1.9999999999988916</v>
      </c>
      <c r="FQ51" s="41">
        <f t="shared" si="186"/>
        <v>2.9999999999996696</v>
      </c>
      <c r="FR51" s="41">
        <f t="shared" si="187"/>
        <v>1.0000000000001119</v>
      </c>
      <c r="FS51" s="17" t="s">
        <v>51</v>
      </c>
      <c r="FT51" s="30">
        <v>-8.4849999999999994</v>
      </c>
      <c r="FU51" s="30">
        <v>2.4300000000000002</v>
      </c>
      <c r="FV51" s="30">
        <v>1.5269999999999999</v>
      </c>
      <c r="FW51" s="56">
        <f t="shared" si="188"/>
        <v>9.0000000000003411</v>
      </c>
      <c r="FX51" s="56">
        <f t="shared" si="189"/>
        <v>-4.0000000000000036</v>
      </c>
      <c r="FY51" s="56">
        <f t="shared" si="190"/>
        <v>-2.0000000000000018</v>
      </c>
      <c r="FZ51" s="17" t="s">
        <v>51</v>
      </c>
      <c r="GA51" s="59">
        <v>-8.4879999999999995</v>
      </c>
      <c r="GB51" s="59">
        <v>2.4350000000000001</v>
      </c>
      <c r="GC51" s="59">
        <v>1.53</v>
      </c>
      <c r="GD51" s="56">
        <f t="shared" si="191"/>
        <v>6.0000000000002274</v>
      </c>
      <c r="GE51" s="56">
        <f t="shared" si="192"/>
        <v>0.99999999999988987</v>
      </c>
      <c r="GF51" s="56">
        <f t="shared" si="193"/>
        <v>1.0000000000001119</v>
      </c>
      <c r="GG51" s="17" t="s">
        <v>51</v>
      </c>
      <c r="GH51">
        <v>-8.49</v>
      </c>
      <c r="GI51">
        <v>2.4359999999999999</v>
      </c>
      <c r="GJ51">
        <v>1.53</v>
      </c>
      <c r="GK51" s="56">
        <f t="shared" si="194"/>
        <v>3.9999999999995595</v>
      </c>
      <c r="GL51" s="56">
        <f t="shared" si="195"/>
        <v>1.9999999999997797</v>
      </c>
      <c r="GM51" s="56">
        <f t="shared" si="196"/>
        <v>1.0000000000001119</v>
      </c>
      <c r="GN51" s="17" t="s">
        <v>51</v>
      </c>
      <c r="GO51" s="65">
        <v>-8.4909999999999997</v>
      </c>
      <c r="GP51" s="65">
        <v>2.4350000000000001</v>
      </c>
      <c r="GQ51" s="65">
        <v>1.528</v>
      </c>
      <c r="GR51" s="63">
        <f t="shared" si="197"/>
        <v>3.0000000000001137</v>
      </c>
      <c r="GS51" s="56">
        <f t="shared" si="198"/>
        <v>0.99999999999988987</v>
      </c>
      <c r="GT51" s="56">
        <f t="shared" si="199"/>
        <v>-0.99999999999988987</v>
      </c>
    </row>
    <row r="52" spans="2:202" x14ac:dyDescent="0.25">
      <c r="B52" s="211"/>
      <c r="C52" s="4" t="s">
        <v>52</v>
      </c>
      <c r="D52" s="11">
        <v>-8.5109999999999992</v>
      </c>
      <c r="E52" s="11">
        <v>2.4569999999999999</v>
      </c>
      <c r="F52" s="11">
        <v>-0.18</v>
      </c>
      <c r="G52" s="207"/>
      <c r="H52" s="11" t="s">
        <v>52</v>
      </c>
      <c r="I52" s="11">
        <v>-8.5150000000000006</v>
      </c>
      <c r="J52" s="11">
        <v>2.4550000000000001</v>
      </c>
      <c r="K52" s="11">
        <v>-0.17899999999999999</v>
      </c>
      <c r="L52" s="12">
        <f t="shared" si="29"/>
        <v>-4.0000000000013358</v>
      </c>
      <c r="M52" s="12">
        <f t="shared" si="30"/>
        <v>-1.9999999999997797</v>
      </c>
      <c r="N52" s="12">
        <f t="shared" si="31"/>
        <v>1.0000000000000009</v>
      </c>
      <c r="O52" s="207"/>
      <c r="P52" s="11" t="s">
        <v>52</v>
      </c>
      <c r="Q52" s="11">
        <v>-8.51</v>
      </c>
      <c r="R52" s="11">
        <v>2.456</v>
      </c>
      <c r="S52" s="11">
        <v>-0.18</v>
      </c>
      <c r="T52" s="12">
        <f t="shared" si="73"/>
        <v>0.99999999999944578</v>
      </c>
      <c r="U52" s="12">
        <f t="shared" si="74"/>
        <v>-0.99999999999988987</v>
      </c>
      <c r="V52" s="12">
        <f t="shared" si="75"/>
        <v>0</v>
      </c>
      <c r="W52" s="207"/>
      <c r="X52" s="11" t="s">
        <v>52</v>
      </c>
      <c r="Y52" s="11">
        <v>-8.5090000000000003</v>
      </c>
      <c r="Z52" s="11">
        <v>2.4550000000000001</v>
      </c>
      <c r="AA52" s="11">
        <v>-0.18</v>
      </c>
      <c r="AB52" s="12">
        <f t="shared" si="35"/>
        <v>1.9999999999988916</v>
      </c>
      <c r="AC52" s="12">
        <f t="shared" si="36"/>
        <v>-1.9999999999997797</v>
      </c>
      <c r="AD52" s="12">
        <f t="shared" si="37"/>
        <v>0</v>
      </c>
      <c r="AE52" s="207"/>
      <c r="AF52" s="11" t="s">
        <v>52</v>
      </c>
      <c r="AG52" s="11">
        <v>-8.5090000000000003</v>
      </c>
      <c r="AH52" s="11">
        <v>2.456</v>
      </c>
      <c r="AI52" s="11">
        <v>-0.17899999999999999</v>
      </c>
      <c r="AJ52" s="12">
        <f t="shared" si="38"/>
        <v>1.9999999999988916</v>
      </c>
      <c r="AK52" s="12">
        <f t="shared" si="39"/>
        <v>-0.99999999999988987</v>
      </c>
      <c r="AL52" s="12">
        <f t="shared" si="40"/>
        <v>1.0000000000000009</v>
      </c>
      <c r="AM52" s="207"/>
      <c r="AN52" s="11" t="s">
        <v>52</v>
      </c>
      <c r="AO52" s="11">
        <v>-8.5079999999999991</v>
      </c>
      <c r="AP52" s="11">
        <v>2.456</v>
      </c>
      <c r="AQ52" s="11">
        <v>-0.18</v>
      </c>
      <c r="AR52" s="12">
        <f t="shared" si="109"/>
        <v>3.0000000000001137</v>
      </c>
      <c r="AS52" s="12">
        <f t="shared" si="110"/>
        <v>-0.99999999999988987</v>
      </c>
      <c r="AT52" s="12">
        <f t="shared" si="111"/>
        <v>0</v>
      </c>
      <c r="AU52" s="207"/>
      <c r="AV52" s="11" t="s">
        <v>52</v>
      </c>
      <c r="AW52" s="11">
        <v>-8.5050000000000008</v>
      </c>
      <c r="AX52" s="11">
        <v>2.4540000000000002</v>
      </c>
      <c r="AY52" s="11">
        <v>-0.18</v>
      </c>
      <c r="AZ52" s="12">
        <f t="shared" si="44"/>
        <v>5.999999999998451</v>
      </c>
      <c r="BA52" s="12">
        <f t="shared" si="45"/>
        <v>-2.9999999999996696</v>
      </c>
      <c r="BB52" s="12">
        <f t="shared" si="46"/>
        <v>0</v>
      </c>
      <c r="BC52" s="207"/>
      <c r="BD52" s="11" t="s">
        <v>52</v>
      </c>
      <c r="BE52" s="11"/>
      <c r="BF52" s="11"/>
      <c r="BG52" s="11"/>
      <c r="BH52" s="12"/>
      <c r="BI52" s="12"/>
      <c r="BJ52" s="12"/>
      <c r="BK52" s="207"/>
      <c r="BL52" s="11" t="s">
        <v>52</v>
      </c>
      <c r="BM52" s="11">
        <v>-8.5079999999999991</v>
      </c>
      <c r="BN52" s="11">
        <v>2.4550000000000001</v>
      </c>
      <c r="BO52" s="11">
        <v>-0.18</v>
      </c>
      <c r="BP52" s="12">
        <f t="shared" si="47"/>
        <v>3.0000000000001137</v>
      </c>
      <c r="BQ52" s="12">
        <f t="shared" si="68"/>
        <v>-1.9999999999997797</v>
      </c>
      <c r="BR52" s="12">
        <f t="shared" si="48"/>
        <v>0</v>
      </c>
      <c r="BS52" s="207"/>
      <c r="BT52" s="11" t="s">
        <v>52</v>
      </c>
      <c r="BU52" s="11">
        <v>-8.5060000000000002</v>
      </c>
      <c r="BV52" s="11">
        <v>2.456</v>
      </c>
      <c r="BW52" s="11">
        <v>-0.17899999999999999</v>
      </c>
      <c r="BX52" s="12">
        <f t="shared" si="49"/>
        <v>4.9999999999990052</v>
      </c>
      <c r="BY52" s="12">
        <f t="shared" si="50"/>
        <v>-0.99999999999988987</v>
      </c>
      <c r="BZ52" s="12">
        <f t="shared" si="51"/>
        <v>1.0000000000000009</v>
      </c>
      <c r="CA52" s="199"/>
      <c r="CB52" s="11" t="s">
        <v>52</v>
      </c>
      <c r="CC52" s="11">
        <v>-8.5069999999999997</v>
      </c>
      <c r="CD52" s="11">
        <v>2.4569999999999999</v>
      </c>
      <c r="CE52" s="11">
        <v>-0.17899999999999999</v>
      </c>
      <c r="CF52" s="12">
        <f t="shared" si="52"/>
        <v>3.9999999999995595</v>
      </c>
      <c r="CG52" s="12">
        <f t="shared" si="53"/>
        <v>0</v>
      </c>
      <c r="CH52" s="12">
        <f t="shared" si="54"/>
        <v>1.0000000000000009</v>
      </c>
      <c r="CI52" s="199"/>
      <c r="CJ52" s="11" t="s">
        <v>52</v>
      </c>
      <c r="CK52" s="11">
        <v>-8.5079999999999991</v>
      </c>
      <c r="CL52" s="11">
        <v>2.4569999999999999</v>
      </c>
      <c r="CM52" s="11">
        <v>-0.18</v>
      </c>
      <c r="CN52" s="12">
        <f t="shared" si="176"/>
        <v>3.0000000000001137</v>
      </c>
      <c r="CO52" s="12">
        <f t="shared" si="176"/>
        <v>0</v>
      </c>
      <c r="CP52" s="12">
        <f t="shared" si="176"/>
        <v>0</v>
      </c>
      <c r="CQ52" s="199"/>
      <c r="CR52" s="11" t="s">
        <v>52</v>
      </c>
      <c r="CS52" s="11">
        <v>-8.5069999999999997</v>
      </c>
      <c r="CT52" s="11">
        <v>2.4550000000000001</v>
      </c>
      <c r="CU52" s="11">
        <v>-0.18099999999999999</v>
      </c>
      <c r="CV52" s="12">
        <f t="shared" si="55"/>
        <v>3.9999999999995595</v>
      </c>
      <c r="CW52" s="12">
        <f t="shared" si="56"/>
        <v>-1.9999999999997797</v>
      </c>
      <c r="CX52" s="12">
        <f t="shared" si="57"/>
        <v>-1.0000000000000009</v>
      </c>
      <c r="CY52" s="199"/>
      <c r="CZ52" s="11" t="s">
        <v>52</v>
      </c>
      <c r="DA52" s="11">
        <v>-8.5069999999999997</v>
      </c>
      <c r="DB52" s="11">
        <v>2.456</v>
      </c>
      <c r="DC52" s="11">
        <v>-0.18</v>
      </c>
      <c r="DD52" s="12">
        <f>(DA52-D52)*1000</f>
        <v>3.9999999999995595</v>
      </c>
      <c r="DE52" s="12">
        <f t="shared" si="59"/>
        <v>-0.99999999999988987</v>
      </c>
      <c r="DF52" s="12">
        <f t="shared" si="60"/>
        <v>0</v>
      </c>
      <c r="DG52" s="199"/>
      <c r="DH52" s="11" t="s">
        <v>52</v>
      </c>
      <c r="DI52" s="11">
        <v>-8.5069999999999997</v>
      </c>
      <c r="DJ52" s="11">
        <v>2.456</v>
      </c>
      <c r="DK52" s="11">
        <v>-0.18</v>
      </c>
      <c r="DL52" s="12">
        <f t="shared" si="200"/>
        <v>3.9999999999995595</v>
      </c>
      <c r="DM52" s="12">
        <f t="shared" si="200"/>
        <v>-0.99999999999988987</v>
      </c>
      <c r="DN52" s="12">
        <f>(DK52-F52)*1000</f>
        <v>0</v>
      </c>
      <c r="DO52" s="199"/>
      <c r="DP52" s="11" t="s">
        <v>52</v>
      </c>
      <c r="DQ52" s="11">
        <v>-8.5050000000000008</v>
      </c>
      <c r="DR52" s="11">
        <v>2.4550000000000001</v>
      </c>
      <c r="DS52" s="11">
        <v>-0.18</v>
      </c>
      <c r="DT52" s="12">
        <f t="shared" si="178"/>
        <v>5.999999999998451</v>
      </c>
      <c r="DU52" s="12">
        <f t="shared" si="178"/>
        <v>-1.9999999999997797</v>
      </c>
      <c r="DV52" s="12">
        <f t="shared" si="178"/>
        <v>0</v>
      </c>
      <c r="DW52" s="199"/>
      <c r="DX52" s="11" t="s">
        <v>52</v>
      </c>
      <c r="DY52" s="11">
        <v>-8.5060000000000002</v>
      </c>
      <c r="DZ52" s="11">
        <v>2.4580000000000002</v>
      </c>
      <c r="EA52" s="11">
        <v>-0.18</v>
      </c>
      <c r="EB52" s="12">
        <f t="shared" si="72"/>
        <v>4.9999999999990052</v>
      </c>
      <c r="EC52" s="12">
        <f t="shared" si="61"/>
        <v>1.000000000000334</v>
      </c>
      <c r="ED52" s="12">
        <f t="shared" si="62"/>
        <v>0</v>
      </c>
      <c r="EE52" s="199"/>
      <c r="EF52" s="11" t="s">
        <v>52</v>
      </c>
      <c r="EG52" s="11">
        <v>-8.5090000000000003</v>
      </c>
      <c r="EH52" s="11">
        <v>2.456</v>
      </c>
      <c r="EI52" s="11">
        <v>-0.17899999999999999</v>
      </c>
      <c r="EJ52" s="12">
        <f t="shared" si="71"/>
        <v>1.9999999999988916</v>
      </c>
      <c r="EK52" s="12">
        <f t="shared" si="63"/>
        <v>-0.99999999999988987</v>
      </c>
      <c r="EL52" s="12">
        <f t="shared" si="69"/>
        <v>1.0000000000000009</v>
      </c>
      <c r="EM52" s="199"/>
      <c r="EN52" s="11" t="s">
        <v>52</v>
      </c>
      <c r="EO52" s="11">
        <v>-8.5090000000000003</v>
      </c>
      <c r="EP52" s="11">
        <v>2.456</v>
      </c>
      <c r="EQ52" s="11">
        <v>-0.17899999999999999</v>
      </c>
      <c r="ER52" s="12">
        <f t="shared" si="179"/>
        <v>1.9999999999988916</v>
      </c>
      <c r="ES52" s="12">
        <f t="shared" si="180"/>
        <v>-0.99999999999988987</v>
      </c>
      <c r="ET52" s="12">
        <f t="shared" si="181"/>
        <v>1.0000000000000009</v>
      </c>
      <c r="EU52" s="199"/>
      <c r="EV52" s="11" t="s">
        <v>52</v>
      </c>
      <c r="EW52" s="11"/>
      <c r="EX52" s="11"/>
      <c r="EY52" s="11"/>
      <c r="EZ52" s="12">
        <f t="shared" si="182"/>
        <v>4000.000000001336</v>
      </c>
      <c r="FA52" s="12">
        <f t="shared" si="183"/>
        <v>1999.9999999997797</v>
      </c>
      <c r="FB52" s="12">
        <f t="shared" si="184"/>
        <v>-1000.0000000000009</v>
      </c>
      <c r="FC52" s="199"/>
      <c r="FD52" s="11" t="s">
        <v>52</v>
      </c>
      <c r="FE52" s="11">
        <v>-8.5069999999999997</v>
      </c>
      <c r="FF52" s="11">
        <v>2.456</v>
      </c>
      <c r="FG52" s="11">
        <v>-0.18</v>
      </c>
      <c r="FH52" s="41">
        <f t="shared" si="140"/>
        <v>3.9999999999995595</v>
      </c>
      <c r="FI52" s="41">
        <f t="shared" si="141"/>
        <v>-0.99999999999988987</v>
      </c>
      <c r="FJ52" s="41">
        <f t="shared" si="142"/>
        <v>0</v>
      </c>
      <c r="FK52" s="199"/>
      <c r="FL52" s="11" t="s">
        <v>52</v>
      </c>
      <c r="FM52" s="11">
        <v>-8.5079999999999991</v>
      </c>
      <c r="FN52" s="11">
        <v>2.456</v>
      </c>
      <c r="FO52" s="11">
        <v>-0.17899999999999999</v>
      </c>
      <c r="FP52" s="41">
        <f t="shared" si="185"/>
        <v>3.0000000000001137</v>
      </c>
      <c r="FQ52" s="41">
        <f t="shared" si="186"/>
        <v>-0.99999999999988987</v>
      </c>
      <c r="FR52" s="41">
        <f t="shared" si="187"/>
        <v>1.0000000000000009</v>
      </c>
      <c r="FS52" s="17" t="s">
        <v>52</v>
      </c>
      <c r="FT52" s="30">
        <v>-8.5050000000000008</v>
      </c>
      <c r="FU52" s="30">
        <v>2.4569999999999999</v>
      </c>
      <c r="FV52" s="30">
        <v>-0.17799999999999999</v>
      </c>
      <c r="FW52" s="56">
        <f t="shared" si="188"/>
        <v>5.999999999998451</v>
      </c>
      <c r="FX52" s="56">
        <f t="shared" si="189"/>
        <v>0</v>
      </c>
      <c r="FY52" s="56">
        <f t="shared" si="190"/>
        <v>2.0000000000000018</v>
      </c>
      <c r="FZ52" s="17" t="s">
        <v>52</v>
      </c>
      <c r="GA52" s="59">
        <v>-8.5020000000000007</v>
      </c>
      <c r="GB52" s="59">
        <v>2.4550000000000001</v>
      </c>
      <c r="GC52" s="59">
        <v>-0.18</v>
      </c>
      <c r="GD52" s="56">
        <f t="shared" si="191"/>
        <v>8.9999999999985647</v>
      </c>
      <c r="GE52" s="56">
        <f t="shared" si="192"/>
        <v>-1.9999999999997797</v>
      </c>
      <c r="GF52" s="56">
        <f t="shared" si="193"/>
        <v>0</v>
      </c>
      <c r="GG52" s="17" t="s">
        <v>52</v>
      </c>
      <c r="GH52">
        <v>-8.5</v>
      </c>
      <c r="GI52">
        <v>2.4550000000000001</v>
      </c>
      <c r="GJ52">
        <v>-0.17899999999999999</v>
      </c>
      <c r="GK52" s="56">
        <f t="shared" si="194"/>
        <v>10.999999999999233</v>
      </c>
      <c r="GL52" s="56">
        <f t="shared" si="195"/>
        <v>-1.9999999999997797</v>
      </c>
      <c r="GM52" s="56">
        <f t="shared" si="196"/>
        <v>1.0000000000000009</v>
      </c>
      <c r="GN52" s="17" t="s">
        <v>52</v>
      </c>
      <c r="GO52" s="65">
        <v>-8.5009999999999994</v>
      </c>
      <c r="GP52" s="65">
        <v>2.4540000000000002</v>
      </c>
      <c r="GQ52" s="65">
        <v>-0.183</v>
      </c>
      <c r="GR52" s="63">
        <f t="shared" si="197"/>
        <v>9.9999999999997868</v>
      </c>
      <c r="GS52" s="56">
        <f t="shared" si="198"/>
        <v>-2.9999999999996696</v>
      </c>
      <c r="GT52" s="56">
        <f t="shared" si="199"/>
        <v>-3.0000000000000027</v>
      </c>
    </row>
  </sheetData>
  <mergeCells count="203">
    <mergeCell ref="GO3:GQ3"/>
    <mergeCell ref="FK46:FK52"/>
    <mergeCell ref="FT3:FV3"/>
    <mergeCell ref="GA3:GC3"/>
    <mergeCell ref="EM3:EM4"/>
    <mergeCell ref="EN3:EN4"/>
    <mergeCell ref="EM5:EM10"/>
    <mergeCell ref="EM11:EM17"/>
    <mergeCell ref="EM18:EM24"/>
    <mergeCell ref="EM25:EM31"/>
    <mergeCell ref="EM32:EM38"/>
    <mergeCell ref="EM39:EM45"/>
    <mergeCell ref="EM46:EM52"/>
    <mergeCell ref="FC46:FC52"/>
    <mergeCell ref="EU3:EU4"/>
    <mergeCell ref="EV3:EV4"/>
    <mergeCell ref="EU5:EU10"/>
    <mergeCell ref="EU11:EU17"/>
    <mergeCell ref="EU18:EU24"/>
    <mergeCell ref="EU25:EU31"/>
    <mergeCell ref="EU32:EU38"/>
    <mergeCell ref="EU39:EU45"/>
    <mergeCell ref="EU46:EU52"/>
    <mergeCell ref="FC3:FC4"/>
    <mergeCell ref="DX3:DX4"/>
    <mergeCell ref="DW5:DW10"/>
    <mergeCell ref="DW11:DW17"/>
    <mergeCell ref="DW18:DW24"/>
    <mergeCell ref="DW25:DW31"/>
    <mergeCell ref="DW32:DW38"/>
    <mergeCell ref="DW39:DW45"/>
    <mergeCell ref="EE3:EE4"/>
    <mergeCell ref="EF3:EF4"/>
    <mergeCell ref="EE5:EE10"/>
    <mergeCell ref="EE11:EE17"/>
    <mergeCell ref="EE18:EE24"/>
    <mergeCell ref="EE25:EE31"/>
    <mergeCell ref="EE32:EE38"/>
    <mergeCell ref="EE39:EE45"/>
    <mergeCell ref="DW46:DW52"/>
    <mergeCell ref="DG3:DG4"/>
    <mergeCell ref="DH3:DH4"/>
    <mergeCell ref="DG5:DG10"/>
    <mergeCell ref="DG11:DG17"/>
    <mergeCell ref="DG18:DG24"/>
    <mergeCell ref="DG25:DG31"/>
    <mergeCell ref="DG32:DG38"/>
    <mergeCell ref="DG39:DG45"/>
    <mergeCell ref="DG46:DG52"/>
    <mergeCell ref="DO3:DO4"/>
    <mergeCell ref="DP3:DP4"/>
    <mergeCell ref="DO5:DO10"/>
    <mergeCell ref="DO11:DO17"/>
    <mergeCell ref="DO18:DO24"/>
    <mergeCell ref="DO25:DO31"/>
    <mergeCell ref="DO32:DO38"/>
    <mergeCell ref="DO39:DO45"/>
    <mergeCell ref="DO46:DO52"/>
    <mergeCell ref="DW3:DW4"/>
    <mergeCell ref="CQ3:CQ4"/>
    <mergeCell ref="CR3:CR4"/>
    <mergeCell ref="CQ5:CQ10"/>
    <mergeCell ref="CQ11:CQ17"/>
    <mergeCell ref="CQ18:CQ24"/>
    <mergeCell ref="CQ25:CQ31"/>
    <mergeCell ref="CQ32:CQ38"/>
    <mergeCell ref="CQ39:CQ45"/>
    <mergeCell ref="CQ46:CQ52"/>
    <mergeCell ref="BS5:BS10"/>
    <mergeCell ref="BS11:BS17"/>
    <mergeCell ref="BS18:BS24"/>
    <mergeCell ref="CA25:CA31"/>
    <mergeCell ref="BS25:BS31"/>
    <mergeCell ref="BS32:BS38"/>
    <mergeCell ref="BS39:BS45"/>
    <mergeCell ref="BS46:BS52"/>
    <mergeCell ref="BS3:BS4"/>
    <mergeCell ref="CA32:CA38"/>
    <mergeCell ref="CA39:CA45"/>
    <mergeCell ref="CA46:CA52"/>
    <mergeCell ref="CA3:CA4"/>
    <mergeCell ref="CB3:CB4"/>
    <mergeCell ref="CA5:CA10"/>
    <mergeCell ref="CA11:CA17"/>
    <mergeCell ref="CA18:CA24"/>
    <mergeCell ref="BT3:BT4"/>
    <mergeCell ref="AE32:AE38"/>
    <mergeCell ref="AE39:AE45"/>
    <mergeCell ref="AE46:AE52"/>
    <mergeCell ref="AE3:AE4"/>
    <mergeCell ref="AU3:AU4"/>
    <mergeCell ref="AU32:AU38"/>
    <mergeCell ref="AU39:AU45"/>
    <mergeCell ref="AU46:AU52"/>
    <mergeCell ref="AM3:AM4"/>
    <mergeCell ref="AN3:AN4"/>
    <mergeCell ref="AM5:AM10"/>
    <mergeCell ref="AM11:AM17"/>
    <mergeCell ref="AM18:AM24"/>
    <mergeCell ref="AM25:AM31"/>
    <mergeCell ref="AM32:AM38"/>
    <mergeCell ref="AM39:AM45"/>
    <mergeCell ref="AF3:AF4"/>
    <mergeCell ref="AE5:AE10"/>
    <mergeCell ref="AE11:AE17"/>
    <mergeCell ref="O32:O38"/>
    <mergeCell ref="O46:O52"/>
    <mergeCell ref="X3:X4"/>
    <mergeCell ref="W5:W10"/>
    <mergeCell ref="W11:W17"/>
    <mergeCell ref="W18:W24"/>
    <mergeCell ref="O3:O4"/>
    <mergeCell ref="P3:P4"/>
    <mergeCell ref="O5:O10"/>
    <mergeCell ref="O39:O45"/>
    <mergeCell ref="W25:W31"/>
    <mergeCell ref="W32:W38"/>
    <mergeCell ref="W39:W45"/>
    <mergeCell ref="W46:W52"/>
    <mergeCell ref="W3:W4"/>
    <mergeCell ref="AE18:AE24"/>
    <mergeCell ref="AE25:AE31"/>
    <mergeCell ref="G39:G45"/>
    <mergeCell ref="G46:G52"/>
    <mergeCell ref="E1:L1"/>
    <mergeCell ref="B3:B4"/>
    <mergeCell ref="C3:C4"/>
    <mergeCell ref="B5:B10"/>
    <mergeCell ref="B11:B17"/>
    <mergeCell ref="G3:G4"/>
    <mergeCell ref="H3:H4"/>
    <mergeCell ref="G5:G10"/>
    <mergeCell ref="B46:B52"/>
    <mergeCell ref="B18:B24"/>
    <mergeCell ref="B25:B31"/>
    <mergeCell ref="B32:B38"/>
    <mergeCell ref="B39:B45"/>
    <mergeCell ref="G11:G17"/>
    <mergeCell ref="G18:G24"/>
    <mergeCell ref="G25:G31"/>
    <mergeCell ref="O25:O31"/>
    <mergeCell ref="G32:G38"/>
    <mergeCell ref="O11:O17"/>
    <mergeCell ref="O18:O24"/>
    <mergeCell ref="BD3:BD4"/>
    <mergeCell ref="BC5:BC10"/>
    <mergeCell ref="BC11:BC17"/>
    <mergeCell ref="BC18:BC24"/>
    <mergeCell ref="AM46:AM52"/>
    <mergeCell ref="AV3:AV4"/>
    <mergeCell ref="AU5:AU10"/>
    <mergeCell ref="AU11:AU17"/>
    <mergeCell ref="AU18:AU24"/>
    <mergeCell ref="AU25:AU31"/>
    <mergeCell ref="BC25:BC31"/>
    <mergeCell ref="BC32:BC38"/>
    <mergeCell ref="BC39:BC45"/>
    <mergeCell ref="BC46:BC52"/>
    <mergeCell ref="BC3:BC4"/>
    <mergeCell ref="BK25:BK31"/>
    <mergeCell ref="BK32:BK38"/>
    <mergeCell ref="BK39:BK45"/>
    <mergeCell ref="BK46:BK52"/>
    <mergeCell ref="BK3:BK4"/>
    <mergeCell ref="BL3:BL4"/>
    <mergeCell ref="BK5:BK10"/>
    <mergeCell ref="BK11:BK17"/>
    <mergeCell ref="BK18:BK24"/>
    <mergeCell ref="CI25:CI31"/>
    <mergeCell ref="CI32:CI38"/>
    <mergeCell ref="CI39:CI45"/>
    <mergeCell ref="CI46:CI52"/>
    <mergeCell ref="CI3:CI4"/>
    <mergeCell ref="CJ3:CJ4"/>
    <mergeCell ref="CI5:CI10"/>
    <mergeCell ref="CI11:CI17"/>
    <mergeCell ref="CI18:CI24"/>
    <mergeCell ref="CY3:CY4"/>
    <mergeCell ref="CZ3:CZ4"/>
    <mergeCell ref="CY5:CY10"/>
    <mergeCell ref="CY11:CY17"/>
    <mergeCell ref="CY18:CY24"/>
    <mergeCell ref="CY25:CY31"/>
    <mergeCell ref="CY32:CY38"/>
    <mergeCell ref="CY39:CY45"/>
    <mergeCell ref="CY46:CY52"/>
    <mergeCell ref="EE46:EE52"/>
    <mergeCell ref="GH3:GJ3"/>
    <mergeCell ref="FC5:FC10"/>
    <mergeCell ref="FC11:FC17"/>
    <mergeCell ref="FC18:FC24"/>
    <mergeCell ref="FC25:FC31"/>
    <mergeCell ref="FC32:FC38"/>
    <mergeCell ref="FC39:FC45"/>
    <mergeCell ref="FK3:FK4"/>
    <mergeCell ref="FL3:FL4"/>
    <mergeCell ref="FK5:FK10"/>
    <mergeCell ref="FK11:FK17"/>
    <mergeCell ref="FK18:FK24"/>
    <mergeCell ref="FK25:FK31"/>
    <mergeCell ref="FK32:FK38"/>
    <mergeCell ref="FK39:FK45"/>
    <mergeCell ref="FD3:FD4"/>
  </mergeCells>
  <conditionalFormatting sqref="L5:N52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V52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D52 AJ5:AL52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D52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5:AL5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T52 AZ5:BB5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T52 AZ5:BB5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:BJ52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:BJ52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5:BR5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5:BR5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5:CH52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5:CH52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5:BZ52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5:BZ52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5:CP52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5:CP52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5:CX52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5:CX52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5:DF52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5:DF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5:DN52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5:DN5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5:DV52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5:DV52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5:ED52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5:ED52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5:EL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5:EL52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5:ET52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5:ET52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5:ET16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8:ET2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25:ET30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33:ET3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25:EL30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5:FB52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5:FB52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5:FB16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8:FB2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25:FB30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33:FB37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5:FJ52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5:FJ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H5:FJ16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8:FJ23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25:FJ30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33:FJ37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8:FH23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18:FI2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18:FJ23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25:FH30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25:FH30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25:FI30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25:FI30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33:FI3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33:FI3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33:FI3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25:FJ30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25:FJ30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33:FH3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33:FH37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33:FH3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3:FJ3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3:FJ3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3:FJ37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39:FH44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39:FH44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39:FH4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39:FH44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39:FI4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39:FI4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39:FI4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39:FI4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9:FJ44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9:FJ4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9:FJ4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39:FJ44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46:FH52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46:FH52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46:FH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46:FH52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46:FI5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46:FI52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46:FI52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I46:FI52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46:FJ52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46:FJ52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46:FJ5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J46:FJ52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5:FR5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5:FR52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P5:FR1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8:FR23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25:FR30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33:FR3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18:FP23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18:FQ23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18:FR23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25:FP3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25:FP30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25:FQ3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25:FQ3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33:FQ3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33:FQ3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33:FQ37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25:FR30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25:FR3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33:FP3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33:FP37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33:FP3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33:FR3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33:FR3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33:FR3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39:FP4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39:FP4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39:FP4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39:FP44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39:FQ4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39:FQ4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39:FQ4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39:FQ44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39:FR44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39:FR4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39:FR4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39:FR4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46:FP5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46:FP52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46:FP5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P46:FP52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46:FQ52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46:FQ52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46:FQ52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Q46:FQ52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46:FR52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46:FR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46:FR5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46:FR52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5:FY52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5:FY52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W5:FY16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18:FY2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25:FY3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33:FY3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18:FW23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8:FX2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18:FY23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25:FW30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25:FW3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25:FX30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25:FX30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33:FX3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33:FX37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33:FX3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25:FY30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25:FY30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33:FW3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33:FW3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33:FW3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3:FY3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3:FY37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3:FY37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39:FW4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39:FW4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39:FW4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39:FW4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39:FX4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39:FX4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39:FX4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39:FX4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9:FY4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9:FY4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9:FY44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39:FY4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46:FW5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46:FW5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46:FW52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46:FW52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46:FX52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46:FX5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46:FX52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46:FX5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46:FY52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46:FY5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46:FY5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46:FY5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5:GF52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5:GF5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D5:GF1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18:GF2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25:GF3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33:GF3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18:GD23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18:GE23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18:GF2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25:GD3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25:GD30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25:GE3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25:GE3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33:GE3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33:GE37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33:GE37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25:GF3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25:GF3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33:GD3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33:GD37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33:GD3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33:GF3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33:GF3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33:GF3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39:GD4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39:GD4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39:GD44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39:GD4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39:GE4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39:GE4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39:GE4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39:GE4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39:GF4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39:GF4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39:GF4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39:GF4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46:GD5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46:GD5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46:GD5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46:GD5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46:GE52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46:GE52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46:GE5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46:GE52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46:GF52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46:GF5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46:GF5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46:GF5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5:GM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5:GM5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K5:GM1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18:GM2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25:GM3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3:GM3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18:GK2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18:GL2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18:GM2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25:GK3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25:GK3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25:GL3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25:GL3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33:GL3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33:GL3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33:GL3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25:GM3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25:GM3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3:GK3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3:GK3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3:GK3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33:GM37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33:GM3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33:GM3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9:GK4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9:GK4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9:GK4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9:GK4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39:GL4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39:GL4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39:GL4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39:GL4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39:GM4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39:GM4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39:GM4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39:GM4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46:GK5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46:GK5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46:GK5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46:GK5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46:GL5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46:GL5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46:GL52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46:GL5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46:GM5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46:GM5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46:GM52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46:GM5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9:GM3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3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39:GL4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L39:GL4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9:GK4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K39:GK4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3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3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M3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5:GT5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5:GT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R5:GT1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18:GT2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25:GT3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3:GT3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18:GR2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18:GS2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18:GT2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25:GR3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25:GR3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25:GS3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25:GS3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33:GS3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33:GS3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33:GS3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25:GT3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25:GT3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3:GR3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3:GR3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3:GR3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33:GT3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33:GT3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33:GT3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9:GR4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9:GR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9:GR4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9:GR4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39:GS4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39:GS4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39:GS4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39:GS4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39:GT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39:GT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39:GT4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39:GT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46:GR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46:GR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46:GR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46:GR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46:GS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46:GS5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46:GS5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46:GS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46:GT5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46:GT5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46:GT5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46:GT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9:GT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39:GS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39:GS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S39:GS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9:GR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9:GR4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R39:GR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39:GT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39:GT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T39:GT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21"/>
  <sheetViews>
    <sheetView topLeftCell="A193" workbookViewId="0">
      <selection activeCell="P211" sqref="P211"/>
    </sheetView>
  </sheetViews>
  <sheetFormatPr defaultRowHeight="15" x14ac:dyDescent="0.25"/>
  <cols>
    <col min="4" max="6" width="10.140625" bestFit="1" customWidth="1"/>
    <col min="7" max="7" width="10.140625" customWidth="1"/>
    <col min="8" max="24" width="10.140625" bestFit="1" customWidth="1"/>
    <col min="26" max="26" width="10" bestFit="1" customWidth="1"/>
  </cols>
  <sheetData>
    <row r="1" spans="2:27" ht="15.75" thickBot="1" x14ac:dyDescent="0.3"/>
    <row r="2" spans="2:27" ht="19.5" thickBot="1" x14ac:dyDescent="0.3">
      <c r="B2" s="225" t="s">
        <v>56</v>
      </c>
      <c r="C2" s="226"/>
      <c r="D2" s="59"/>
      <c r="E2" s="59"/>
      <c r="F2" s="59"/>
      <c r="G2" s="59"/>
      <c r="H2" s="59"/>
      <c r="I2" s="59"/>
      <c r="J2" s="59"/>
      <c r="K2" s="59"/>
      <c r="L2" s="59"/>
      <c r="M2" s="59"/>
      <c r="N2" s="159"/>
    </row>
    <row r="3" spans="2:27" x14ac:dyDescent="0.25">
      <c r="B3" s="252" t="s">
        <v>0</v>
      </c>
      <c r="C3" s="253"/>
      <c r="D3" s="227">
        <v>44293</v>
      </c>
      <c r="E3" s="229">
        <v>44319</v>
      </c>
      <c r="F3" s="229">
        <v>44352</v>
      </c>
      <c r="G3" s="229">
        <v>44408</v>
      </c>
      <c r="H3" s="229">
        <v>44433</v>
      </c>
      <c r="I3" s="229">
        <v>44456</v>
      </c>
      <c r="J3" s="229">
        <v>44492</v>
      </c>
      <c r="K3" s="229">
        <v>44505</v>
      </c>
      <c r="L3" s="229">
        <v>44533</v>
      </c>
      <c r="M3" s="236">
        <v>44566</v>
      </c>
      <c r="N3" s="236">
        <v>44604</v>
      </c>
      <c r="O3" s="236">
        <v>44631</v>
      </c>
      <c r="P3" s="236">
        <v>44666</v>
      </c>
      <c r="Q3" s="236">
        <v>44691</v>
      </c>
      <c r="R3" s="236">
        <v>44714</v>
      </c>
      <c r="S3" s="236">
        <v>44749</v>
      </c>
      <c r="T3" s="236">
        <v>44813</v>
      </c>
      <c r="U3" s="236">
        <v>44884</v>
      </c>
      <c r="V3" s="236">
        <v>44904</v>
      </c>
      <c r="W3" s="229">
        <v>44938</v>
      </c>
      <c r="X3" s="236">
        <v>44985</v>
      </c>
      <c r="Y3" s="256" t="s">
        <v>58</v>
      </c>
      <c r="Z3" s="150" t="s">
        <v>111</v>
      </c>
    </row>
    <row r="4" spans="2:27" ht="15.75" thickBot="1" x14ac:dyDescent="0.3">
      <c r="B4" s="254"/>
      <c r="C4" s="255"/>
      <c r="D4" s="228"/>
      <c r="E4" s="230"/>
      <c r="F4" s="230"/>
      <c r="G4" s="230"/>
      <c r="H4" s="230"/>
      <c r="I4" s="230"/>
      <c r="J4" s="230"/>
      <c r="K4" s="230"/>
      <c r="L4" s="230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0"/>
      <c r="X4" s="237"/>
      <c r="Y4" s="257"/>
      <c r="Z4" s="151" t="s">
        <v>112</v>
      </c>
    </row>
    <row r="5" spans="2:27" x14ac:dyDescent="0.25">
      <c r="B5" s="234" t="s">
        <v>9</v>
      </c>
      <c r="C5" s="235"/>
      <c r="D5" s="145">
        <f>SQRT((Лист1!AB9 * Лист1!AB9)+(Лист1!AC9 * Лист1!AC9))</f>
        <v>1.000000000000334</v>
      </c>
      <c r="E5" s="145">
        <f>SQRT((Лист1!AJ9 * Лист1!AJ9)+(Лист1!AK9 * Лист1!AK9))</f>
        <v>0.99999999999988987</v>
      </c>
      <c r="F5" s="145">
        <f>SQRT((Лист1!AR9 * Лист1!AR9)+(Лист1!AS9 * Лист1!AS9))</f>
        <v>1.4142135623732532</v>
      </c>
      <c r="G5" s="145">
        <f>SQRT((Лист1!AZ9 * Лист1!AZ9)+(Лист1!BA9 * Лист1!BA9))</f>
        <v>1.000000000000334</v>
      </c>
      <c r="H5" s="145">
        <f>SQRT((Лист1!BH9 * Лист1!BH9)+(Лист1!BI9 * Лист1!BI9))</f>
        <v>2.2360679775001393</v>
      </c>
      <c r="I5" s="145">
        <f>SQRT((Лист1!BP9 * Лист1!BP9)+(Лист1!BQ9 * Лист1!BQ9))</f>
        <v>1.4142135623732532</v>
      </c>
      <c r="J5" s="145">
        <f>SQRT((Лист1!BX9 * Лист1!BX9)+(Лист1!BY9 * Лист1!BY9))</f>
        <v>3.6055512754642081</v>
      </c>
      <c r="K5" s="74">
        <f>SQRT((Лист1!CF9 * Лист1!CF9)+(Лист1!CG9 * Лист1!CG9))</f>
        <v>3.6055512754642081</v>
      </c>
      <c r="L5" s="74">
        <f>SQRT((Лист1!CN9 * Лист1!CN9)+(Лист1!CO9 * Лист1!CO9))</f>
        <v>2.2360679774997418</v>
      </c>
      <c r="M5" s="81">
        <f>SQRT((Лист1!CV9 * Лист1!CV9)+(Лист1!CW9 * Лист1!CW9))</f>
        <v>2.0000000000002238</v>
      </c>
      <c r="N5" s="167">
        <f>SQRT((Лист1!DD9 * Лист1!DD9)+(Лист1!DE9 * Лист1!DE9))</f>
        <v>3.6055512754642081</v>
      </c>
      <c r="O5" s="167">
        <f>SQRT((Лист1!DL9 * Лист1!DL9)+(Лист1!DM9 * Лист1!DM9))</f>
        <v>2.2360679774999408</v>
      </c>
      <c r="P5" s="167">
        <f>SQRT((Лист1!DT9 * Лист1!DT9)+(Лист1!DU9 * Лист1!DU9))</f>
        <v>2.8284271247465065</v>
      </c>
      <c r="Q5" s="167">
        <f>SQRT((Лист1!EB9 * Лист1!EB9)+(Лист1!EC9 * Лист1!EC9))</f>
        <v>4.123105625617745</v>
      </c>
      <c r="R5" s="167">
        <f>SQRT((Лист1!EJ9 * Лист1!EJ9)+(Лист1!EK9 * Лист1!EK9))</f>
        <v>4.123105625617745</v>
      </c>
      <c r="S5" s="167">
        <f>SQRT((Лист1!ER9 * Лист1!ER9)+(Лист1!ES9 * Лист1!ES9))</f>
        <v>2.8284271247465065</v>
      </c>
      <c r="T5" s="167">
        <f>SQRT((Лист1!FH9 * Лист1!FH9)+(Лист1!FI9 * Лист1!FI9))</f>
        <v>2.2360679775001393</v>
      </c>
      <c r="U5" s="167">
        <f>SQRT((Лист1!FW9 * Лист1!FW9)+(Лист1!FX9 * Лист1!FX9))</f>
        <v>2.2360679774999408</v>
      </c>
      <c r="V5" s="167">
        <f>SQRT((Лист1!GD9 * Лист1!GD9)+(Лист1!GE9 * Лист1!GE9))</f>
        <v>4.123105625617745</v>
      </c>
      <c r="W5" s="167">
        <f>SQRT((Лист1!GK9 * Лист1!GK9)+(Лист1!GL9 * Лист1!GL9))</f>
        <v>5.0000000000000711</v>
      </c>
      <c r="X5" s="81">
        <f>SQRT((Лист1!GR9 * Лист1!GR9)+(Лист1!GS9 * Лист1!GS9))</f>
        <v>2.8284271247465065</v>
      </c>
      <c r="Y5" s="85">
        <f>AVERAGE(D5:X5)</f>
        <v>2.6514294804634591</v>
      </c>
      <c r="Z5" s="193" t="b">
        <f>N19</f>
        <v>1</v>
      </c>
    </row>
    <row r="6" spans="2:27" x14ac:dyDescent="0.25">
      <c r="B6" s="233" t="s">
        <v>16</v>
      </c>
      <c r="C6" s="232"/>
      <c r="D6" s="145">
        <f>SQRT((Лист1!AB16 * Лист1!AB16)+(Лист1!AC16 * Лист1!AC16))</f>
        <v>0.99999999999988987</v>
      </c>
      <c r="E6" s="145">
        <f>SQRT((Лист1!AJ16 * Лист1!AJ16)+(Лист1!AK16 * Лист1!AK16))</f>
        <v>1.4142135623729393</v>
      </c>
      <c r="F6" s="145">
        <f>SQRT((Лист1!AR16 * Лист1!AR16)+(Лист1!AS16 * Лист1!AS16))</f>
        <v>1.0000000000001119</v>
      </c>
      <c r="G6" s="145">
        <f>SQRT((Лист1!AZ16 * Лист1!AZ16)+(Лист1!BA16 * Лист1!BA16))</f>
        <v>2.2360679774997418</v>
      </c>
      <c r="H6" s="145">
        <f>SQRT((Лист1!BH16 * Лист1!BH16)+(Лист1!BI16 * Лист1!BI16))</f>
        <v>2.8284271247463497</v>
      </c>
      <c r="I6" s="145">
        <f>SQRT((Лист1!BP16 * Лист1!BP16)+(Лист1!BQ16 * Лист1!BQ16))</f>
        <v>1.4142135623730963</v>
      </c>
      <c r="J6" s="145">
        <f>SQRT((Лист1!BX16 * Лист1!BX16)+(Лист1!BY16 * Лист1!BY16))</f>
        <v>3.6055512754642081</v>
      </c>
      <c r="K6" s="74">
        <f>SQRT((Лист1!CF16 * Лист1!CF16)+(Лист1!CG16 * Лист1!CG16))</f>
        <v>4.4721359549996826</v>
      </c>
      <c r="L6" s="74">
        <f>SQRT((Лист1!CN16 * Лист1!CN16)+(Лист1!CO16 * Лист1!CO16))</f>
        <v>2.0000000000002238</v>
      </c>
      <c r="M6" s="81">
        <f>SQRT((Лист1!CV16 * Лист1!CV16)+(Лист1!CW16 * Лист1!CW16))</f>
        <v>3.1622776601684524</v>
      </c>
      <c r="N6" s="132">
        <f>SQRT((Лист1!DD16 * Лист1!DD16)+(Лист1!DE16 * Лист1!DE16))</f>
        <v>4.4721359549996826</v>
      </c>
      <c r="O6" s="132">
        <f>SQRT((Лист1!DL16 * Лист1!DL16)+(Лист1!DM16 * Лист1!DM16))</f>
        <v>3.1622776601685225</v>
      </c>
      <c r="P6" s="132">
        <f>SQRT((Лист1!DT16 * Лист1!DT16)+(Лист1!DU16 * Лист1!DU16))</f>
        <v>2.8284271247463497</v>
      </c>
      <c r="Q6" s="132">
        <f>SQRT((Лист1!EB16 * Лист1!EB16)+(Лист1!EC16 * Лист1!EC16))</f>
        <v>3.1622776601684524</v>
      </c>
      <c r="R6" s="132">
        <f>SQRT((Лист1!EJ16 * Лист1!EJ16)+(Лист1!EK16 * Лист1!EK16))</f>
        <v>3.1622776601684524</v>
      </c>
      <c r="S6" s="132">
        <f>SQRT((Лист1!ER16 * Лист1!ER16)+(Лист1!ES16 * Лист1!ES16))</f>
        <v>2.0000000000002238</v>
      </c>
      <c r="T6" s="132">
        <f>SQRT((Лист1!FH16 * Лист1!FH16)+(Лист1!FI16 * Лист1!FI16))</f>
        <v>2.0000000000000018</v>
      </c>
      <c r="U6" s="132">
        <f>SQRT((Лист1!FW16 * Лист1!FW16)+(Лист1!FX16 * Лист1!FX16))</f>
        <v>2.8284271247463497</v>
      </c>
      <c r="V6" s="132">
        <f>SQRT((Лист1!GD16 * Лист1!GD16)+(Лист1!GE16 * Лист1!GE16))</f>
        <v>2.8284271247463497</v>
      </c>
      <c r="W6" s="132">
        <f>SQRT((Лист1!GK16 * Лист1!GK16)+(Лист1!GL16 * Лист1!GL16))</f>
        <v>4.2426406871194455</v>
      </c>
      <c r="X6" s="81">
        <f>SQRT((Лист1!GR16 * Лист1!GR16)+(Лист1!GS16 * Лист1!GS16))</f>
        <v>2.2360679775000398</v>
      </c>
      <c r="Y6" s="85">
        <f t="shared" ref="Y6:Y13" si="0">AVERAGE(D6:X6)</f>
        <v>2.6693260043804075</v>
      </c>
      <c r="Z6" s="195" t="b">
        <f>N45</f>
        <v>0</v>
      </c>
    </row>
    <row r="7" spans="2:27" x14ac:dyDescent="0.25">
      <c r="B7" s="231" t="s">
        <v>113</v>
      </c>
      <c r="C7" s="232"/>
      <c r="D7" s="145">
        <f>SQRT((Лист1!AB23 * Лист1!AB23)+(Лист1!AC23 * Лист1!AC23))</f>
        <v>1.0000000000000009</v>
      </c>
      <c r="E7" s="145">
        <f>SQRT((Лист1!AJ23 * Лист1!AJ23)+(Лист1!AK23 * Лист1!AK23))</f>
        <v>0</v>
      </c>
      <c r="F7" s="145">
        <f>SQRT((Лист1!AR23 * Лист1!AR23)+(Лист1!AS23 * Лист1!AS23))</f>
        <v>2.0000000000000018</v>
      </c>
      <c r="G7" s="145">
        <f>SQRT((Лист1!AZ23 * Лист1!AZ23)+(Лист1!BA23 * Лист1!BA23))</f>
        <v>0</v>
      </c>
      <c r="H7" s="145">
        <f>SQRT((Лист1!BH23 * Лист1!BH23)+(Лист1!BI23 * Лист1!BI23))</f>
        <v>1.0000000000000009</v>
      </c>
      <c r="I7" s="145">
        <f>SQRT((Лист1!BP23 * Лист1!BP23)+(Лист1!BQ23 * Лист1!BQ23))</f>
        <v>2.2360679774997418</v>
      </c>
      <c r="J7" s="145">
        <f>SQRT((Лист1!BX23 * Лист1!BX23)+(Лист1!BY23 * Лист1!BY23))</f>
        <v>1.4142135623730179</v>
      </c>
      <c r="K7" s="74">
        <f>SQRT((Лист1!CF23 * Лист1!CF23)+(Лист1!CG23 * Лист1!CG23))</f>
        <v>2.2360679774995931</v>
      </c>
      <c r="L7" s="74">
        <f>SQRT((Лист1!CN23 * Лист1!CN23)+(Лист1!CO23 * Лист1!CO23))</f>
        <v>2.2360679774997418</v>
      </c>
      <c r="M7" s="81">
        <f>SQRT((Лист1!CV23 * Лист1!CV23)+(Лист1!CW23 * Лист1!CW23))</f>
        <v>2.2360679774997418</v>
      </c>
      <c r="N7" s="132">
        <f>SQRT((Лист1!DD23 * Лист1!DD23)+(Лист1!DE23 * Лист1!DE23))</f>
        <v>2.2360679774995931</v>
      </c>
      <c r="O7" s="132">
        <f>SQRT((Лист1!DL23 * Лист1!DL23)+(Лист1!DM23 * Лист1!DM23))</f>
        <v>2.8284271247460357</v>
      </c>
      <c r="P7" s="132">
        <f>SQRT((Лист1!DT23 * Лист1!DT23)+(Лист1!DU23 * Лист1!DU23))</f>
        <v>0.99999999999988987</v>
      </c>
      <c r="Q7" s="132">
        <f>SQRT((Лист1!EB23 * Лист1!EB23)+(Лист1!EC23 * Лист1!EC23))</f>
        <v>1.4142135623730179</v>
      </c>
      <c r="R7" s="132">
        <f>SQRT((Лист1!EJ23 * Лист1!EJ23)+(Лист1!EK23 * Лист1!EK23))</f>
        <v>3.605551275464085</v>
      </c>
      <c r="S7" s="132">
        <f>SQRT((Лист1!ER23 * Лист1!ER23)+(Лист1!ES23 * Лист1!ES23))</f>
        <v>3.1622776601684874</v>
      </c>
      <c r="T7" s="132">
        <f>SQRT((Лист1!FH23 * Лист1!FH23)+(Лист1!FI23 * Лист1!FI23))</f>
        <v>1.4142135623730179</v>
      </c>
      <c r="U7" s="132">
        <f>SQRT((Лист1!FW23 * Лист1!FW23)+(Лист1!FX23 * Лист1!FX23))</f>
        <v>2.2360679774995931</v>
      </c>
      <c r="V7" s="132">
        <f>SQRT((Лист1!GD23 * Лист1!GD23)+(Лист1!GE23 * Лист1!GE23))</f>
        <v>1.4142135623730179</v>
      </c>
      <c r="W7" s="132">
        <f>SQRT((Лист1!GK23 * Лист1!GK23)+(Лист1!GL23 * Лист1!GL23))</f>
        <v>1.4142135623730179</v>
      </c>
      <c r="X7" s="81">
        <f>SQRT((Лист1!GR23 * Лист1!GR23)+(Лист1!GS23 * Лист1!GS23))</f>
        <v>0.99999999999988987</v>
      </c>
      <c r="Y7" s="85">
        <f t="shared" si="0"/>
        <v>1.7182729398686425</v>
      </c>
      <c r="Z7" s="195" t="b">
        <f>N71</f>
        <v>0</v>
      </c>
    </row>
    <row r="8" spans="2:27" x14ac:dyDescent="0.25">
      <c r="B8" s="233" t="s">
        <v>114</v>
      </c>
      <c r="C8" s="232"/>
      <c r="D8" s="145">
        <f>SQRT((Лист1!AB26 * Лист1!AB26)+(Лист1!AC26 * Лист1!AC26))</f>
        <v>0</v>
      </c>
      <c r="E8" s="145">
        <f>SQRT((Лист1!AJ26 * Лист1!AJ26)+(Лист1!AK26 * Лист1!AK26))</f>
        <v>0.99999999999988987</v>
      </c>
      <c r="F8" s="145">
        <f>SQRT((Лист1!AR26 * Лист1!AR26)+(Лист1!AS26 * Лист1!AS26))</f>
        <v>0.99999999999988987</v>
      </c>
      <c r="G8" s="145">
        <f>SQRT((Лист1!AZ26 * Лист1!AZ26)+(Лист1!BA26 * Лист1!BA26))</f>
        <v>1.4142135623732532</v>
      </c>
      <c r="H8" s="145">
        <f>SQRT((Лист1!BH26 * Лист1!BH26)+(Лист1!BI26 * Лист1!BI26))</f>
        <v>2.2360679774997418</v>
      </c>
      <c r="I8" s="145">
        <f>SQRT((Лист1!BP26 * Лист1!BP26)+(Лист1!BQ26 * Лист1!BQ26))</f>
        <v>1.9999999999997797</v>
      </c>
      <c r="J8" s="145">
        <f>SQRT((Лист1!BX26 * Лист1!BX26)+(Лист1!BY26 * Лист1!BY26))</f>
        <v>3.1622776601681717</v>
      </c>
      <c r="K8" s="74">
        <f>SQRT((Лист1!CF26 * Лист1!CF26)+(Лист1!CG26 * Лист1!CG26))</f>
        <v>3.6055512754638386</v>
      </c>
      <c r="L8" s="74">
        <f>SQRT((Лист1!CN26 * Лист1!CN26)+(Лист1!CO26 * Лист1!CO26))</f>
        <v>2.2360679775001393</v>
      </c>
      <c r="M8" s="81">
        <f>SQRT((Лист1!CV26 * Лист1!CV26)+(Лист1!CW26 * Лист1!CW26))</f>
        <v>1.9999999999997797</v>
      </c>
      <c r="N8" s="132">
        <f>SQRT((Лист1!DD26 * Лист1!DD26)+(Лист1!DD26 * Лист1!DD26))</f>
        <v>2.8284271247458785</v>
      </c>
      <c r="O8" s="132">
        <f>SQRT((Лист1!DL26 * Лист1!DL26)+(Лист1!DM26 * Лист1!DM26))</f>
        <v>1.000000000000334</v>
      </c>
      <c r="P8" s="132">
        <f>SQRT((Лист1!DT26 * Лист1!DT26)+(Лист1!DU26 * Лист1!DU26))</f>
        <v>2.8284271247461925</v>
      </c>
      <c r="Q8" s="132">
        <f>SQRT((Лист1!EB26 * Лист1!EB26)+(Лист1!EC26 * Лист1!EC26))</f>
        <v>1.9999999999997797</v>
      </c>
      <c r="R8" s="132">
        <f>SQRT((Лист1!EJ26 * Лист1!EJ26)+(Лист1!EK26 * Лист1!EK26))</f>
        <v>0.99999999999988987</v>
      </c>
      <c r="S8" s="132">
        <f>SQRT((Лист1!ER26 * Лист1!ER26)+(Лист1!ES26 * Лист1!ES26))</f>
        <v>3.1622776601685927</v>
      </c>
      <c r="T8" s="132">
        <f>SQRT((Лист1!FH26 * Лист1!FH26)+(Лист1!FI26 * Лист1!FI26))</f>
        <v>1.9999999999997797</v>
      </c>
      <c r="U8" s="132">
        <f>SQRT((Лист1!FW26 * Лист1!FW26)+(Лист1!FX26 * Лист1!FX26))</f>
        <v>2.2360679774999408</v>
      </c>
      <c r="V8" s="132">
        <f>SQRT((Лист1!GD26 * Лист1!GD26)+(Лист1!GE26 * Лист1!GE26))</f>
        <v>0.99999999999988987</v>
      </c>
      <c r="W8" s="132">
        <f>SQRT((Лист1!GK26 * Лист1!GK26)+(Лист1!GL26 * Лист1!GL26))</f>
        <v>3.6055512754635921</v>
      </c>
      <c r="X8" s="81">
        <f>SQRT((Лист1!GR26 * Лист1!GR26)+(Лист1!GS26 * Лист1!GS26))</f>
        <v>2.2360679774995433</v>
      </c>
      <c r="Y8" s="85">
        <f t="shared" si="0"/>
        <v>2.026237980625138</v>
      </c>
      <c r="Z8" s="195" t="b">
        <f>N97</f>
        <v>0</v>
      </c>
    </row>
    <row r="9" spans="2:27" x14ac:dyDescent="0.25">
      <c r="B9" s="233" t="s">
        <v>115</v>
      </c>
      <c r="C9" s="232"/>
      <c r="D9" s="145">
        <f>SQRT((Лист1!AB28 * Лист1!AB28)+(Лист1!AC28 * Лист1!AC28))</f>
        <v>0</v>
      </c>
      <c r="E9" s="145">
        <f>SQRT((Лист1!AJ28 * Лист1!AJ28)+(Лист1!AK28 * Лист1!AK28))</f>
        <v>1.4142135623730179</v>
      </c>
      <c r="F9" s="145">
        <f>SQRT((Лист1!AR28 * Лист1!AR28)+(Лист1!AS28 * Лист1!AS28))</f>
        <v>2.0000000000002238</v>
      </c>
      <c r="G9" s="145">
        <f>SQRT((Лист1!AZ28 * Лист1!AZ28)+(Лист1!BA28 * Лист1!BA28))</f>
        <v>1.0000000000000009</v>
      </c>
      <c r="H9" s="145">
        <f>SQRT((Лист1!BH28 * Лист1!BH28)+(Лист1!BI28 * Лист1!BI28))</f>
        <v>1.4142135623730179</v>
      </c>
      <c r="I9" s="145">
        <f>SQRT((Лист1!BP28 * Лист1!BP28)+(Лист1!BQ28 * Лист1!BQ28))</f>
        <v>2.2360679774997418</v>
      </c>
      <c r="J9" s="145">
        <f>SQRT((Лист1!BX28 * Лист1!BX28)+(Лист1!BY28 * Лист1!BY28))</f>
        <v>2.2360679774999901</v>
      </c>
      <c r="K9" s="74">
        <f>SQRT((Лист1!CF28 * Лист1!CF28)+(Лист1!CG28 * Лист1!CG28))</f>
        <v>3.605551275464085</v>
      </c>
      <c r="L9" s="74">
        <f>SQRT((Лист1!CN28 * Лист1!CN28)+(Лист1!CO28 * Лист1!CO28))</f>
        <v>2.2360679774997418</v>
      </c>
      <c r="M9" s="81">
        <f>SQRT((Лист1!CV28 * Лист1!CV28)+(Лист1!CW28 * Лист1!CW28))</f>
        <v>2.2360679774999901</v>
      </c>
      <c r="N9" s="132">
        <f>SQRT((Лист1!DD28 * Лист1!DD28)+(Лист1!DE28 * Лист1!DE28))</f>
        <v>2.8284271247463497</v>
      </c>
      <c r="O9" s="132">
        <f>SQRT((Лист1!DL28 * Лист1!DL28)+(Лист1!DM28 * Лист1!DM28))</f>
        <v>3.1622776601683471</v>
      </c>
      <c r="P9" s="132">
        <f>SQRT((Лист1!DT28 * Лист1!DT28)+(Лист1!DU28 * Лист1!DU28))</f>
        <v>1.0000000000000009</v>
      </c>
      <c r="Q9" s="132">
        <f>SQRT((Лист1!EB28 * Лист1!EB28)+(Лист1!EC28 * Лист1!EC28))</f>
        <v>2.2360679774999901</v>
      </c>
      <c r="R9" s="132">
        <f>SQRT((Лист1!EJ28 * Лист1!EJ28)+(Лист1!EK28 * Лист1!EK28))</f>
        <v>2.2360679774997418</v>
      </c>
      <c r="S9" s="132">
        <f>SQRT((Лист1!ER28 * Лист1!ER28)+(Лист1!ES28 * Лист1!ES28))</f>
        <v>4.0000000000000036</v>
      </c>
      <c r="T9" s="132">
        <f>SQRT((Лист1!FH28 * Лист1!FH28)+(Лист1!FI28 * Лист1!FI28))</f>
        <v>2.2360679774999901</v>
      </c>
      <c r="U9" s="132">
        <f>SQRT((Лист1!FW28 * Лист1!FW28)+(Лист1!FX28 * Лист1!FX28))</f>
        <v>2.0000000000000018</v>
      </c>
      <c r="V9" s="132">
        <f>SQRT((Лист1!GD28 * Лист1!GD28)+(Лист1!GE28 * Лист1!GE28))</f>
        <v>1.4142135623730179</v>
      </c>
      <c r="W9" s="132">
        <f>SQRT((Лист1!GK28 * Лист1!GK28)+(Лист1!GL28 * Лист1!GL28))</f>
        <v>2.0000000000002238</v>
      </c>
      <c r="X9" s="81">
        <f>SQRT((Лист1!GR28 * Лист1!GR28)+(Лист1!GS28 * Лист1!GS28))</f>
        <v>0</v>
      </c>
      <c r="Y9" s="85">
        <f t="shared" si="0"/>
        <v>1.9757796471427373</v>
      </c>
      <c r="Z9" s="195" t="b">
        <f>N123</f>
        <v>0</v>
      </c>
    </row>
    <row r="10" spans="2:27" x14ac:dyDescent="0.25">
      <c r="B10" s="233" t="s">
        <v>116</v>
      </c>
      <c r="C10" s="232"/>
      <c r="D10" s="145">
        <f>SQRT((Лист1!AB43 * Лист1!AB43)+(Лист1!AC43 * Лист1!AC43))</f>
        <v>0.99999999999944578</v>
      </c>
      <c r="E10" s="145">
        <f>SQRT((Лист1!AJ43 * Лист1!AJ43)+(Лист1!AK43 * Лист1!AK43))</f>
        <v>1.9999999999997797</v>
      </c>
      <c r="F10" s="145">
        <f>SQRT((Лист1!AR43 * Лист1!AR43)+(Лист1!AS43 * Лист1!AS43))</f>
        <v>1.4142135623726253</v>
      </c>
      <c r="G10" s="145">
        <f>SQRT((Лист1!AZ43 * Лист1!AZ43)+(Лист1!BA43 * Лист1!BA43))</f>
        <v>3.9999999999995595</v>
      </c>
      <c r="H10" s="145">
        <f>SQRT((Лист1!BH43 * Лист1!BH43)+(Лист1!BI43 * Лист1!BI43))</f>
        <v>2.8284271247460357</v>
      </c>
      <c r="I10" s="145">
        <f>SQRT((Лист1!BP43 * Лист1!BP43)+(Лист1!BQ43 * Лист1!BQ43))</f>
        <v>3.9999999999995595</v>
      </c>
      <c r="J10" s="145">
        <f>SQRT((Лист1!BX43 * Лист1!BX43)+(Лист1!BY43 * Лист1!BY43))</f>
        <v>5.0990195135926584</v>
      </c>
      <c r="K10" s="74">
        <f>SQRT((Лист1!CF43 * Лист1!CF43)+(Лист1!CG43 * Лист1!CG43))</f>
        <v>3.1622776601685225</v>
      </c>
      <c r="L10" s="74">
        <f>SQRT((Лист1!CN43 * Лист1!CN43)+(Лист1!CO43 * Лист1!CO43))</f>
        <v>3.1622776601684524</v>
      </c>
      <c r="M10" s="81">
        <f>SQRT((Лист1!CV43 * Лист1!CV43)+(Лист1!CW43 * Лист1!CW43))</f>
        <v>6.082762530297587</v>
      </c>
      <c r="N10" s="132">
        <f>SQRT((Лист1!DD43 * Лист1!DD43)+(Лист1!DE43 * Лист1!DE43))</f>
        <v>2.2360679774995433</v>
      </c>
      <c r="O10" s="132">
        <f>SQRT((Лист1!DL43 * Лист1!DL43)+(Лист1!DM43 * Лист1!DM43))</f>
        <v>2.2360679774996428</v>
      </c>
      <c r="P10" s="132">
        <f>SQRT((Лист1!DT43 * Лист1!DT43)+(Лист1!DU43 * Лист1!DU43))</f>
        <v>3.9999999999995595</v>
      </c>
      <c r="Q10" s="132">
        <f>SQRT((Лист1!EB43 * Лист1!EB43)+(Лист1!EC43 * Лист1!EC43))</f>
        <v>2.2360679774995433</v>
      </c>
      <c r="R10" s="132">
        <f>SQRT((Лист1!EJ43 * Лист1!EJ43)+(Лист1!EK43 * Лист1!EK43))</f>
        <v>2.2360679774995433</v>
      </c>
      <c r="S10" s="132">
        <f>SQRT((Лист1!ER43 * Лист1!ER43)+(Лист1!ES43 * Лист1!ES43))</f>
        <v>2.2360679774995433</v>
      </c>
      <c r="T10" s="132">
        <f>SQRT((Лист1!FH43 * Лист1!FH43)+(Лист1!FI43 * Лист1!FI43))</f>
        <v>5.8309518948451533</v>
      </c>
      <c r="U10" s="132">
        <f>SQRT((Лист1!FW43 * Лист1!FW43)+(Лист1!FX43 * Лист1!FX43))</f>
        <v>5.385164807134406</v>
      </c>
      <c r="V10" s="132">
        <f>SQRT((Лист1!GD43 * Лист1!GD43)+(Лист1!GE43 * Лист1!GE43))</f>
        <v>7.0710678118651362</v>
      </c>
      <c r="W10" s="132">
        <f>SQRT((Лист1!GK43 * Лист1!GK43)+(Лист1!GL43 * Лист1!GL43))</f>
        <v>4.9999999999998934</v>
      </c>
      <c r="X10" s="81">
        <f>SQRT((Лист1!GR43 * Лист1!GR43)+(Лист1!GS43 * Лист1!GS43))</f>
        <v>3.1622776601685225</v>
      </c>
      <c r="Y10" s="85">
        <f t="shared" si="0"/>
        <v>3.5418466720407014</v>
      </c>
      <c r="Z10" s="193" t="b">
        <f>N149</f>
        <v>1</v>
      </c>
    </row>
    <row r="11" spans="2:27" x14ac:dyDescent="0.25">
      <c r="B11" s="233" t="s">
        <v>117</v>
      </c>
      <c r="C11" s="232"/>
      <c r="D11" s="145">
        <f>SQRT((Лист1!AB51 * Лист1!AB51)+(Лист1!AC51 * Лист1!AC51))</f>
        <v>0</v>
      </c>
      <c r="E11" s="145">
        <f>SQRT((Лист1!AJ51 * Лист1!AJ51)+(Лист1!AK51 * Лист1!AK51))</f>
        <v>0</v>
      </c>
      <c r="F11" s="145">
        <f>SQRT((Лист1!AR51 * Лист1!AR51)+(Лист1!AS51 * Лист1!AS51))</f>
        <v>0.99999999999944578</v>
      </c>
      <c r="G11" s="145">
        <f>SQRT((Лист1!AZ51 * Лист1!AZ51)+(Лист1!BA51 * Лист1!BA51))</f>
        <v>1.9999999999988916</v>
      </c>
      <c r="H11" s="145">
        <f>SQRT((Лист1!BH51 * Лист1!BH51)+(Лист1!BI51 * Лист1!BI51))</f>
        <v>1.9999999999988916</v>
      </c>
      <c r="I11" s="145">
        <f>SQRT((Лист1!BP51 * Лист1!BP51)+(Лист1!BQ51 * Лист1!BQ51))</f>
        <v>0.99999999999944578</v>
      </c>
      <c r="J11" s="145">
        <f>SQRT((Лист1!BX51 * Лист1!BX51)+(Лист1!BY51 * Лист1!BY51))</f>
        <v>3.1622776601684524</v>
      </c>
      <c r="K11" s="74">
        <f>SQRT((Лист1!CF51 * Лист1!CF51)+(Лист1!CG51 * Лист1!CG51))</f>
        <v>1.4142135623726253</v>
      </c>
      <c r="L11" s="74">
        <f>SQRT((Лист1!CN51 * Лист1!CN51)+(Лист1!CO51 * Лист1!CO51))</f>
        <v>2.2360679774993448</v>
      </c>
      <c r="M11" s="81">
        <f>SQRT((Лист1!CV51 * Лист1!CV51)+(Лист1!CW51 * Лист1!CW51))</f>
        <v>1.9999999999988916</v>
      </c>
      <c r="N11" s="132">
        <f>SQRT((Лист1!DD51 * Лист1!DD51)+(Лист1!DE51 * Лист1!DE51))</f>
        <v>3.6055512754639616</v>
      </c>
      <c r="O11" s="132">
        <f>SQRT((Лист1!DL51 * Лист1!DL51)+(Лист1!DM51 * Лист1!DM51))</f>
        <v>2.2360679774993448</v>
      </c>
      <c r="P11" s="132">
        <f>SQRT((Лист1!DT51 * Лист1!DT51)+(Лист1!DU51 * Лист1!DU51))</f>
        <v>13.453624047073781</v>
      </c>
      <c r="Q11" s="132">
        <f>SQRT((Лист1!EB51 * Лист1!EB51)+(Лист1!EC51 * Лист1!EC51))</f>
        <v>13.892443989450257</v>
      </c>
      <c r="R11" s="132">
        <f>SQRT((Лист1!EJ51 * Лист1!EJ51)+(Лист1!EK51 * Лист1!EK51))</f>
        <v>1.9999999999997797</v>
      </c>
      <c r="S11" s="132">
        <f>SQRT((Лист1!ER51 * Лист1!ER51)+(Лист1!ES51 * Лист1!ES51))</f>
        <v>1.9999999999997797</v>
      </c>
      <c r="T11" s="132">
        <f>SQRT((Лист1!FH51 * Лист1!FH51)+(Лист1!FI51 * Лист1!FI51))</f>
        <v>12.206555615733595</v>
      </c>
      <c r="U11" s="132">
        <f>SQRT((Лист1!FW51 * Лист1!FW51)+(Лист1!FX51 * Лист1!FX51))</f>
        <v>9.8488578017964183</v>
      </c>
      <c r="V11" s="132">
        <f>SQRT((Лист1!GD51 * Лист1!GD51)+(Лист1!GE51 * Лист1!GE51))</f>
        <v>6.0827625302984263</v>
      </c>
      <c r="W11" s="132">
        <f>SQRT((Лист1!GK51 * Лист1!GK51)+(Лист1!GL51 * Лист1!GL51))</f>
        <v>4.4721359549990867</v>
      </c>
      <c r="X11" s="81">
        <f>SQRT((Лист1!GR51 * Лист1!GR51)+(Лист1!GS51 * Лист1!GS51))</f>
        <v>3.1622776601684524</v>
      </c>
      <c r="Y11" s="85">
        <f t="shared" si="0"/>
        <v>4.1796588596437561</v>
      </c>
      <c r="Z11" s="193" t="b">
        <f>N175</f>
        <v>1</v>
      </c>
    </row>
    <row r="12" spans="2:27" ht="15.75" thickBot="1" x14ac:dyDescent="0.3">
      <c r="B12" s="261" t="s">
        <v>118</v>
      </c>
      <c r="C12" s="262"/>
      <c r="D12" s="75">
        <f>SQRT((Лист1!AB52 * Лист1!AB52)+(Лист1!AC52 * Лист1!AC52))</f>
        <v>2.8284271247452506</v>
      </c>
      <c r="E12" s="75">
        <f>SQRT((Лист1!AJ52 * Лист1!AJ52)+(Лист1!AK52 * Лист1!AK52))</f>
        <v>2.2360679774987489</v>
      </c>
      <c r="F12" s="75">
        <f>SQRT((Лист1!AR52 * Лист1!AR52)+(Лист1!AS52 * Лист1!AS52))</f>
        <v>3.1622776601684524</v>
      </c>
      <c r="G12" s="75">
        <f>SQRT((Лист1!AZ52 * Лист1!AZ52)+(Лист1!BA52 * Лист1!BA52))</f>
        <v>6.7082039324978355</v>
      </c>
      <c r="H12" s="119"/>
      <c r="I12" s="75">
        <f>SQRT((Лист1!BP52 * Лист1!BP52)+(Лист1!BQ52 * Лист1!BQ52))</f>
        <v>3.6055512754639616</v>
      </c>
      <c r="J12" s="75">
        <f>SQRT((Лист1!BX52 * Лист1!BX52)+(Лист1!BY52 * Лист1!BY52))</f>
        <v>5.099019513591788</v>
      </c>
      <c r="K12" s="75">
        <f>SQRT((Лист1!CF52 * Лист1!CF52)+(Лист1!CG52 * Лист1!CG52))</f>
        <v>3.9999999999995595</v>
      </c>
      <c r="L12" s="75">
        <f>SQRT((Лист1!CN52 * Лист1!CN52)+(Лист1!CO52 * Лист1!CO52))</f>
        <v>3.0000000000001137</v>
      </c>
      <c r="M12" s="82">
        <f>SQRT((Лист1!CV52 * Лист1!CV52)+(Лист1!CW52 * Лист1!CW52))</f>
        <v>4.4721359549990867</v>
      </c>
      <c r="N12" s="78">
        <f>SQRT((Лист1!DD52 * Лист1!DD52)+(Лист1!DE52 * Лист1!DE52))</f>
        <v>4.1231056256172067</v>
      </c>
      <c r="O12" s="78">
        <f>SQRT((Лист1!DL52 * Лист1!DL52)+(Лист1!DM52 * Лист1!DM52))</f>
        <v>4.1231056256172067</v>
      </c>
      <c r="P12" s="78">
        <f>SQRT((Лист1!DT52 * Лист1!DT52)+(Лист1!DU52 * Лист1!DU52))</f>
        <v>6.3245553203352198</v>
      </c>
      <c r="Q12" s="78">
        <f>SQRT((Лист1!EB52 * Лист1!EB52)+(Лист1!EC52 * Лист1!EC52))</f>
        <v>5.099019513591875</v>
      </c>
      <c r="R12" s="78">
        <f>SQRT((Лист1!EJ52 * Лист1!EJ52)+(Лист1!EK52 * Лист1!EK52))</f>
        <v>2.2360679774987489</v>
      </c>
      <c r="S12" s="78">
        <f>SQRT((Лист1!ER52 * Лист1!ER52)+(Лист1!ES52 * Лист1!ES52))</f>
        <v>2.2360679774987489</v>
      </c>
      <c r="T12" s="78">
        <f>SQRT((Лист1!FH52 * Лист1!FH52)+(Лист1!FI52 * Лист1!FI52))</f>
        <v>4.1231056256172067</v>
      </c>
      <c r="U12" s="78">
        <f>SQRT((Лист1!FW52 * Лист1!FW52)+(Лист1!FX52 * Лист1!FX52))</f>
        <v>5.999999999998451</v>
      </c>
      <c r="V12" s="78">
        <f>SQRT((Лист1!GD52 * Лист1!GD52)+(Лист1!GE52 * Лист1!GE52))</f>
        <v>9.2195444572914376</v>
      </c>
      <c r="W12" s="78">
        <f>SQRT((Лист1!GK52 * Лист1!GK52)+(Лист1!GL52 * Лист1!GL52))</f>
        <v>11.180339887498153</v>
      </c>
      <c r="X12" s="191">
        <f>SQRT((Лист1!GR52 * Лист1!GR52)+(Лист1!GS52 * Лист1!GS52))</f>
        <v>10.44030650891025</v>
      </c>
      <c r="Y12" s="86">
        <f>AVERAGE(D12:G12,I12:X12)</f>
        <v>5.0108450979219645</v>
      </c>
      <c r="Z12" s="194" t="b">
        <f>N201</f>
        <v>1</v>
      </c>
    </row>
    <row r="13" spans="2:27" ht="15.75" thickBot="1" x14ac:dyDescent="0.3">
      <c r="B13" s="238" t="s">
        <v>57</v>
      </c>
      <c r="C13" s="239"/>
      <c r="D13" s="164">
        <v>70</v>
      </c>
      <c r="E13" s="164">
        <v>97</v>
      </c>
      <c r="F13" s="164">
        <v>130</v>
      </c>
      <c r="G13" s="164">
        <v>186</v>
      </c>
      <c r="H13" s="164">
        <v>211</v>
      </c>
      <c r="I13" s="164">
        <v>234</v>
      </c>
      <c r="J13" s="164">
        <v>270</v>
      </c>
      <c r="K13" s="164">
        <v>283</v>
      </c>
      <c r="L13" s="164">
        <v>310</v>
      </c>
      <c r="M13" s="165">
        <v>343</v>
      </c>
      <c r="N13" s="165">
        <v>385</v>
      </c>
      <c r="O13" s="165">
        <v>408</v>
      </c>
      <c r="P13" s="165">
        <v>443</v>
      </c>
      <c r="Q13" s="165">
        <v>468</v>
      </c>
      <c r="R13" s="165">
        <v>491</v>
      </c>
      <c r="S13" s="165">
        <v>526</v>
      </c>
      <c r="T13" s="165">
        <v>590</v>
      </c>
      <c r="U13" s="165">
        <v>661</v>
      </c>
      <c r="V13" s="165">
        <v>681</v>
      </c>
      <c r="W13" s="165">
        <v>715</v>
      </c>
      <c r="X13" s="165">
        <v>762</v>
      </c>
      <c r="Y13" s="88">
        <f t="shared" si="0"/>
        <v>393.52380952380952</v>
      </c>
      <c r="Z13" s="192"/>
      <c r="AA13" s="188"/>
    </row>
    <row r="14" spans="2:27" x14ac:dyDescent="0.25">
      <c r="Z14" s="188"/>
    </row>
    <row r="16" spans="2:27" ht="15.75" thickBot="1" x14ac:dyDescent="0.3"/>
    <row r="17" spans="2:19" ht="15.75" thickBot="1" x14ac:dyDescent="0.3">
      <c r="B17" s="246" t="s">
        <v>70</v>
      </c>
      <c r="C17" s="247"/>
      <c r="D17" s="247"/>
      <c r="E17" s="247"/>
      <c r="F17" s="247"/>
      <c r="G17" s="247"/>
      <c r="H17" s="247"/>
      <c r="I17" s="248"/>
      <c r="J17" s="249" t="s">
        <v>64</v>
      </c>
      <c r="K17" s="250"/>
      <c r="L17" s="250"/>
      <c r="M17" s="251"/>
      <c r="N17" s="116">
        <f>I40/SQRT(G40*H40)</f>
        <v>0.6425335966691359</v>
      </c>
    </row>
    <row r="18" spans="2:19" ht="15.75" thickBot="1" x14ac:dyDescent="0.3">
      <c r="B18" s="115"/>
      <c r="C18" s="114" t="s">
        <v>60</v>
      </c>
      <c r="D18" s="112"/>
      <c r="E18" s="112"/>
      <c r="F18" s="112"/>
      <c r="G18" s="112"/>
      <c r="H18" s="112"/>
      <c r="I18" s="113"/>
      <c r="J18" s="240" t="s">
        <v>65</v>
      </c>
      <c r="K18" s="241"/>
      <c r="L18" s="241"/>
      <c r="M18" s="242"/>
      <c r="N18" s="117">
        <v>0.433</v>
      </c>
      <c r="R18" s="188"/>
      <c r="S18" s="188"/>
    </row>
    <row r="19" spans="2:19" ht="15.75" thickBot="1" x14ac:dyDescent="0.3">
      <c r="B19" s="171">
        <v>1</v>
      </c>
      <c r="C19" s="177">
        <v>70</v>
      </c>
      <c r="D19" s="77">
        <v>1.000000000000334</v>
      </c>
      <c r="E19" s="178">
        <f>C19-C40</f>
        <v>-323.52380952380952</v>
      </c>
      <c r="F19" s="179">
        <f>D19-D40</f>
        <v>-1.6514294804631251</v>
      </c>
      <c r="G19" s="178">
        <f>E19*E19</f>
        <v>104667.65532879818</v>
      </c>
      <c r="H19" s="179">
        <f>F19*F19</f>
        <v>2.7272193289427071</v>
      </c>
      <c r="I19" s="180">
        <f>E19*F19</f>
        <v>534.2767566793558</v>
      </c>
      <c r="J19" s="243" t="s">
        <v>66</v>
      </c>
      <c r="K19" s="244"/>
      <c r="L19" s="244"/>
      <c r="M19" s="245"/>
      <c r="N19" s="129" t="b">
        <f>N17&gt;N18</f>
        <v>1</v>
      </c>
      <c r="R19" s="190"/>
      <c r="S19" s="188"/>
    </row>
    <row r="20" spans="2:19" x14ac:dyDescent="0.25">
      <c r="B20" s="103">
        <v>2</v>
      </c>
      <c r="C20" s="181">
        <v>97</v>
      </c>
      <c r="D20" s="74">
        <v>0.99999999999988987</v>
      </c>
      <c r="E20" s="91">
        <f>C20-C40</f>
        <v>-296.52380952380952</v>
      </c>
      <c r="F20" s="110">
        <f>D20-D40</f>
        <v>-1.6514294804635692</v>
      </c>
      <c r="G20" s="90">
        <f t="shared" ref="G20:H35" si="1">E20*E20</f>
        <v>87926.36961451247</v>
      </c>
      <c r="H20" s="89">
        <f t="shared" si="1"/>
        <v>2.727219328944174</v>
      </c>
      <c r="I20" s="95">
        <f t="shared" ref="I20:I39" si="2">E20*F20</f>
        <v>489.68816070698313</v>
      </c>
      <c r="R20" s="190"/>
      <c r="S20" s="188"/>
    </row>
    <row r="21" spans="2:19" x14ac:dyDescent="0.25">
      <c r="B21" s="103">
        <v>3</v>
      </c>
      <c r="C21" s="181">
        <v>130</v>
      </c>
      <c r="D21" s="74">
        <v>1.4142135623732532</v>
      </c>
      <c r="E21" s="91">
        <f>C21-C40</f>
        <v>-263.52380952380952</v>
      </c>
      <c r="F21" s="110">
        <f>D21-D40</f>
        <v>-1.2372159180902058</v>
      </c>
      <c r="G21" s="90">
        <f t="shared" si="1"/>
        <v>69444.798185941036</v>
      </c>
      <c r="H21" s="89">
        <f t="shared" si="1"/>
        <v>1.5307032279757908</v>
      </c>
      <c r="I21" s="95">
        <f t="shared" si="2"/>
        <v>326.03585193862853</v>
      </c>
      <c r="R21" s="189"/>
      <c r="S21" s="188"/>
    </row>
    <row r="22" spans="2:19" x14ac:dyDescent="0.25">
      <c r="B22" s="103">
        <v>4</v>
      </c>
      <c r="C22" s="181">
        <v>186</v>
      </c>
      <c r="D22" s="74">
        <v>1.000000000000334</v>
      </c>
      <c r="E22" s="91">
        <f>C22-C40</f>
        <v>-207.52380952380952</v>
      </c>
      <c r="F22" s="110">
        <f>D22-D40</f>
        <v>-1.6514294804631251</v>
      </c>
      <c r="G22" s="90">
        <f t="shared" si="1"/>
        <v>43066.131519274371</v>
      </c>
      <c r="H22" s="89">
        <f t="shared" si="1"/>
        <v>2.7272193289427071</v>
      </c>
      <c r="I22" s="95">
        <f t="shared" si="2"/>
        <v>342.71093694563331</v>
      </c>
      <c r="R22" s="189"/>
      <c r="S22" s="188"/>
    </row>
    <row r="23" spans="2:19" x14ac:dyDescent="0.25">
      <c r="B23" s="103">
        <v>5</v>
      </c>
      <c r="C23" s="181">
        <v>211</v>
      </c>
      <c r="D23" s="74">
        <v>2.2360679775001393</v>
      </c>
      <c r="E23" s="91">
        <f>C23-C40</f>
        <v>-182.52380952380952</v>
      </c>
      <c r="F23" s="110">
        <f>D23-D40</f>
        <v>-0.41536150296331975</v>
      </c>
      <c r="G23" s="90">
        <f t="shared" si="1"/>
        <v>33314.941043083898</v>
      </c>
      <c r="H23" s="89">
        <f t="shared" si="1"/>
        <v>0.17252517814394788</v>
      </c>
      <c r="I23" s="95">
        <f t="shared" si="2"/>
        <v>75.813363850400222</v>
      </c>
      <c r="R23" s="189"/>
      <c r="S23" s="188"/>
    </row>
    <row r="24" spans="2:19" x14ac:dyDescent="0.25">
      <c r="B24" s="103">
        <v>6</v>
      </c>
      <c r="C24" s="181">
        <v>234</v>
      </c>
      <c r="D24" s="74">
        <v>1.4142135623732532</v>
      </c>
      <c r="E24" s="91">
        <f>C24-C40</f>
        <v>-159.52380952380952</v>
      </c>
      <c r="F24" s="110">
        <f>D24-D40</f>
        <v>-1.2372159180902058</v>
      </c>
      <c r="G24" s="90">
        <f t="shared" si="1"/>
        <v>25447.845804988661</v>
      </c>
      <c r="H24" s="89">
        <f t="shared" si="1"/>
        <v>1.5307032279757908</v>
      </c>
      <c r="I24" s="95">
        <f t="shared" si="2"/>
        <v>197.3653964572471</v>
      </c>
      <c r="R24" s="189"/>
      <c r="S24" s="188"/>
    </row>
    <row r="25" spans="2:19" x14ac:dyDescent="0.25">
      <c r="B25" s="103">
        <v>7</v>
      </c>
      <c r="C25" s="181">
        <v>270</v>
      </c>
      <c r="D25" s="74">
        <v>3.6055512754642081</v>
      </c>
      <c r="E25" s="91">
        <f>C25-C40</f>
        <v>-123.52380952380952</v>
      </c>
      <c r="F25" s="110">
        <f>D25-D40</f>
        <v>0.95412179500074901</v>
      </c>
      <c r="G25" s="90">
        <f t="shared" si="1"/>
        <v>15258.131519274375</v>
      </c>
      <c r="H25" s="89">
        <f t="shared" si="1"/>
        <v>0.91034839969545134</v>
      </c>
      <c r="I25" s="95">
        <f t="shared" si="2"/>
        <v>-117.85675886818775</v>
      </c>
      <c r="R25" s="189"/>
      <c r="S25" s="188"/>
    </row>
    <row r="26" spans="2:19" ht="15.75" thickBot="1" x14ac:dyDescent="0.3">
      <c r="B26" s="103">
        <v>8</v>
      </c>
      <c r="C26" s="181">
        <v>283</v>
      </c>
      <c r="D26" s="74">
        <v>3.6055512754642081</v>
      </c>
      <c r="E26" s="91">
        <f>C26-C40</f>
        <v>-110.52380952380952</v>
      </c>
      <c r="F26" s="110">
        <f>D26-D40</f>
        <v>0.95412179500074901</v>
      </c>
      <c r="G26" s="90">
        <f t="shared" si="1"/>
        <v>12215.512471655327</v>
      </c>
      <c r="H26" s="89">
        <f t="shared" si="1"/>
        <v>0.91034839969545134</v>
      </c>
      <c r="I26" s="95">
        <f t="shared" si="2"/>
        <v>-105.45317553317801</v>
      </c>
      <c r="R26" s="189"/>
      <c r="S26" s="188"/>
    </row>
    <row r="27" spans="2:19" x14ac:dyDescent="0.25">
      <c r="B27" s="103">
        <v>9</v>
      </c>
      <c r="C27" s="181">
        <v>310</v>
      </c>
      <c r="D27" s="74">
        <v>2.2360679774997418</v>
      </c>
      <c r="E27" s="91">
        <f>C27-C40</f>
        <v>-83.523809523809518</v>
      </c>
      <c r="F27" s="110">
        <f>D27-D40</f>
        <v>-0.41536150296371721</v>
      </c>
      <c r="G27" s="90">
        <f t="shared" si="1"/>
        <v>6976.2267573696136</v>
      </c>
      <c r="H27" s="89">
        <f t="shared" si="1"/>
        <v>0.17252517814427806</v>
      </c>
      <c r="I27" s="95">
        <f t="shared" si="2"/>
        <v>34.692575057064758</v>
      </c>
      <c r="K27" s="142" t="s">
        <v>107</v>
      </c>
      <c r="L27" s="223"/>
      <c r="M27" s="224"/>
      <c r="R27" s="189"/>
      <c r="S27" s="188"/>
    </row>
    <row r="28" spans="2:19" x14ac:dyDescent="0.25">
      <c r="B28" s="103">
        <v>10</v>
      </c>
      <c r="C28" s="182">
        <v>343</v>
      </c>
      <c r="D28" s="168">
        <v>2.0000000000002238</v>
      </c>
      <c r="E28" s="91">
        <f>C28-C40</f>
        <v>-50.523809523809518</v>
      </c>
      <c r="F28" s="110">
        <f>D28-D40</f>
        <v>-0.65142948046323523</v>
      </c>
      <c r="G28" s="90">
        <f t="shared" si="1"/>
        <v>2552.6553287981856</v>
      </c>
      <c r="H28" s="89">
        <f t="shared" si="1"/>
        <v>0.4243603680166006</v>
      </c>
      <c r="I28" s="95">
        <f t="shared" si="2"/>
        <v>32.912698989118688</v>
      </c>
      <c r="K28" s="143" t="s">
        <v>108</v>
      </c>
      <c r="L28" s="212">
        <f>I40/G40</f>
        <v>3.6077215159126658E-3</v>
      </c>
      <c r="M28" s="213"/>
      <c r="R28" s="188"/>
      <c r="S28" s="188"/>
    </row>
    <row r="29" spans="2:19" ht="15.75" thickBot="1" x14ac:dyDescent="0.3">
      <c r="B29" s="108">
        <v>11</v>
      </c>
      <c r="C29" s="181">
        <v>385</v>
      </c>
      <c r="D29" s="132">
        <v>3.6055512754642081</v>
      </c>
      <c r="E29" s="170">
        <f>C29-C40</f>
        <v>-8.5238095238095184</v>
      </c>
      <c r="F29" s="110">
        <f>D29-D40</f>
        <v>0.95412179500074901</v>
      </c>
      <c r="G29" s="91">
        <f t="shared" si="1"/>
        <v>72.655328798185849</v>
      </c>
      <c r="H29" s="110">
        <f t="shared" si="1"/>
        <v>0.91034839969545134</v>
      </c>
      <c r="I29" s="111">
        <f t="shared" si="2"/>
        <v>-8.1327524431016176</v>
      </c>
      <c r="K29" s="144" t="s">
        <v>109</v>
      </c>
      <c r="L29" s="214">
        <f>D40-L28*C40</f>
        <v>1.2317051658204938</v>
      </c>
      <c r="M29" s="215"/>
    </row>
    <row r="30" spans="2:19" x14ac:dyDescent="0.25">
      <c r="B30" s="103">
        <v>12</v>
      </c>
      <c r="C30" s="181">
        <v>408</v>
      </c>
      <c r="D30" s="132">
        <v>2.2360679774999408</v>
      </c>
      <c r="E30" s="170">
        <f>C30-C40</f>
        <v>14.476190476190482</v>
      </c>
      <c r="F30" s="110">
        <f>D30-D40</f>
        <v>-0.41536150296351826</v>
      </c>
      <c r="G30" s="90">
        <f t="shared" si="1"/>
        <v>209.560090702948</v>
      </c>
      <c r="H30" s="89">
        <f t="shared" si="1"/>
        <v>0.17252517814411278</v>
      </c>
      <c r="I30" s="95">
        <f t="shared" si="2"/>
        <v>-6.0128522333766474</v>
      </c>
      <c r="K30" s="216"/>
      <c r="L30" s="204"/>
      <c r="M30" s="217"/>
    </row>
    <row r="31" spans="2:19" ht="15.75" thickBot="1" x14ac:dyDescent="0.3">
      <c r="B31" s="103">
        <v>13</v>
      </c>
      <c r="C31" s="181">
        <v>443</v>
      </c>
      <c r="D31" s="132">
        <v>2.8284271247465065</v>
      </c>
      <c r="E31" s="170">
        <f>C31-C40</f>
        <v>49.476190476190482</v>
      </c>
      <c r="F31" s="110">
        <f>D31-D40</f>
        <v>0.17699764428304743</v>
      </c>
      <c r="G31" s="90">
        <f t="shared" si="1"/>
        <v>2447.8934240362819</v>
      </c>
      <c r="H31" s="89">
        <f t="shared" si="1"/>
        <v>3.1328166081748189E-2</v>
      </c>
      <c r="I31" s="95">
        <f t="shared" si="2"/>
        <v>8.7571691623850612</v>
      </c>
      <c r="K31" s="218"/>
      <c r="L31" s="219"/>
      <c r="M31" s="220"/>
    </row>
    <row r="32" spans="2:19" x14ac:dyDescent="0.25">
      <c r="B32" s="103">
        <v>14</v>
      </c>
      <c r="C32" s="181">
        <v>468</v>
      </c>
      <c r="D32" s="132">
        <v>4.123105625617745</v>
      </c>
      <c r="E32" s="170">
        <f>C32-C40</f>
        <v>74.476190476190482</v>
      </c>
      <c r="F32" s="110">
        <f>D32-D40</f>
        <v>1.4716761451542859</v>
      </c>
      <c r="G32" s="90">
        <f t="shared" si="1"/>
        <v>5546.7029478458062</v>
      </c>
      <c r="H32" s="89">
        <f t="shared" si="1"/>
        <v>2.1658306762161788</v>
      </c>
      <c r="I32" s="95">
        <f t="shared" si="2"/>
        <v>109.60483290577635</v>
      </c>
    </row>
    <row r="33" spans="2:14" x14ac:dyDescent="0.25">
      <c r="B33" s="103">
        <v>15</v>
      </c>
      <c r="C33" s="181">
        <v>491</v>
      </c>
      <c r="D33" s="132">
        <v>4.123105625617745</v>
      </c>
      <c r="E33" s="170">
        <f>C33-C40</f>
        <v>97.476190476190482</v>
      </c>
      <c r="F33" s="110">
        <f>D33-D40</f>
        <v>1.4716761451542859</v>
      </c>
      <c r="G33" s="90">
        <f t="shared" si="1"/>
        <v>9501.6077097505677</v>
      </c>
      <c r="H33" s="89">
        <f t="shared" si="1"/>
        <v>2.1658306762161788</v>
      </c>
      <c r="I33" s="95">
        <f t="shared" si="2"/>
        <v>143.45338424432492</v>
      </c>
    </row>
    <row r="34" spans="2:14" x14ac:dyDescent="0.25">
      <c r="B34" s="103">
        <v>16</v>
      </c>
      <c r="C34" s="181">
        <v>526</v>
      </c>
      <c r="D34" s="132">
        <v>2.8284271247465065</v>
      </c>
      <c r="E34" s="170">
        <f>C34-C40</f>
        <v>132.47619047619048</v>
      </c>
      <c r="F34" s="110">
        <f>D34-D40</f>
        <v>0.17699764428304743</v>
      </c>
      <c r="G34" s="90">
        <f t="shared" si="1"/>
        <v>17549.941043083902</v>
      </c>
      <c r="H34" s="89">
        <f t="shared" si="1"/>
        <v>3.1328166081748189E-2</v>
      </c>
      <c r="I34" s="95">
        <f t="shared" si="2"/>
        <v>23.447973637877997</v>
      </c>
    </row>
    <row r="35" spans="2:14" x14ac:dyDescent="0.25">
      <c r="B35" s="103">
        <v>17</v>
      </c>
      <c r="C35" s="181">
        <v>590</v>
      </c>
      <c r="D35" s="132">
        <v>2.2360679775001393</v>
      </c>
      <c r="E35" s="170">
        <f>C35-C40</f>
        <v>196.47619047619048</v>
      </c>
      <c r="F35" s="110">
        <f>D35-D40</f>
        <v>-0.41536150296331975</v>
      </c>
      <c r="G35" s="90">
        <f t="shared" si="1"/>
        <v>38602.893424036287</v>
      </c>
      <c r="H35" s="89">
        <f t="shared" si="1"/>
        <v>0.17252517814394788</v>
      </c>
      <c r="I35" s="95">
        <f t="shared" si="2"/>
        <v>-81.608645772697969</v>
      </c>
    </row>
    <row r="36" spans="2:14" x14ac:dyDescent="0.25">
      <c r="B36" s="103">
        <v>18</v>
      </c>
      <c r="C36" s="181">
        <v>661</v>
      </c>
      <c r="D36" s="132">
        <v>2.2360679774999408</v>
      </c>
      <c r="E36" s="170">
        <f>C36-C40</f>
        <v>267.47619047619048</v>
      </c>
      <c r="F36" s="110">
        <f>D36-D40</f>
        <v>-0.41536150296351826</v>
      </c>
      <c r="G36" s="90">
        <f t="shared" ref="G36:H39" si="3">E36*E36</f>
        <v>71543.512471655325</v>
      </c>
      <c r="H36" s="89">
        <f t="shared" si="3"/>
        <v>0.17252517814411278</v>
      </c>
      <c r="I36" s="95">
        <f t="shared" si="2"/>
        <v>-111.09931248314676</v>
      </c>
    </row>
    <row r="37" spans="2:14" x14ac:dyDescent="0.25">
      <c r="B37" s="103">
        <v>19</v>
      </c>
      <c r="C37" s="181">
        <v>681</v>
      </c>
      <c r="D37" s="132">
        <v>4.123105625617745</v>
      </c>
      <c r="E37" s="170">
        <f>C37-C40</f>
        <v>287.47619047619048</v>
      </c>
      <c r="F37" s="110">
        <f>D37-D40</f>
        <v>1.4716761451542859</v>
      </c>
      <c r="G37" s="90">
        <f t="shared" si="3"/>
        <v>82642.560090702944</v>
      </c>
      <c r="H37" s="89">
        <f t="shared" si="3"/>
        <v>2.1658306762161788</v>
      </c>
      <c r="I37" s="95">
        <f t="shared" si="2"/>
        <v>423.07185182363924</v>
      </c>
    </row>
    <row r="38" spans="2:14" x14ac:dyDescent="0.25">
      <c r="B38" s="103">
        <v>20</v>
      </c>
      <c r="C38" s="181">
        <v>715</v>
      </c>
      <c r="D38" s="132">
        <v>5.0000000000000711</v>
      </c>
      <c r="E38" s="170">
        <f>C38-C40</f>
        <v>321.47619047619048</v>
      </c>
      <c r="F38" s="110">
        <f>D38-D40</f>
        <v>2.348570519536612</v>
      </c>
      <c r="G38" s="90">
        <f t="shared" si="3"/>
        <v>103346.94104308391</v>
      </c>
      <c r="H38" s="89">
        <f t="shared" si="3"/>
        <v>5.5157834852364713</v>
      </c>
      <c r="I38" s="95">
        <f t="shared" si="2"/>
        <v>755.00950368531755</v>
      </c>
    </row>
    <row r="39" spans="2:14" ht="15.75" thickBot="1" x14ac:dyDescent="0.3">
      <c r="B39" s="172">
        <v>21</v>
      </c>
      <c r="C39" s="183">
        <v>762</v>
      </c>
      <c r="D39" s="78">
        <v>2.8284271247465065</v>
      </c>
      <c r="E39" s="184">
        <f>C39-C40</f>
        <v>368.47619047619048</v>
      </c>
      <c r="F39" s="185">
        <f>D39-D40</f>
        <v>0.17699764428304743</v>
      </c>
      <c r="G39" s="186">
        <f t="shared" si="3"/>
        <v>135774.7029478458</v>
      </c>
      <c r="H39" s="185">
        <f t="shared" si="3"/>
        <v>3.1328166081748189E-2</v>
      </c>
      <c r="I39" s="187">
        <f t="shared" si="2"/>
        <v>65.219417688677197</v>
      </c>
    </row>
    <row r="40" spans="2:14" ht="15.75" thickBot="1" x14ac:dyDescent="0.3">
      <c r="B40" s="105" t="s">
        <v>63</v>
      </c>
      <c r="C40" s="173">
        <v>393.52380952380952</v>
      </c>
      <c r="D40" s="174">
        <v>2.6514294804634591</v>
      </c>
      <c r="E40" s="169"/>
      <c r="F40" s="175" t="s">
        <v>61</v>
      </c>
      <c r="G40" s="176">
        <f>SUM(G19:G39)</f>
        <v>868109.23809523799</v>
      </c>
      <c r="H40" s="98">
        <f>SUM(H19:H39)</f>
        <v>27.368355912734778</v>
      </c>
      <c r="I40" s="99">
        <f>SUM(I19:I39)</f>
        <v>3131.8963764387413</v>
      </c>
    </row>
    <row r="42" spans="2:14" ht="15.75" thickBot="1" x14ac:dyDescent="0.3"/>
    <row r="43" spans="2:14" ht="15.75" thickBot="1" x14ac:dyDescent="0.3">
      <c r="B43" s="246" t="s">
        <v>75</v>
      </c>
      <c r="C43" s="247"/>
      <c r="D43" s="247"/>
      <c r="E43" s="247"/>
      <c r="F43" s="247"/>
      <c r="G43" s="247"/>
      <c r="H43" s="247"/>
      <c r="I43" s="248"/>
      <c r="J43" s="249" t="s">
        <v>64</v>
      </c>
      <c r="K43" s="250"/>
      <c r="L43" s="250"/>
      <c r="M43" s="251"/>
      <c r="N43" s="116">
        <f>I66/SQRT(G66*H66)</f>
        <v>0.37798747401597405</v>
      </c>
    </row>
    <row r="44" spans="2:14" ht="15.75" thickBot="1" x14ac:dyDescent="0.3">
      <c r="B44" s="115"/>
      <c r="C44" s="114" t="s">
        <v>60</v>
      </c>
      <c r="D44" s="112"/>
      <c r="E44" s="112"/>
      <c r="F44" s="112"/>
      <c r="G44" s="112"/>
      <c r="H44" s="112"/>
      <c r="I44" s="113"/>
      <c r="J44" s="240" t="s">
        <v>65</v>
      </c>
      <c r="K44" s="241"/>
      <c r="L44" s="241"/>
      <c r="M44" s="242"/>
      <c r="N44" s="117">
        <v>0.433</v>
      </c>
    </row>
    <row r="45" spans="2:14" ht="15.75" thickBot="1" x14ac:dyDescent="0.3">
      <c r="B45" s="171">
        <v>1</v>
      </c>
      <c r="C45" s="177">
        <v>70</v>
      </c>
      <c r="D45" s="77">
        <v>0.99999999999988987</v>
      </c>
      <c r="E45" s="178">
        <f>C45-C66</f>
        <v>-323.52380952380952</v>
      </c>
      <c r="F45" s="179">
        <f>D45-D66</f>
        <v>-1.6693260043805176</v>
      </c>
      <c r="G45" s="178">
        <f>E45*E45</f>
        <v>104667.65532879818</v>
      </c>
      <c r="H45" s="179">
        <f>F45*F45</f>
        <v>2.786649308901024</v>
      </c>
      <c r="I45" s="180">
        <f>E45*F45</f>
        <v>540.06670827434459</v>
      </c>
      <c r="J45" s="243" t="s">
        <v>66</v>
      </c>
      <c r="K45" s="244"/>
      <c r="L45" s="244"/>
      <c r="M45" s="245"/>
      <c r="N45" s="118" t="b">
        <f>N43&gt;N44</f>
        <v>0</v>
      </c>
    </row>
    <row r="46" spans="2:14" x14ac:dyDescent="0.25">
      <c r="B46" s="103">
        <v>2</v>
      </c>
      <c r="C46" s="181">
        <v>97</v>
      </c>
      <c r="D46" s="74">
        <v>1.4142135623729393</v>
      </c>
      <c r="E46" s="91">
        <f>C46-C66</f>
        <v>-296.52380952380952</v>
      </c>
      <c r="F46" s="110">
        <f>D46-D66</f>
        <v>-1.2551124420074682</v>
      </c>
      <c r="G46" s="90">
        <f t="shared" ref="G46:G65" si="4">E46*E46</f>
        <v>87926.36961451247</v>
      </c>
      <c r="H46" s="89">
        <f t="shared" ref="H46:H65" si="5">F46*F46</f>
        <v>1.5753072420819503</v>
      </c>
      <c r="I46" s="95">
        <f t="shared" ref="I46:I65" si="6">E46*F46</f>
        <v>372.17072268478591</v>
      </c>
    </row>
    <row r="47" spans="2:14" x14ac:dyDescent="0.25">
      <c r="B47" s="103">
        <v>3</v>
      </c>
      <c r="C47" s="181">
        <v>130</v>
      </c>
      <c r="D47" s="74">
        <v>1.0000000000001119</v>
      </c>
      <c r="E47" s="91">
        <f>C47-C66</f>
        <v>-263.52380952380952</v>
      </c>
      <c r="F47" s="110">
        <f>D47-D66</f>
        <v>-1.6693260043802955</v>
      </c>
      <c r="G47" s="90">
        <f t="shared" si="4"/>
        <v>69444.798185941036</v>
      </c>
      <c r="H47" s="89">
        <f t="shared" si="5"/>
        <v>2.7866493089002824</v>
      </c>
      <c r="I47" s="95">
        <f t="shared" si="6"/>
        <v>439.90714801145504</v>
      </c>
    </row>
    <row r="48" spans="2:14" x14ac:dyDescent="0.25">
      <c r="B48" s="103">
        <v>4</v>
      </c>
      <c r="C48" s="181">
        <v>186</v>
      </c>
      <c r="D48" s="74">
        <v>2.2360679774997418</v>
      </c>
      <c r="E48" s="91">
        <f>C48-C66</f>
        <v>-207.52380952380952</v>
      </c>
      <c r="F48" s="110">
        <f>D48-D66</f>
        <v>-0.43325802688066561</v>
      </c>
      <c r="G48" s="90">
        <f t="shared" si="4"/>
        <v>43066.131519274371</v>
      </c>
      <c r="H48" s="89">
        <f t="shared" si="5"/>
        <v>0.18771251785652757</v>
      </c>
      <c r="I48" s="95">
        <f t="shared" si="6"/>
        <v>89.9113562450448</v>
      </c>
    </row>
    <row r="49" spans="2:9" x14ac:dyDescent="0.25">
      <c r="B49" s="103">
        <v>5</v>
      </c>
      <c r="C49" s="181">
        <v>211</v>
      </c>
      <c r="D49" s="74">
        <v>2.8284271247463497</v>
      </c>
      <c r="E49" s="91">
        <f>C49-C66</f>
        <v>-182.52380952380952</v>
      </c>
      <c r="F49" s="110">
        <f>D49-D66</f>
        <v>0.15910112036594226</v>
      </c>
      <c r="G49" s="90">
        <f t="shared" si="4"/>
        <v>33314.941043083898</v>
      </c>
      <c r="H49" s="89">
        <f t="shared" si="5"/>
        <v>2.5313166501698046E-2</v>
      </c>
      <c r="I49" s="95">
        <f t="shared" si="6"/>
        <v>-29.039742588697937</v>
      </c>
    </row>
    <row r="50" spans="2:9" x14ac:dyDescent="0.25">
      <c r="B50" s="103">
        <v>6</v>
      </c>
      <c r="C50" s="181">
        <v>234</v>
      </c>
      <c r="D50" s="74">
        <v>1.4142135623730963</v>
      </c>
      <c r="E50" s="91">
        <f>C50-C66</f>
        <v>-159.52380952380952</v>
      </c>
      <c r="F50" s="110">
        <f>D50-D66</f>
        <v>-1.2551124420073112</v>
      </c>
      <c r="G50" s="90">
        <f t="shared" si="4"/>
        <v>25447.845804988661</v>
      </c>
      <c r="H50" s="89">
        <f t="shared" si="5"/>
        <v>1.5753072420815561</v>
      </c>
      <c r="I50" s="95">
        <f t="shared" si="6"/>
        <v>200.22031812973773</v>
      </c>
    </row>
    <row r="51" spans="2:9" x14ac:dyDescent="0.25">
      <c r="B51" s="103">
        <v>7</v>
      </c>
      <c r="C51" s="181">
        <v>270</v>
      </c>
      <c r="D51" s="74">
        <v>3.6055512754642081</v>
      </c>
      <c r="E51" s="91">
        <f>C51-C66</f>
        <v>-123.52380952380952</v>
      </c>
      <c r="F51" s="110">
        <f>D51-D66</f>
        <v>0.9362252710838006</v>
      </c>
      <c r="G51" s="90">
        <f t="shared" si="4"/>
        <v>15258.131519274375</v>
      </c>
      <c r="H51" s="89">
        <f t="shared" si="5"/>
        <v>0.87651775821593592</v>
      </c>
      <c r="I51" s="95">
        <f t="shared" si="6"/>
        <v>-115.64611205673232</v>
      </c>
    </row>
    <row r="52" spans="2:9" x14ac:dyDescent="0.25">
      <c r="B52" s="103">
        <v>8</v>
      </c>
      <c r="C52" s="181">
        <v>283</v>
      </c>
      <c r="D52" s="74">
        <v>4.4721359549996826</v>
      </c>
      <c r="E52" s="91">
        <f>C52-C66</f>
        <v>-110.52380952380952</v>
      </c>
      <c r="F52" s="110">
        <f>D52-D66</f>
        <v>1.8028099506192752</v>
      </c>
      <c r="G52" s="90">
        <f t="shared" si="4"/>
        <v>12215.512471655327</v>
      </c>
      <c r="H52" s="89">
        <f t="shared" si="5"/>
        <v>3.2501237180518734</v>
      </c>
      <c r="I52" s="95">
        <f t="shared" si="6"/>
        <v>-199.25342358987322</v>
      </c>
    </row>
    <row r="53" spans="2:9" x14ac:dyDescent="0.25">
      <c r="B53" s="103">
        <v>9</v>
      </c>
      <c r="C53" s="181">
        <v>310</v>
      </c>
      <c r="D53" s="74">
        <v>2.0000000000002238</v>
      </c>
      <c r="E53" s="91">
        <f>C53-C66</f>
        <v>-83.523809523809518</v>
      </c>
      <c r="F53" s="110">
        <f>D53-D66</f>
        <v>-0.66932600438018364</v>
      </c>
      <c r="G53" s="90">
        <f t="shared" si="4"/>
        <v>6976.2267573696136</v>
      </c>
      <c r="H53" s="89">
        <f t="shared" si="5"/>
        <v>0.44799730013954159</v>
      </c>
      <c r="I53" s="95">
        <f t="shared" si="6"/>
        <v>55.904657699182955</v>
      </c>
    </row>
    <row r="54" spans="2:9" x14ac:dyDescent="0.25">
      <c r="B54" s="103">
        <v>10</v>
      </c>
      <c r="C54" s="182">
        <v>343</v>
      </c>
      <c r="D54" s="168">
        <v>3.1622776601684524</v>
      </c>
      <c r="E54" s="91">
        <f>C54-C66</f>
        <v>-50.523809523809518</v>
      </c>
      <c r="F54" s="110">
        <f>D54-D66</f>
        <v>0.4929516557880449</v>
      </c>
      <c r="G54" s="90">
        <f t="shared" si="4"/>
        <v>2552.6553287981856</v>
      </c>
      <c r="H54" s="89">
        <f t="shared" si="5"/>
        <v>0.24300133494417508</v>
      </c>
      <c r="I54" s="95">
        <f t="shared" si="6"/>
        <v>-24.905795561481693</v>
      </c>
    </row>
    <row r="55" spans="2:9" x14ac:dyDescent="0.25">
      <c r="B55" s="108">
        <v>11</v>
      </c>
      <c r="C55" s="181">
        <v>385</v>
      </c>
      <c r="D55" s="132">
        <v>4.4721359549996826</v>
      </c>
      <c r="E55" s="170">
        <f>C55-C66</f>
        <v>-8.5238095238095184</v>
      </c>
      <c r="F55" s="110">
        <f>D55-D66</f>
        <v>1.8028099506192752</v>
      </c>
      <c r="G55" s="91">
        <f t="shared" si="4"/>
        <v>72.655328798185849</v>
      </c>
      <c r="H55" s="110">
        <f t="shared" si="5"/>
        <v>3.2501237180518734</v>
      </c>
      <c r="I55" s="111">
        <f t="shared" si="6"/>
        <v>-15.366808626707146</v>
      </c>
    </row>
    <row r="56" spans="2:9" x14ac:dyDescent="0.25">
      <c r="B56" s="103">
        <v>12</v>
      </c>
      <c r="C56" s="181">
        <v>408</v>
      </c>
      <c r="D56" s="132">
        <v>3.1622776601685225</v>
      </c>
      <c r="E56" s="170">
        <f>C56-C66</f>
        <v>14.476190476190482</v>
      </c>
      <c r="F56" s="110">
        <f>D56-D66</f>
        <v>0.49295165578811506</v>
      </c>
      <c r="G56" s="90">
        <f t="shared" si="4"/>
        <v>209.560090702948</v>
      </c>
      <c r="H56" s="89">
        <f t="shared" si="5"/>
        <v>0.24300133494424428</v>
      </c>
      <c r="I56" s="95">
        <f t="shared" si="6"/>
        <v>7.1360620647422399</v>
      </c>
    </row>
    <row r="57" spans="2:9" x14ac:dyDescent="0.25">
      <c r="B57" s="103">
        <v>13</v>
      </c>
      <c r="C57" s="181">
        <v>443</v>
      </c>
      <c r="D57" s="132">
        <v>2.8284271247463497</v>
      </c>
      <c r="E57" s="170">
        <f>C57-C66</f>
        <v>49.476190476190482</v>
      </c>
      <c r="F57" s="110">
        <f>D57-D66</f>
        <v>0.15910112036594226</v>
      </c>
      <c r="G57" s="90">
        <f t="shared" si="4"/>
        <v>2447.8934240362819</v>
      </c>
      <c r="H57" s="89">
        <f t="shared" si="5"/>
        <v>2.5313166501698046E-2</v>
      </c>
      <c r="I57" s="95">
        <f t="shared" si="6"/>
        <v>7.8717173362006676</v>
      </c>
    </row>
    <row r="58" spans="2:9" x14ac:dyDescent="0.25">
      <c r="B58" s="103">
        <v>14</v>
      </c>
      <c r="C58" s="181">
        <v>468</v>
      </c>
      <c r="D58" s="132">
        <v>3.1622776601684524</v>
      </c>
      <c r="E58" s="170">
        <f>C58-C66</f>
        <v>74.476190476190482</v>
      </c>
      <c r="F58" s="110">
        <f>D58-D66</f>
        <v>0.4929516557880449</v>
      </c>
      <c r="G58" s="90">
        <f t="shared" si="4"/>
        <v>5546.7029478458062</v>
      </c>
      <c r="H58" s="89">
        <f t="shared" si="5"/>
        <v>0.24300133494417508</v>
      </c>
      <c r="I58" s="95">
        <f t="shared" si="6"/>
        <v>36.713161412023915</v>
      </c>
    </row>
    <row r="59" spans="2:9" x14ac:dyDescent="0.25">
      <c r="B59" s="103">
        <v>15</v>
      </c>
      <c r="C59" s="181">
        <v>491</v>
      </c>
      <c r="D59" s="132">
        <v>3.1622776601684524</v>
      </c>
      <c r="E59" s="170">
        <f>C59-C66</f>
        <v>97.476190476190482</v>
      </c>
      <c r="F59" s="110">
        <f>D59-D66</f>
        <v>0.4929516557880449</v>
      </c>
      <c r="G59" s="90">
        <f t="shared" si="4"/>
        <v>9501.6077097505677</v>
      </c>
      <c r="H59" s="89">
        <f t="shared" si="5"/>
        <v>0.24300133494417508</v>
      </c>
      <c r="I59" s="95">
        <f t="shared" si="6"/>
        <v>48.051049495148952</v>
      </c>
    </row>
    <row r="60" spans="2:9" x14ac:dyDescent="0.25">
      <c r="B60" s="103">
        <v>16</v>
      </c>
      <c r="C60" s="181">
        <v>526</v>
      </c>
      <c r="D60" s="132">
        <v>2.0000000000002238</v>
      </c>
      <c r="E60" s="170">
        <f>C60-C66</f>
        <v>132.47619047619048</v>
      </c>
      <c r="F60" s="110">
        <f>D60-D66</f>
        <v>-0.66932600438018364</v>
      </c>
      <c r="G60" s="90">
        <f t="shared" si="4"/>
        <v>17549.941043083902</v>
      </c>
      <c r="H60" s="89">
        <f t="shared" si="5"/>
        <v>0.44799730013954159</v>
      </c>
      <c r="I60" s="95">
        <f t="shared" si="6"/>
        <v>-88.669759246936707</v>
      </c>
    </row>
    <row r="61" spans="2:9" x14ac:dyDescent="0.25">
      <c r="B61" s="103">
        <v>17</v>
      </c>
      <c r="C61" s="181">
        <v>590</v>
      </c>
      <c r="D61" s="132">
        <v>2.0000000000000018</v>
      </c>
      <c r="E61" s="170">
        <f>C61-C66</f>
        <v>196.47619047619048</v>
      </c>
      <c r="F61" s="110">
        <f>D61-D66</f>
        <v>-0.66932600438040568</v>
      </c>
      <c r="G61" s="90">
        <f t="shared" si="4"/>
        <v>38602.893424036287</v>
      </c>
      <c r="H61" s="89">
        <f t="shared" si="5"/>
        <v>0.44799730013983885</v>
      </c>
      <c r="I61" s="95">
        <f t="shared" si="6"/>
        <v>-131.50662352731209</v>
      </c>
    </row>
    <row r="62" spans="2:9" x14ac:dyDescent="0.25">
      <c r="B62" s="103">
        <v>18</v>
      </c>
      <c r="C62" s="181">
        <v>661</v>
      </c>
      <c r="D62" s="132">
        <v>2.8284271247463497</v>
      </c>
      <c r="E62" s="170">
        <f>C62-C66</f>
        <v>267.47619047619048</v>
      </c>
      <c r="F62" s="110">
        <f>D62-D66</f>
        <v>0.15910112036594226</v>
      </c>
      <c r="G62" s="90">
        <f t="shared" si="4"/>
        <v>71543.512471655325</v>
      </c>
      <c r="H62" s="89">
        <f t="shared" si="5"/>
        <v>2.5313166501698046E-2</v>
      </c>
      <c r="I62" s="95">
        <f t="shared" si="6"/>
        <v>42.555761575976078</v>
      </c>
    </row>
    <row r="63" spans="2:9" x14ac:dyDescent="0.25">
      <c r="B63" s="103">
        <v>19</v>
      </c>
      <c r="C63" s="181">
        <v>681</v>
      </c>
      <c r="D63" s="132">
        <v>2.8284271247463497</v>
      </c>
      <c r="E63" s="170">
        <f>C63-C66</f>
        <v>287.47619047619048</v>
      </c>
      <c r="F63" s="110">
        <f>D63-D66</f>
        <v>0.15910112036594226</v>
      </c>
      <c r="G63" s="90">
        <f t="shared" si="4"/>
        <v>82642.560090702944</v>
      </c>
      <c r="H63" s="89">
        <f t="shared" si="5"/>
        <v>2.5313166501698046E-2</v>
      </c>
      <c r="I63" s="95">
        <f t="shared" si="6"/>
        <v>45.737783983294925</v>
      </c>
    </row>
    <row r="64" spans="2:9" x14ac:dyDescent="0.25">
      <c r="B64" s="103">
        <v>20</v>
      </c>
      <c r="C64" s="181">
        <v>715</v>
      </c>
      <c r="D64" s="132">
        <v>4.2426406871194455</v>
      </c>
      <c r="E64" s="170">
        <f>C64-C66</f>
        <v>321.47619047619048</v>
      </c>
      <c r="F64" s="110">
        <f>D64-D66</f>
        <v>1.5733146827390381</v>
      </c>
      <c r="G64" s="90">
        <f t="shared" si="4"/>
        <v>103346.94104308391</v>
      </c>
      <c r="H64" s="89">
        <f t="shared" si="5"/>
        <v>2.4753190909222402</v>
      </c>
      <c r="I64" s="95">
        <f t="shared" si="6"/>
        <v>505.78321062720221</v>
      </c>
    </row>
    <row r="65" spans="2:14" ht="15.75" thickBot="1" x14ac:dyDescent="0.3">
      <c r="B65" s="172">
        <v>21</v>
      </c>
      <c r="C65" s="183">
        <v>762</v>
      </c>
      <c r="D65" s="78">
        <v>2.2360679775000398</v>
      </c>
      <c r="E65" s="184">
        <f>C65-C66</f>
        <v>368.47619047619048</v>
      </c>
      <c r="F65" s="185">
        <f>D65-D66</f>
        <v>-0.43325802688036763</v>
      </c>
      <c r="G65" s="186">
        <f t="shared" si="4"/>
        <v>135774.7029478458</v>
      </c>
      <c r="H65" s="185">
        <f t="shared" si="5"/>
        <v>0.18771251785626936</v>
      </c>
      <c r="I65" s="187">
        <f t="shared" si="6"/>
        <v>-159.6452672381088</v>
      </c>
    </row>
    <row r="66" spans="2:14" ht="15.75" thickBot="1" x14ac:dyDescent="0.3">
      <c r="B66" s="105" t="s">
        <v>63</v>
      </c>
      <c r="C66" s="173">
        <v>393.52380952380952</v>
      </c>
      <c r="D66" s="174">
        <v>2.6693260043804075</v>
      </c>
      <c r="E66" s="169"/>
      <c r="F66" s="175" t="s">
        <v>61</v>
      </c>
      <c r="G66" s="176">
        <f>SUM(G45:G65)</f>
        <v>868109.23809523799</v>
      </c>
      <c r="H66" s="98">
        <f>SUM(H45:H65)</f>
        <v>21.36867232912201</v>
      </c>
      <c r="I66" s="99">
        <f>SUM(I45:I65)</f>
        <v>1627.9961251032901</v>
      </c>
    </row>
    <row r="68" spans="2:14" ht="15.75" thickBot="1" x14ac:dyDescent="0.3"/>
    <row r="69" spans="2:14" ht="15.75" thickBot="1" x14ac:dyDescent="0.3">
      <c r="B69" s="246" t="s">
        <v>81</v>
      </c>
      <c r="C69" s="247"/>
      <c r="D69" s="247"/>
      <c r="E69" s="247"/>
      <c r="F69" s="247"/>
      <c r="G69" s="247"/>
      <c r="H69" s="247"/>
      <c r="I69" s="248"/>
      <c r="J69" s="249" t="s">
        <v>64</v>
      </c>
      <c r="K69" s="250"/>
      <c r="L69" s="250"/>
      <c r="M69" s="251"/>
      <c r="N69" s="116">
        <f>I92/SQRT(G92*H92)</f>
        <v>0.24504553636735474</v>
      </c>
    </row>
    <row r="70" spans="2:14" ht="15.75" thickBot="1" x14ac:dyDescent="0.3">
      <c r="B70" s="115"/>
      <c r="C70" s="114" t="s">
        <v>60</v>
      </c>
      <c r="D70" s="112"/>
      <c r="E70" s="112"/>
      <c r="F70" s="112"/>
      <c r="G70" s="112"/>
      <c r="H70" s="112"/>
      <c r="I70" s="113"/>
      <c r="J70" s="240" t="s">
        <v>65</v>
      </c>
      <c r="K70" s="241"/>
      <c r="L70" s="241"/>
      <c r="M70" s="242"/>
      <c r="N70" s="117">
        <v>0.433</v>
      </c>
    </row>
    <row r="71" spans="2:14" ht="15.75" thickBot="1" x14ac:dyDescent="0.3">
      <c r="B71" s="171">
        <v>1</v>
      </c>
      <c r="C71" s="177">
        <v>70</v>
      </c>
      <c r="D71" s="77">
        <v>1.0000000000000009</v>
      </c>
      <c r="E71" s="178">
        <f>C71-C92</f>
        <v>-323.52380952380952</v>
      </c>
      <c r="F71" s="179">
        <f>D71-D92</f>
        <v>-0.7182729398686416</v>
      </c>
      <c r="G71" s="178">
        <f>E71*E71</f>
        <v>104667.65532879818</v>
      </c>
      <c r="H71" s="179">
        <f>F71*F71</f>
        <v>0.51591601614754123</v>
      </c>
      <c r="I71" s="180">
        <f>E71*F71</f>
        <v>232.3783977841691</v>
      </c>
      <c r="J71" s="258" t="s">
        <v>66</v>
      </c>
      <c r="K71" s="259"/>
      <c r="L71" s="259"/>
      <c r="M71" s="260"/>
      <c r="N71" s="118" t="b">
        <f>N69&gt;N70</f>
        <v>0</v>
      </c>
    </row>
    <row r="72" spans="2:14" x14ac:dyDescent="0.25">
      <c r="B72" s="103">
        <v>2</v>
      </c>
      <c r="C72" s="181">
        <v>97</v>
      </c>
      <c r="D72" s="74">
        <v>0</v>
      </c>
      <c r="E72" s="91">
        <f>C72-C92</f>
        <v>-296.52380952380952</v>
      </c>
      <c r="F72" s="110">
        <f>D72-D92</f>
        <v>-1.7182729398686425</v>
      </c>
      <c r="G72" s="90">
        <f t="shared" ref="G72:G91" si="7">E72*E72</f>
        <v>87926.36961451247</v>
      </c>
      <c r="H72" s="89">
        <f t="shared" ref="H72:H91" si="8">F72*F72</f>
        <v>2.9524618958848277</v>
      </c>
      <c r="I72" s="95">
        <f t="shared" ref="I72:I91" si="9">E72*F72</f>
        <v>509.50883793152553</v>
      </c>
    </row>
    <row r="73" spans="2:14" x14ac:dyDescent="0.25">
      <c r="B73" s="103">
        <v>3</v>
      </c>
      <c r="C73" s="181">
        <v>130</v>
      </c>
      <c r="D73" s="74">
        <v>2.0000000000000018</v>
      </c>
      <c r="E73" s="91">
        <f>C73-C92</f>
        <v>-263.52380952380952</v>
      </c>
      <c r="F73" s="110">
        <f>D73-D92</f>
        <v>0.28172706013135929</v>
      </c>
      <c r="G73" s="90">
        <f t="shared" si="7"/>
        <v>69444.798185941036</v>
      </c>
      <c r="H73" s="89">
        <f t="shared" si="8"/>
        <v>7.9370136410258529E-2</v>
      </c>
      <c r="I73" s="95">
        <f t="shared" si="9"/>
        <v>-74.241788131759151</v>
      </c>
    </row>
    <row r="74" spans="2:14" x14ac:dyDescent="0.25">
      <c r="B74" s="103">
        <v>4</v>
      </c>
      <c r="C74" s="181">
        <v>186</v>
      </c>
      <c r="D74" s="74">
        <v>0</v>
      </c>
      <c r="E74" s="91">
        <f>C74-C92</f>
        <v>-207.52380952380952</v>
      </c>
      <c r="F74" s="110">
        <f>D74-D92</f>
        <v>-1.7182729398686425</v>
      </c>
      <c r="G74" s="90">
        <f t="shared" si="7"/>
        <v>43066.131519274371</v>
      </c>
      <c r="H74" s="89">
        <f t="shared" si="8"/>
        <v>2.9524618958848277</v>
      </c>
      <c r="I74" s="95">
        <f t="shared" si="9"/>
        <v>356.58254628321635</v>
      </c>
    </row>
    <row r="75" spans="2:14" x14ac:dyDescent="0.25">
      <c r="B75" s="103">
        <v>5</v>
      </c>
      <c r="C75" s="181">
        <v>211</v>
      </c>
      <c r="D75" s="74">
        <v>1.0000000000000009</v>
      </c>
      <c r="E75" s="91">
        <f>C75-C92</f>
        <v>-182.52380952380952</v>
      </c>
      <c r="F75" s="110">
        <f>D75-D92</f>
        <v>-0.7182729398686416</v>
      </c>
      <c r="G75" s="90">
        <f t="shared" si="7"/>
        <v>33314.941043083898</v>
      </c>
      <c r="H75" s="89">
        <f t="shared" si="8"/>
        <v>0.51591601614754123</v>
      </c>
      <c r="I75" s="95">
        <f t="shared" si="9"/>
        <v>131.10191326269063</v>
      </c>
    </row>
    <row r="76" spans="2:14" x14ac:dyDescent="0.25">
      <c r="B76" s="103">
        <v>6</v>
      </c>
      <c r="C76" s="181">
        <v>234</v>
      </c>
      <c r="D76" s="74">
        <v>2.2360679774997418</v>
      </c>
      <c r="E76" s="91">
        <f>C76-C92</f>
        <v>-159.52380952380952</v>
      </c>
      <c r="F76" s="110">
        <f>D76-D92</f>
        <v>0.51779503763109935</v>
      </c>
      <c r="G76" s="90">
        <f t="shared" si="7"/>
        <v>25447.845804988661</v>
      </c>
      <c r="H76" s="89">
        <f t="shared" si="8"/>
        <v>0.26811170099539161</v>
      </c>
      <c r="I76" s="95">
        <f t="shared" si="9"/>
        <v>-82.600636955437281</v>
      </c>
    </row>
    <row r="77" spans="2:14" x14ac:dyDescent="0.25">
      <c r="B77" s="103">
        <v>7</v>
      </c>
      <c r="C77" s="181">
        <v>270</v>
      </c>
      <c r="D77" s="74">
        <v>1.4142135623730179</v>
      </c>
      <c r="E77" s="91">
        <f>C77-C92</f>
        <v>-123.52380952380952</v>
      </c>
      <c r="F77" s="110">
        <f>D77-D92</f>
        <v>-0.30405937749562462</v>
      </c>
      <c r="G77" s="90">
        <f t="shared" si="7"/>
        <v>15258.131519274375</v>
      </c>
      <c r="H77" s="89">
        <f t="shared" si="8"/>
        <v>9.2452105043026755E-2</v>
      </c>
      <c r="I77" s="95">
        <f t="shared" si="9"/>
        <v>37.558572629697629</v>
      </c>
    </row>
    <row r="78" spans="2:14" x14ac:dyDescent="0.25">
      <c r="B78" s="103">
        <v>8</v>
      </c>
      <c r="C78" s="181">
        <v>283</v>
      </c>
      <c r="D78" s="74">
        <v>2.2360679774995931</v>
      </c>
      <c r="E78" s="91">
        <f>C78-C92</f>
        <v>-110.52380952380952</v>
      </c>
      <c r="F78" s="110">
        <f>D78-D92</f>
        <v>0.51779503763095058</v>
      </c>
      <c r="G78" s="90">
        <f t="shared" si="7"/>
        <v>12215.512471655327</v>
      </c>
      <c r="H78" s="89">
        <f t="shared" si="8"/>
        <v>0.26811170099523751</v>
      </c>
      <c r="I78" s="95">
        <f t="shared" si="9"/>
        <v>-57.228680111496963</v>
      </c>
    </row>
    <row r="79" spans="2:14" x14ac:dyDescent="0.25">
      <c r="B79" s="103">
        <v>9</v>
      </c>
      <c r="C79" s="181">
        <v>310</v>
      </c>
      <c r="D79" s="74">
        <v>2.2360679774997418</v>
      </c>
      <c r="E79" s="91">
        <f>C79-C92</f>
        <v>-83.523809523809518</v>
      </c>
      <c r="F79" s="110">
        <f>D79-D92</f>
        <v>0.51779503763109935</v>
      </c>
      <c r="G79" s="90">
        <f t="shared" si="7"/>
        <v>6976.2267573696136</v>
      </c>
      <c r="H79" s="89">
        <f t="shared" si="8"/>
        <v>0.26811170099539161</v>
      </c>
      <c r="I79" s="95">
        <f t="shared" si="9"/>
        <v>-43.248214095473728</v>
      </c>
    </row>
    <row r="80" spans="2:14" x14ac:dyDescent="0.25">
      <c r="B80" s="103">
        <v>10</v>
      </c>
      <c r="C80" s="182">
        <v>343</v>
      </c>
      <c r="D80" s="168">
        <v>2.2360679774997418</v>
      </c>
      <c r="E80" s="91">
        <f>C80-C92</f>
        <v>-50.523809523809518</v>
      </c>
      <c r="F80" s="110">
        <f>D80-D92</f>
        <v>0.51779503763109935</v>
      </c>
      <c r="G80" s="90">
        <f t="shared" si="7"/>
        <v>2552.6553287981856</v>
      </c>
      <c r="H80" s="89">
        <f t="shared" si="8"/>
        <v>0.26811170099539161</v>
      </c>
      <c r="I80" s="95">
        <f t="shared" si="9"/>
        <v>-26.160977853647445</v>
      </c>
    </row>
    <row r="81" spans="2:14" x14ac:dyDescent="0.25">
      <c r="B81" s="108">
        <v>11</v>
      </c>
      <c r="C81" s="181">
        <v>385</v>
      </c>
      <c r="D81" s="132">
        <v>2.2360679774995931</v>
      </c>
      <c r="E81" s="170">
        <f>C81-C92</f>
        <v>-8.5238095238095184</v>
      </c>
      <c r="F81" s="110">
        <f>D81-D92</f>
        <v>0.51779503763095058</v>
      </c>
      <c r="G81" s="91">
        <f t="shared" si="7"/>
        <v>72.655328798185849</v>
      </c>
      <c r="H81" s="110">
        <f t="shared" si="8"/>
        <v>0.26811170099523751</v>
      </c>
      <c r="I81" s="111">
        <f t="shared" si="9"/>
        <v>-4.4135862731400044</v>
      </c>
    </row>
    <row r="82" spans="2:14" x14ac:dyDescent="0.25">
      <c r="B82" s="103">
        <v>12</v>
      </c>
      <c r="C82" s="181">
        <v>408</v>
      </c>
      <c r="D82" s="132">
        <v>2.8284271247460357</v>
      </c>
      <c r="E82" s="170">
        <f>C82-C92</f>
        <v>14.476190476190482</v>
      </c>
      <c r="F82" s="110">
        <f>D82-D92</f>
        <v>1.1101541848773933</v>
      </c>
      <c r="G82" s="90">
        <f t="shared" si="7"/>
        <v>209.560090702948</v>
      </c>
      <c r="H82" s="89">
        <f t="shared" si="8"/>
        <v>1.2324423142007894</v>
      </c>
      <c r="I82" s="95">
        <f t="shared" si="9"/>
        <v>16.070803438225127</v>
      </c>
    </row>
    <row r="83" spans="2:14" x14ac:dyDescent="0.25">
      <c r="B83" s="103">
        <v>13</v>
      </c>
      <c r="C83" s="181">
        <v>443</v>
      </c>
      <c r="D83" s="132">
        <v>0.99999999999988987</v>
      </c>
      <c r="E83" s="170">
        <f>C83-C92</f>
        <v>49.476190476190482</v>
      </c>
      <c r="F83" s="110">
        <f>D83-D92</f>
        <v>-0.71827293986875262</v>
      </c>
      <c r="G83" s="90">
        <f t="shared" si="7"/>
        <v>2447.8934240362819</v>
      </c>
      <c r="H83" s="89">
        <f t="shared" si="8"/>
        <v>0.51591601614770077</v>
      </c>
      <c r="I83" s="95">
        <f t="shared" si="9"/>
        <v>-35.53740878683972</v>
      </c>
    </row>
    <row r="84" spans="2:14" x14ac:dyDescent="0.25">
      <c r="B84" s="103">
        <v>14</v>
      </c>
      <c r="C84" s="181">
        <v>468</v>
      </c>
      <c r="D84" s="132">
        <v>1.4142135623730179</v>
      </c>
      <c r="E84" s="170">
        <f>C84-C92</f>
        <v>74.476190476190482</v>
      </c>
      <c r="F84" s="110">
        <f>D84-D92</f>
        <v>-0.30405937749562462</v>
      </c>
      <c r="G84" s="90">
        <f t="shared" si="7"/>
        <v>5546.7029478458062</v>
      </c>
      <c r="H84" s="89">
        <f t="shared" si="8"/>
        <v>9.2452105043026755E-2</v>
      </c>
      <c r="I84" s="95">
        <f t="shared" si="9"/>
        <v>-22.645184114436045</v>
      </c>
    </row>
    <row r="85" spans="2:14" x14ac:dyDescent="0.25">
      <c r="B85" s="103">
        <v>15</v>
      </c>
      <c r="C85" s="181">
        <v>491</v>
      </c>
      <c r="D85" s="132">
        <v>3.605551275464085</v>
      </c>
      <c r="E85" s="170">
        <f>C85-C92</f>
        <v>97.476190476190482</v>
      </c>
      <c r="F85" s="110">
        <f>D85-D92</f>
        <v>1.8872783355954426</v>
      </c>
      <c r="G85" s="90">
        <f t="shared" si="7"/>
        <v>9501.6077097505677</v>
      </c>
      <c r="H85" s="89">
        <f t="shared" si="8"/>
        <v>3.5618195160079038</v>
      </c>
      <c r="I85" s="95">
        <f t="shared" si="9"/>
        <v>183.96470252208911</v>
      </c>
    </row>
    <row r="86" spans="2:14" x14ac:dyDescent="0.25">
      <c r="B86" s="103">
        <v>16</v>
      </c>
      <c r="C86" s="181">
        <v>526</v>
      </c>
      <c r="D86" s="132">
        <v>3.1622776601684874</v>
      </c>
      <c r="E86" s="170">
        <f>C86-C92</f>
        <v>132.47619047619048</v>
      </c>
      <c r="F86" s="110">
        <f>D86-D92</f>
        <v>1.4440047202998449</v>
      </c>
      <c r="G86" s="90">
        <f t="shared" si="7"/>
        <v>17549.941043083902</v>
      </c>
      <c r="H86" s="89">
        <f t="shared" si="8"/>
        <v>2.0851496322482332</v>
      </c>
      <c r="I86" s="95">
        <f t="shared" si="9"/>
        <v>191.29624437496042</v>
      </c>
    </row>
    <row r="87" spans="2:14" x14ac:dyDescent="0.25">
      <c r="B87" s="103">
        <v>17</v>
      </c>
      <c r="C87" s="181">
        <v>590</v>
      </c>
      <c r="D87" s="132">
        <v>1.4142135623730179</v>
      </c>
      <c r="E87" s="170">
        <f>C87-C92</f>
        <v>196.47619047619048</v>
      </c>
      <c r="F87" s="110">
        <f>D87-D92</f>
        <v>-0.30405937749562462</v>
      </c>
      <c r="G87" s="90">
        <f t="shared" si="7"/>
        <v>38602.893424036287</v>
      </c>
      <c r="H87" s="89">
        <f t="shared" si="8"/>
        <v>9.2452105043026755E-2</v>
      </c>
      <c r="I87" s="95">
        <f t="shared" si="9"/>
        <v>-59.740428168902248</v>
      </c>
    </row>
    <row r="88" spans="2:14" x14ac:dyDescent="0.25">
      <c r="B88" s="103">
        <v>18</v>
      </c>
      <c r="C88" s="181">
        <v>661</v>
      </c>
      <c r="D88" s="132">
        <v>2.2360679774995931</v>
      </c>
      <c r="E88" s="170">
        <f>C88-C92</f>
        <v>267.47619047619048</v>
      </c>
      <c r="F88" s="110">
        <f>D88-D92</f>
        <v>0.51779503763095058</v>
      </c>
      <c r="G88" s="90">
        <f t="shared" si="7"/>
        <v>71543.512471655325</v>
      </c>
      <c r="H88" s="89">
        <f t="shared" si="8"/>
        <v>0.26811170099523751</v>
      </c>
      <c r="I88" s="95">
        <f t="shared" si="9"/>
        <v>138.49784411300234</v>
      </c>
    </row>
    <row r="89" spans="2:14" x14ac:dyDescent="0.25">
      <c r="B89" s="103">
        <v>19</v>
      </c>
      <c r="C89" s="181">
        <v>681</v>
      </c>
      <c r="D89" s="132">
        <v>1.4142135623730179</v>
      </c>
      <c r="E89" s="170">
        <f>C89-C92</f>
        <v>287.47619047619048</v>
      </c>
      <c r="F89" s="110">
        <f>D89-D92</f>
        <v>-0.30405937749562462</v>
      </c>
      <c r="G89" s="90">
        <f t="shared" si="7"/>
        <v>82642.560090702944</v>
      </c>
      <c r="H89" s="89">
        <f t="shared" si="8"/>
        <v>9.2452105043026755E-2</v>
      </c>
      <c r="I89" s="95">
        <f t="shared" si="9"/>
        <v>-87.409831521004094</v>
      </c>
    </row>
    <row r="90" spans="2:14" x14ac:dyDescent="0.25">
      <c r="B90" s="103">
        <v>20</v>
      </c>
      <c r="C90" s="181">
        <v>715</v>
      </c>
      <c r="D90" s="132">
        <v>1.4142135623730179</v>
      </c>
      <c r="E90" s="170">
        <f>C90-C92</f>
        <v>321.47619047619048</v>
      </c>
      <c r="F90" s="110">
        <f>D90-D92</f>
        <v>-0.30405937749562462</v>
      </c>
      <c r="G90" s="90">
        <f t="shared" si="7"/>
        <v>103346.94104308391</v>
      </c>
      <c r="H90" s="89">
        <f t="shared" si="8"/>
        <v>9.2452105043026755E-2</v>
      </c>
      <c r="I90" s="95">
        <f t="shared" si="9"/>
        <v>-97.74785035585532</v>
      </c>
    </row>
    <row r="91" spans="2:14" ht="15.75" thickBot="1" x14ac:dyDescent="0.3">
      <c r="B91" s="172">
        <v>21</v>
      </c>
      <c r="C91" s="183">
        <v>762</v>
      </c>
      <c r="D91" s="78">
        <v>0.99999999999988987</v>
      </c>
      <c r="E91" s="184">
        <f>C91-C92</f>
        <v>368.47619047619048</v>
      </c>
      <c r="F91" s="185">
        <f>D91-D92</f>
        <v>-0.71827293986875262</v>
      </c>
      <c r="G91" s="186">
        <f t="shared" si="7"/>
        <v>135774.7029478458</v>
      </c>
      <c r="H91" s="185">
        <f t="shared" si="8"/>
        <v>0.51591601614770077</v>
      </c>
      <c r="I91" s="187">
        <f t="shared" si="9"/>
        <v>-264.66647660497182</v>
      </c>
    </row>
    <row r="92" spans="2:14" ht="15.75" thickBot="1" x14ac:dyDescent="0.3">
      <c r="B92" s="105" t="s">
        <v>63</v>
      </c>
      <c r="C92" s="173">
        <v>393.52380952380952</v>
      </c>
      <c r="D92" s="174">
        <v>1.7182729398686425</v>
      </c>
      <c r="E92" s="169"/>
      <c r="F92" s="175" t="s">
        <v>61</v>
      </c>
      <c r="G92" s="176">
        <f>SUM(G71:G91)</f>
        <v>868109.23809523799</v>
      </c>
      <c r="H92" s="98">
        <f>SUM(H71:H91)</f>
        <v>16.998300186414347</v>
      </c>
      <c r="I92" s="99">
        <f>SUM(I71:I91)</f>
        <v>941.31879936661244</v>
      </c>
    </row>
    <row r="94" spans="2:14" ht="15.75" thickBot="1" x14ac:dyDescent="0.3"/>
    <row r="95" spans="2:14" ht="15.75" thickBot="1" x14ac:dyDescent="0.3">
      <c r="B95" s="246" t="s">
        <v>83</v>
      </c>
      <c r="C95" s="247"/>
      <c r="D95" s="247"/>
      <c r="E95" s="247"/>
      <c r="F95" s="247"/>
      <c r="G95" s="247"/>
      <c r="H95" s="247"/>
      <c r="I95" s="248"/>
      <c r="J95" s="249" t="s">
        <v>64</v>
      </c>
      <c r="K95" s="250"/>
      <c r="L95" s="250"/>
      <c r="M95" s="251"/>
      <c r="N95" s="116">
        <f>I118/SQRT(G118*H118)</f>
        <v>0.34661296942734726</v>
      </c>
    </row>
    <row r="96" spans="2:14" ht="15.75" thickBot="1" x14ac:dyDescent="0.3">
      <c r="B96" s="115"/>
      <c r="C96" s="114" t="s">
        <v>60</v>
      </c>
      <c r="D96" s="112"/>
      <c r="E96" s="112"/>
      <c r="F96" s="112"/>
      <c r="G96" s="112"/>
      <c r="H96" s="112"/>
      <c r="I96" s="113"/>
      <c r="J96" s="240" t="s">
        <v>65</v>
      </c>
      <c r="K96" s="241"/>
      <c r="L96" s="241"/>
      <c r="M96" s="242"/>
      <c r="N96" s="117">
        <v>0.433</v>
      </c>
    </row>
    <row r="97" spans="2:14" ht="15.75" thickBot="1" x14ac:dyDescent="0.3">
      <c r="B97" s="171">
        <v>1</v>
      </c>
      <c r="C97" s="177">
        <v>70</v>
      </c>
      <c r="D97" s="77">
        <v>0</v>
      </c>
      <c r="E97" s="178">
        <f>C97-C118</f>
        <v>-323.52380952380952</v>
      </c>
      <c r="F97" s="179">
        <f>D97-D118</f>
        <v>-2.026237980625138</v>
      </c>
      <c r="G97" s="178">
        <f>E97*E97</f>
        <v>104667.65532879818</v>
      </c>
      <c r="H97" s="179">
        <f>F97*F97</f>
        <v>4.1056403541278375</v>
      </c>
      <c r="I97" s="180">
        <f>E97*F97</f>
        <v>655.53623049367559</v>
      </c>
      <c r="J97" s="258" t="s">
        <v>66</v>
      </c>
      <c r="K97" s="259"/>
      <c r="L97" s="259"/>
      <c r="M97" s="260"/>
      <c r="N97" s="118" t="b">
        <f>N95&gt;N96</f>
        <v>0</v>
      </c>
    </row>
    <row r="98" spans="2:14" x14ac:dyDescent="0.25">
      <c r="B98" s="103">
        <v>2</v>
      </c>
      <c r="C98" s="181">
        <v>97</v>
      </c>
      <c r="D98" s="74">
        <v>0.99999999999988987</v>
      </c>
      <c r="E98" s="91">
        <f>C98-C118</f>
        <v>-296.52380952380952</v>
      </c>
      <c r="F98" s="110">
        <f>D98-D118</f>
        <v>-1.0262379806252482</v>
      </c>
      <c r="G98" s="90">
        <f t="shared" ref="G98:G117" si="10">E98*E98</f>
        <v>87926.36961451247</v>
      </c>
      <c r="H98" s="89">
        <f t="shared" ref="H98:H117" si="11">F98*F98</f>
        <v>1.0531643928777872</v>
      </c>
      <c r="I98" s="95">
        <f t="shared" ref="I98:I117" si="12">E98*F98</f>
        <v>304.30399549302001</v>
      </c>
    </row>
    <row r="99" spans="2:14" x14ac:dyDescent="0.25">
      <c r="B99" s="103">
        <v>3</v>
      </c>
      <c r="C99" s="181">
        <v>130</v>
      </c>
      <c r="D99" s="74">
        <v>0.99999999999988987</v>
      </c>
      <c r="E99" s="91">
        <f>C99-C118</f>
        <v>-263.52380952380952</v>
      </c>
      <c r="F99" s="110">
        <f>D99-D118</f>
        <v>-1.0262379806252482</v>
      </c>
      <c r="G99" s="90">
        <f t="shared" si="10"/>
        <v>69444.798185941036</v>
      </c>
      <c r="H99" s="89">
        <f t="shared" si="11"/>
        <v>1.0531643928777872</v>
      </c>
      <c r="I99" s="95">
        <f t="shared" si="12"/>
        <v>270.43814213238682</v>
      </c>
    </row>
    <row r="100" spans="2:14" x14ac:dyDescent="0.25">
      <c r="B100" s="103">
        <v>4</v>
      </c>
      <c r="C100" s="181">
        <v>186</v>
      </c>
      <c r="D100" s="74">
        <v>1.4142135623732532</v>
      </c>
      <c r="E100" s="91">
        <f>C100-C118</f>
        <v>-207.52380952380952</v>
      </c>
      <c r="F100" s="110">
        <f>D100-D118</f>
        <v>-0.61202441825188481</v>
      </c>
      <c r="G100" s="90">
        <f t="shared" si="10"/>
        <v>43066.131519274371</v>
      </c>
      <c r="H100" s="89">
        <f t="shared" si="11"/>
        <v>0.37457388853655804</v>
      </c>
      <c r="I100" s="95">
        <f t="shared" si="12"/>
        <v>127.00963879722447</v>
      </c>
    </row>
    <row r="101" spans="2:14" x14ac:dyDescent="0.25">
      <c r="B101" s="103">
        <v>5</v>
      </c>
      <c r="C101" s="181">
        <v>211</v>
      </c>
      <c r="D101" s="74">
        <v>2.2360679774997418</v>
      </c>
      <c r="E101" s="91">
        <f>C101-C118</f>
        <v>-182.52380952380952</v>
      </c>
      <c r="F101" s="110">
        <f>D101-D118</f>
        <v>0.2098299968746038</v>
      </c>
      <c r="G101" s="90">
        <f t="shared" si="10"/>
        <v>33314.941043083898</v>
      </c>
      <c r="H101" s="89">
        <f t="shared" si="11"/>
        <v>4.4028627588396242E-2</v>
      </c>
      <c r="I101" s="95">
        <f t="shared" si="12"/>
        <v>-38.298970381921727</v>
      </c>
    </row>
    <row r="102" spans="2:14" x14ac:dyDescent="0.25">
      <c r="B102" s="103">
        <v>6</v>
      </c>
      <c r="C102" s="181">
        <v>234</v>
      </c>
      <c r="D102" s="74">
        <v>1.9999999999997797</v>
      </c>
      <c r="E102" s="91">
        <f>C102-C118</f>
        <v>-159.52380952380952</v>
      </c>
      <c r="F102" s="110">
        <f>D102-D118</f>
        <v>-2.6237980625358315E-2</v>
      </c>
      <c r="G102" s="90">
        <f t="shared" si="10"/>
        <v>25447.845804988661</v>
      </c>
      <c r="H102" s="89">
        <f t="shared" si="11"/>
        <v>6.8843162729667834E-4</v>
      </c>
      <c r="I102" s="95">
        <f t="shared" si="12"/>
        <v>4.1855826235690641</v>
      </c>
    </row>
    <row r="103" spans="2:14" x14ac:dyDescent="0.25">
      <c r="B103" s="103">
        <v>7</v>
      </c>
      <c r="C103" s="181">
        <v>270</v>
      </c>
      <c r="D103" s="74">
        <v>3.1622776601681717</v>
      </c>
      <c r="E103" s="91">
        <f>C103-C118</f>
        <v>-123.52380952380952</v>
      </c>
      <c r="F103" s="110">
        <f>D103-D118</f>
        <v>1.1360396795430336</v>
      </c>
      <c r="G103" s="90">
        <f t="shared" si="10"/>
        <v>15258.131519274375</v>
      </c>
      <c r="H103" s="89">
        <f t="shared" si="11"/>
        <v>1.2905861534962386</v>
      </c>
      <c r="I103" s="95">
        <f t="shared" si="12"/>
        <v>-140.3279489873633</v>
      </c>
    </row>
    <row r="104" spans="2:14" x14ac:dyDescent="0.25">
      <c r="B104" s="103">
        <v>8</v>
      </c>
      <c r="C104" s="181">
        <v>283</v>
      </c>
      <c r="D104" s="74">
        <v>3.6055512754638386</v>
      </c>
      <c r="E104" s="91">
        <f>C104-C118</f>
        <v>-110.52380952380952</v>
      </c>
      <c r="F104" s="110">
        <f>D104-D118</f>
        <v>1.5793132948387005</v>
      </c>
      <c r="G104" s="90">
        <f t="shared" si="10"/>
        <v>12215.512471655327</v>
      </c>
      <c r="H104" s="89">
        <f t="shared" si="11"/>
        <v>2.4942304832542721</v>
      </c>
      <c r="I104" s="95">
        <f t="shared" si="12"/>
        <v>-174.55172177717256</v>
      </c>
    </row>
    <row r="105" spans="2:14" x14ac:dyDescent="0.25">
      <c r="B105" s="103">
        <v>9</v>
      </c>
      <c r="C105" s="181">
        <v>310</v>
      </c>
      <c r="D105" s="74">
        <v>2.2360679775001393</v>
      </c>
      <c r="E105" s="91">
        <f>C105-C118</f>
        <v>-83.523809523809518</v>
      </c>
      <c r="F105" s="110">
        <f>D105-D118</f>
        <v>0.20982999687500126</v>
      </c>
      <c r="G105" s="90">
        <f t="shared" si="10"/>
        <v>6976.2267573696136</v>
      </c>
      <c r="H105" s="89">
        <f t="shared" si="11"/>
        <v>4.4028627588563039E-2</v>
      </c>
      <c r="I105" s="95">
        <f t="shared" si="12"/>
        <v>-17.525800691369152</v>
      </c>
    </row>
    <row r="106" spans="2:14" x14ac:dyDescent="0.25">
      <c r="B106" s="103">
        <v>10</v>
      </c>
      <c r="C106" s="182">
        <v>343</v>
      </c>
      <c r="D106" s="168">
        <v>1.9999999999997797</v>
      </c>
      <c r="E106" s="91">
        <f>C106-C118</f>
        <v>-50.523809523809518</v>
      </c>
      <c r="F106" s="110">
        <f>D106-D118</f>
        <v>-2.6237980625358315E-2</v>
      </c>
      <c r="G106" s="90">
        <f t="shared" si="10"/>
        <v>2552.6553287981856</v>
      </c>
      <c r="H106" s="89">
        <f t="shared" si="11"/>
        <v>6.8843162729667834E-4</v>
      </c>
      <c r="I106" s="95">
        <f t="shared" si="12"/>
        <v>1.325642735405008</v>
      </c>
    </row>
    <row r="107" spans="2:14" x14ac:dyDescent="0.25">
      <c r="B107" s="108">
        <v>11</v>
      </c>
      <c r="C107" s="181">
        <v>385</v>
      </c>
      <c r="D107" s="132">
        <v>2.8284271247458785</v>
      </c>
      <c r="E107" s="170">
        <f>C107-C118</f>
        <v>-8.5238095238095184</v>
      </c>
      <c r="F107" s="110">
        <f>D107-D118</f>
        <v>0.80218914412074049</v>
      </c>
      <c r="G107" s="91">
        <f t="shared" si="10"/>
        <v>72.655328798185849</v>
      </c>
      <c r="H107" s="110">
        <f t="shared" si="11"/>
        <v>0.64350742294516616</v>
      </c>
      <c r="I107" s="111">
        <f t="shared" si="12"/>
        <v>-6.837707466552974</v>
      </c>
    </row>
    <row r="108" spans="2:14" x14ac:dyDescent="0.25">
      <c r="B108" s="103">
        <v>12</v>
      </c>
      <c r="C108" s="181">
        <v>408</v>
      </c>
      <c r="D108" s="132">
        <v>1.000000000000334</v>
      </c>
      <c r="E108" s="170">
        <f>C108-C118</f>
        <v>14.476190476190482</v>
      </c>
      <c r="F108" s="110">
        <f>D108-D118</f>
        <v>-1.0262379806248041</v>
      </c>
      <c r="G108" s="90">
        <f t="shared" si="10"/>
        <v>209.560090702948</v>
      </c>
      <c r="H108" s="89">
        <f t="shared" si="11"/>
        <v>1.0531643928768757</v>
      </c>
      <c r="I108" s="95">
        <f t="shared" si="12"/>
        <v>-14.85601648142574</v>
      </c>
    </row>
    <row r="109" spans="2:14" x14ac:dyDescent="0.25">
      <c r="B109" s="103">
        <v>13</v>
      </c>
      <c r="C109" s="181">
        <v>443</v>
      </c>
      <c r="D109" s="132">
        <v>2.8284271247461925</v>
      </c>
      <c r="E109" s="170">
        <f>C109-C118</f>
        <v>49.476190476190482</v>
      </c>
      <c r="F109" s="110">
        <f>D109-D118</f>
        <v>0.80218914412105446</v>
      </c>
      <c r="G109" s="90">
        <f t="shared" si="10"/>
        <v>2447.8934240362819</v>
      </c>
      <c r="H109" s="89">
        <f t="shared" si="11"/>
        <v>0.64350742294566987</v>
      </c>
      <c r="I109" s="95">
        <f t="shared" si="12"/>
        <v>39.689262892465507</v>
      </c>
    </row>
    <row r="110" spans="2:14" x14ac:dyDescent="0.25">
      <c r="B110" s="103">
        <v>14</v>
      </c>
      <c r="C110" s="181">
        <v>468</v>
      </c>
      <c r="D110" s="132">
        <v>1.9999999999997797</v>
      </c>
      <c r="E110" s="170">
        <f>C110-C118</f>
        <v>74.476190476190482</v>
      </c>
      <c r="F110" s="110">
        <f>D110-D118</f>
        <v>-2.6237980625358315E-2</v>
      </c>
      <c r="G110" s="90">
        <f t="shared" si="10"/>
        <v>5546.7029478458062</v>
      </c>
      <c r="H110" s="89">
        <f t="shared" si="11"/>
        <v>6.8843162729667834E-4</v>
      </c>
      <c r="I110" s="95">
        <f t="shared" si="12"/>
        <v>-1.9541048427647814</v>
      </c>
    </row>
    <row r="111" spans="2:14" x14ac:dyDescent="0.25">
      <c r="B111" s="103">
        <v>15</v>
      </c>
      <c r="C111" s="181">
        <v>491</v>
      </c>
      <c r="D111" s="132">
        <v>0.99999999999988987</v>
      </c>
      <c r="E111" s="170">
        <f>C111-C118</f>
        <v>97.476190476190482</v>
      </c>
      <c r="F111" s="110">
        <f>D111-D118</f>
        <v>-1.0262379806252482</v>
      </c>
      <c r="G111" s="90">
        <f t="shared" si="10"/>
        <v>9501.6077097505677</v>
      </c>
      <c r="H111" s="89">
        <f t="shared" si="11"/>
        <v>1.0531643928777872</v>
      </c>
      <c r="I111" s="95">
        <f t="shared" si="12"/>
        <v>-100.03376887332777</v>
      </c>
    </row>
    <row r="112" spans="2:14" x14ac:dyDescent="0.25">
      <c r="B112" s="103">
        <v>16</v>
      </c>
      <c r="C112" s="181">
        <v>526</v>
      </c>
      <c r="D112" s="132">
        <v>3.1622776601685927</v>
      </c>
      <c r="E112" s="170">
        <f>C112-C118</f>
        <v>132.47619047619048</v>
      </c>
      <c r="F112" s="110">
        <f>D112-D118</f>
        <v>1.1360396795434546</v>
      </c>
      <c r="G112" s="90">
        <f t="shared" si="10"/>
        <v>17549.941043083902</v>
      </c>
      <c r="H112" s="89">
        <f t="shared" si="11"/>
        <v>1.2905861534971952</v>
      </c>
      <c r="I112" s="95">
        <f t="shared" si="12"/>
        <v>150.4982089757091</v>
      </c>
    </row>
    <row r="113" spans="2:14" x14ac:dyDescent="0.25">
      <c r="B113" s="103">
        <v>17</v>
      </c>
      <c r="C113" s="181">
        <v>590</v>
      </c>
      <c r="D113" s="132">
        <v>1.9999999999997797</v>
      </c>
      <c r="E113" s="170">
        <f>C113-C118</f>
        <v>196.47619047619048</v>
      </c>
      <c r="F113" s="110">
        <f>D113-D118</f>
        <v>-2.6237980625358315E-2</v>
      </c>
      <c r="G113" s="90">
        <f t="shared" si="10"/>
        <v>38602.893424036287</v>
      </c>
      <c r="H113" s="89">
        <f t="shared" si="11"/>
        <v>6.8843162729667834E-4</v>
      </c>
      <c r="I113" s="95">
        <f t="shared" si="12"/>
        <v>-5.155138479058496</v>
      </c>
    </row>
    <row r="114" spans="2:14" x14ac:dyDescent="0.25">
      <c r="B114" s="103">
        <v>18</v>
      </c>
      <c r="C114" s="181">
        <v>661</v>
      </c>
      <c r="D114" s="132">
        <v>2.2360679774999408</v>
      </c>
      <c r="E114" s="170">
        <f>C114-C118</f>
        <v>267.47619047619048</v>
      </c>
      <c r="F114" s="110">
        <f>D114-D118</f>
        <v>0.20982999687480275</v>
      </c>
      <c r="G114" s="90">
        <f t="shared" si="10"/>
        <v>71543.512471655325</v>
      </c>
      <c r="H114" s="89">
        <f t="shared" si="11"/>
        <v>4.4028627588479731E-2</v>
      </c>
      <c r="I114" s="95">
        <f t="shared" si="12"/>
        <v>56.124528211703193</v>
      </c>
    </row>
    <row r="115" spans="2:14" x14ac:dyDescent="0.25">
      <c r="B115" s="103">
        <v>19</v>
      </c>
      <c r="C115" s="181">
        <v>681</v>
      </c>
      <c r="D115" s="132">
        <v>0.99999999999988987</v>
      </c>
      <c r="E115" s="170">
        <f>C115-C118</f>
        <v>287.47619047619048</v>
      </c>
      <c r="F115" s="110">
        <f>D115-D118</f>
        <v>-1.0262379806252482</v>
      </c>
      <c r="G115" s="90">
        <f t="shared" si="10"/>
        <v>82642.560090702944</v>
      </c>
      <c r="H115" s="89">
        <f t="shared" si="11"/>
        <v>1.0531643928777872</v>
      </c>
      <c r="I115" s="95">
        <f t="shared" si="12"/>
        <v>-295.01898519212494</v>
      </c>
    </row>
    <row r="116" spans="2:14" x14ac:dyDescent="0.25">
      <c r="B116" s="103">
        <v>20</v>
      </c>
      <c r="C116" s="181">
        <v>715</v>
      </c>
      <c r="D116" s="132">
        <v>3.6055512754635921</v>
      </c>
      <c r="E116" s="170">
        <f>C116-C118</f>
        <v>321.47619047619048</v>
      </c>
      <c r="F116" s="110">
        <f>D116-D118</f>
        <v>1.5793132948384541</v>
      </c>
      <c r="G116" s="90">
        <f t="shared" si="10"/>
        <v>103346.94104308391</v>
      </c>
      <c r="H116" s="89">
        <f t="shared" si="11"/>
        <v>2.4942304832534936</v>
      </c>
      <c r="I116" s="95">
        <f t="shared" si="12"/>
        <v>507.71162159306681</v>
      </c>
    </row>
    <row r="117" spans="2:14" ht="15.75" thickBot="1" x14ac:dyDescent="0.3">
      <c r="B117" s="172">
        <v>21</v>
      </c>
      <c r="C117" s="183">
        <v>762</v>
      </c>
      <c r="D117" s="78">
        <v>2.2360679774995433</v>
      </c>
      <c r="E117" s="184">
        <f>C117-C118</f>
        <v>368.47619047619048</v>
      </c>
      <c r="F117" s="185">
        <f>D117-D118</f>
        <v>0.20982999687440529</v>
      </c>
      <c r="G117" s="186">
        <f t="shared" si="10"/>
        <v>135774.7029478458</v>
      </c>
      <c r="H117" s="185">
        <f t="shared" si="11"/>
        <v>4.4028627588312934E-2</v>
      </c>
      <c r="I117" s="187">
        <f t="shared" si="12"/>
        <v>77.317357895911812</v>
      </c>
    </row>
    <row r="118" spans="2:14" ht="15.75" thickBot="1" x14ac:dyDescent="0.3">
      <c r="B118" s="105" t="s">
        <v>63</v>
      </c>
      <c r="C118" s="173">
        <v>393.52380952380952</v>
      </c>
      <c r="D118" s="174">
        <v>2.026237980625138</v>
      </c>
      <c r="E118" s="169"/>
      <c r="F118" s="175" t="s">
        <v>61</v>
      </c>
      <c r="G118" s="176">
        <f>SUM(G97:G117)</f>
        <v>868109.23809523799</v>
      </c>
      <c r="H118" s="98">
        <f>SUM(H97:H117)</f>
        <v>18.781552563307393</v>
      </c>
      <c r="I118" s="99">
        <f>SUM(I97:I117)</f>
        <v>1399.5800486710559</v>
      </c>
    </row>
    <row r="120" spans="2:14" ht="15.75" thickBot="1" x14ac:dyDescent="0.3"/>
    <row r="121" spans="2:14" ht="15.75" thickBot="1" x14ac:dyDescent="0.3">
      <c r="B121" s="246" t="s">
        <v>85</v>
      </c>
      <c r="C121" s="247"/>
      <c r="D121" s="247"/>
      <c r="E121" s="247"/>
      <c r="F121" s="247"/>
      <c r="G121" s="247"/>
      <c r="H121" s="247"/>
      <c r="I121" s="248"/>
      <c r="J121" s="249" t="s">
        <v>64</v>
      </c>
      <c r="K121" s="250"/>
      <c r="L121" s="250"/>
      <c r="M121" s="251"/>
      <c r="N121" s="116">
        <f>I144/SQRT(G144*H144)</f>
        <v>6.3835956025942137E-2</v>
      </c>
    </row>
    <row r="122" spans="2:14" ht="15.75" thickBot="1" x14ac:dyDescent="0.3">
      <c r="B122" s="115"/>
      <c r="C122" s="114" t="s">
        <v>60</v>
      </c>
      <c r="D122" s="112"/>
      <c r="E122" s="112"/>
      <c r="F122" s="112"/>
      <c r="G122" s="112"/>
      <c r="H122" s="112"/>
      <c r="I122" s="113"/>
      <c r="J122" s="240" t="s">
        <v>65</v>
      </c>
      <c r="K122" s="241"/>
      <c r="L122" s="241"/>
      <c r="M122" s="242"/>
      <c r="N122" s="117">
        <v>0.433</v>
      </c>
    </row>
    <row r="123" spans="2:14" ht="15.75" thickBot="1" x14ac:dyDescent="0.3">
      <c r="B123" s="171">
        <v>1</v>
      </c>
      <c r="C123" s="177">
        <v>70</v>
      </c>
      <c r="D123" s="77">
        <v>0</v>
      </c>
      <c r="E123" s="178">
        <f>C123-C144</f>
        <v>-323.52380952380952</v>
      </c>
      <c r="F123" s="179">
        <f>D123-D144</f>
        <v>-1.9757796471427373</v>
      </c>
      <c r="G123" s="178">
        <f>E123*E123</f>
        <v>104667.65532879818</v>
      </c>
      <c r="H123" s="179">
        <f>F123*F123</f>
        <v>3.9037052140634798</v>
      </c>
      <c r="I123" s="180">
        <f>E123*F123</f>
        <v>639.21175822322652</v>
      </c>
      <c r="J123" s="258" t="s">
        <v>66</v>
      </c>
      <c r="K123" s="259"/>
      <c r="L123" s="259"/>
      <c r="M123" s="260"/>
      <c r="N123" s="118" t="b">
        <f>N121&gt;N122</f>
        <v>0</v>
      </c>
    </row>
    <row r="124" spans="2:14" x14ac:dyDescent="0.25">
      <c r="B124" s="103">
        <v>2</v>
      </c>
      <c r="C124" s="181">
        <v>97</v>
      </c>
      <c r="D124" s="74">
        <v>1.4142135623730179</v>
      </c>
      <c r="E124" s="91">
        <f>C124-C144</f>
        <v>-296.52380952380952</v>
      </c>
      <c r="F124" s="110">
        <f>D124-D144</f>
        <v>-0.56156608476971948</v>
      </c>
      <c r="G124" s="90">
        <f t="shared" ref="G124:G143" si="13">E124*E124</f>
        <v>87926.36961451247</v>
      </c>
      <c r="H124" s="89">
        <f t="shared" ref="H124:H143" si="14">F124*F124</f>
        <v>0.31535646756359176</v>
      </c>
      <c r="I124" s="95">
        <f t="shared" ref="I124:I143" si="15">E124*F124</f>
        <v>166.51771475528776</v>
      </c>
    </row>
    <row r="125" spans="2:14" x14ac:dyDescent="0.25">
      <c r="B125" s="103">
        <v>3</v>
      </c>
      <c r="C125" s="181">
        <v>130</v>
      </c>
      <c r="D125" s="74">
        <v>2.0000000000002238</v>
      </c>
      <c r="E125" s="91">
        <f>C125-C144</f>
        <v>-263.52380952380952</v>
      </c>
      <c r="F125" s="110">
        <f>D125-D144</f>
        <v>2.4220352857486471E-2</v>
      </c>
      <c r="G125" s="90">
        <f t="shared" si="13"/>
        <v>69444.798185941036</v>
      </c>
      <c r="H125" s="89">
        <f t="shared" si="14"/>
        <v>5.8662549254115306E-4</v>
      </c>
      <c r="I125" s="95">
        <f t="shared" si="15"/>
        <v>-6.3826396530157208</v>
      </c>
    </row>
    <row r="126" spans="2:14" x14ac:dyDescent="0.25">
      <c r="B126" s="103">
        <v>4</v>
      </c>
      <c r="C126" s="181">
        <v>186</v>
      </c>
      <c r="D126" s="74">
        <v>1.0000000000000009</v>
      </c>
      <c r="E126" s="91">
        <f>C126-C144</f>
        <v>-207.52380952380952</v>
      </c>
      <c r="F126" s="110">
        <f>D126-D144</f>
        <v>-0.97577964714273646</v>
      </c>
      <c r="G126" s="90">
        <f t="shared" si="13"/>
        <v>43066.131519274371</v>
      </c>
      <c r="H126" s="89">
        <f t="shared" si="14"/>
        <v>0.95214591977800322</v>
      </c>
      <c r="I126" s="95">
        <f t="shared" si="15"/>
        <v>202.4975096308593</v>
      </c>
    </row>
    <row r="127" spans="2:14" x14ac:dyDescent="0.25">
      <c r="B127" s="103">
        <v>5</v>
      </c>
      <c r="C127" s="181">
        <v>211</v>
      </c>
      <c r="D127" s="74">
        <v>1.4142135623730179</v>
      </c>
      <c r="E127" s="91">
        <f>C127-C144</f>
        <v>-182.52380952380952</v>
      </c>
      <c r="F127" s="110">
        <f>D127-D144</f>
        <v>-0.56156608476971948</v>
      </c>
      <c r="G127" s="90">
        <f t="shared" si="13"/>
        <v>33314.941043083898</v>
      </c>
      <c r="H127" s="89">
        <f t="shared" si="14"/>
        <v>0.31535646756359176</v>
      </c>
      <c r="I127" s="95">
        <f t="shared" si="15"/>
        <v>102.49918109153975</v>
      </c>
    </row>
    <row r="128" spans="2:14" x14ac:dyDescent="0.25">
      <c r="B128" s="103">
        <v>6</v>
      </c>
      <c r="C128" s="181">
        <v>234</v>
      </c>
      <c r="D128" s="74">
        <v>2.2360679774997418</v>
      </c>
      <c r="E128" s="91">
        <f>C128-C144</f>
        <v>-159.52380952380952</v>
      </c>
      <c r="F128" s="110">
        <f>D128-D144</f>
        <v>0.26028833035700449</v>
      </c>
      <c r="G128" s="90">
        <f t="shared" si="13"/>
        <v>25447.845804988661</v>
      </c>
      <c r="H128" s="89">
        <f t="shared" si="14"/>
        <v>6.7750014920037113E-2</v>
      </c>
      <c r="I128" s="95">
        <f t="shared" si="15"/>
        <v>-41.522186033141189</v>
      </c>
    </row>
    <row r="129" spans="2:9" x14ac:dyDescent="0.25">
      <c r="B129" s="103">
        <v>7</v>
      </c>
      <c r="C129" s="181">
        <v>270</v>
      </c>
      <c r="D129" s="74">
        <v>2.2360679774999901</v>
      </c>
      <c r="E129" s="91">
        <f>C129-C144</f>
        <v>-123.52380952380952</v>
      </c>
      <c r="F129" s="110">
        <f>D129-D144</f>
        <v>0.26028833035725274</v>
      </c>
      <c r="G129" s="90">
        <f t="shared" si="13"/>
        <v>15258.131519274375</v>
      </c>
      <c r="H129" s="89">
        <f t="shared" si="14"/>
        <v>6.7750014920166343E-2</v>
      </c>
      <c r="I129" s="95">
        <f t="shared" si="15"/>
        <v>-32.151806140319692</v>
      </c>
    </row>
    <row r="130" spans="2:9" x14ac:dyDescent="0.25">
      <c r="B130" s="103">
        <v>8</v>
      </c>
      <c r="C130" s="181">
        <v>283</v>
      </c>
      <c r="D130" s="74">
        <v>3.605551275464085</v>
      </c>
      <c r="E130" s="91">
        <f>C130-C144</f>
        <v>-110.52380952380952</v>
      </c>
      <c r="F130" s="110">
        <f>D130-D144</f>
        <v>1.6297716283213477</v>
      </c>
      <c r="G130" s="90">
        <f t="shared" si="13"/>
        <v>12215.512471655327</v>
      </c>
      <c r="H130" s="89">
        <f t="shared" si="14"/>
        <v>2.656155560481217</v>
      </c>
      <c r="I130" s="95">
        <f t="shared" si="15"/>
        <v>-180.12856901589751</v>
      </c>
    </row>
    <row r="131" spans="2:9" x14ac:dyDescent="0.25">
      <c r="B131" s="103">
        <v>9</v>
      </c>
      <c r="C131" s="181">
        <v>310</v>
      </c>
      <c r="D131" s="74">
        <v>2.2360679774997418</v>
      </c>
      <c r="E131" s="91">
        <f>C131-C144</f>
        <v>-83.523809523809518</v>
      </c>
      <c r="F131" s="110">
        <f>D131-D144</f>
        <v>0.26028833035700449</v>
      </c>
      <c r="G131" s="90">
        <f t="shared" si="13"/>
        <v>6976.2267573696136</v>
      </c>
      <c r="H131" s="89">
        <f t="shared" si="14"/>
        <v>6.7750014920037113E-2</v>
      </c>
      <c r="I131" s="95">
        <f t="shared" si="15"/>
        <v>-21.740272926008849</v>
      </c>
    </row>
    <row r="132" spans="2:9" x14ac:dyDescent="0.25">
      <c r="B132" s="103">
        <v>10</v>
      </c>
      <c r="C132" s="182">
        <v>343</v>
      </c>
      <c r="D132" s="168">
        <v>2.2360679774999901</v>
      </c>
      <c r="E132" s="91">
        <f>C132-C144</f>
        <v>-50.523809523809518</v>
      </c>
      <c r="F132" s="110">
        <f>D132-D144</f>
        <v>0.26028833035725274</v>
      </c>
      <c r="G132" s="90">
        <f t="shared" si="13"/>
        <v>2552.6553287981856</v>
      </c>
      <c r="H132" s="89">
        <f t="shared" si="14"/>
        <v>6.7750014920166343E-2</v>
      </c>
      <c r="I132" s="95">
        <f t="shared" si="15"/>
        <v>-13.150758024240243</v>
      </c>
    </row>
    <row r="133" spans="2:9" x14ac:dyDescent="0.25">
      <c r="B133" s="108">
        <v>11</v>
      </c>
      <c r="C133" s="181">
        <v>385</v>
      </c>
      <c r="D133" s="132">
        <v>2.8284271247463497</v>
      </c>
      <c r="E133" s="170">
        <f>C133-C144</f>
        <v>-8.5238095238095184</v>
      </c>
      <c r="F133" s="110">
        <f>D133-D144</f>
        <v>0.85264747760361237</v>
      </c>
      <c r="G133" s="91">
        <f t="shared" si="13"/>
        <v>72.655328798185849</v>
      </c>
      <c r="H133" s="110">
        <f t="shared" si="14"/>
        <v>0.72700772106380263</v>
      </c>
      <c r="I133" s="111">
        <f t="shared" si="15"/>
        <v>-7.2678046900498341</v>
      </c>
    </row>
    <row r="134" spans="2:9" x14ac:dyDescent="0.25">
      <c r="B134" s="103">
        <v>12</v>
      </c>
      <c r="C134" s="181">
        <v>408</v>
      </c>
      <c r="D134" s="132">
        <v>3.1622776601683471</v>
      </c>
      <c r="E134" s="170">
        <f>C134-C144</f>
        <v>14.476190476190482</v>
      </c>
      <c r="F134" s="110">
        <f>D134-D144</f>
        <v>1.1864980130256098</v>
      </c>
      <c r="G134" s="90">
        <f t="shared" si="13"/>
        <v>209.560090702948</v>
      </c>
      <c r="H134" s="89">
        <f t="shared" si="14"/>
        <v>1.40777753491372</v>
      </c>
      <c r="I134" s="95">
        <f t="shared" si="15"/>
        <v>17.175971236180263</v>
      </c>
    </row>
    <row r="135" spans="2:9" x14ac:dyDescent="0.25">
      <c r="B135" s="103">
        <v>13</v>
      </c>
      <c r="C135" s="181">
        <v>443</v>
      </c>
      <c r="D135" s="132">
        <v>1.0000000000000009</v>
      </c>
      <c r="E135" s="170">
        <f>C135-C144</f>
        <v>49.476190476190482</v>
      </c>
      <c r="F135" s="110">
        <f>D135-D144</f>
        <v>-0.97577964714273646</v>
      </c>
      <c r="G135" s="90">
        <f t="shared" si="13"/>
        <v>2447.8934240362819</v>
      </c>
      <c r="H135" s="89">
        <f t="shared" si="14"/>
        <v>0.95214591977800322</v>
      </c>
      <c r="I135" s="95">
        <f t="shared" si="15"/>
        <v>-48.277859684823966</v>
      </c>
    </row>
    <row r="136" spans="2:9" x14ac:dyDescent="0.25">
      <c r="B136" s="103">
        <v>14</v>
      </c>
      <c r="C136" s="181">
        <v>468</v>
      </c>
      <c r="D136" s="132">
        <v>2.2360679774999901</v>
      </c>
      <c r="E136" s="170">
        <f>C136-C144</f>
        <v>74.476190476190482</v>
      </c>
      <c r="F136" s="110">
        <f>D136-D144</f>
        <v>0.26028833035725274</v>
      </c>
      <c r="G136" s="90">
        <f t="shared" si="13"/>
        <v>5546.7029478458062</v>
      </c>
      <c r="H136" s="89">
        <f t="shared" si="14"/>
        <v>6.7750014920166343E-2</v>
      </c>
      <c r="I136" s="95">
        <f t="shared" si="15"/>
        <v>19.385283270416348</v>
      </c>
    </row>
    <row r="137" spans="2:9" x14ac:dyDescent="0.25">
      <c r="B137" s="103">
        <v>15</v>
      </c>
      <c r="C137" s="181">
        <v>491</v>
      </c>
      <c r="D137" s="132">
        <v>2.2360679774997418</v>
      </c>
      <c r="E137" s="170">
        <f>C137-C144</f>
        <v>97.476190476190482</v>
      </c>
      <c r="F137" s="110">
        <f>D137-D144</f>
        <v>0.26028833035700449</v>
      </c>
      <c r="G137" s="90">
        <f t="shared" si="13"/>
        <v>9501.6077097505677</v>
      </c>
      <c r="H137" s="89">
        <f t="shared" si="14"/>
        <v>6.7750014920037113E-2</v>
      </c>
      <c r="I137" s="95">
        <f t="shared" si="15"/>
        <v>25.371914868608965</v>
      </c>
    </row>
    <row r="138" spans="2:9" x14ac:dyDescent="0.25">
      <c r="B138" s="103">
        <v>16</v>
      </c>
      <c r="C138" s="181">
        <v>526</v>
      </c>
      <c r="D138" s="132">
        <v>4.0000000000000036</v>
      </c>
      <c r="E138" s="170">
        <f>C138-C144</f>
        <v>132.47619047619048</v>
      </c>
      <c r="F138" s="110">
        <f>D138-D144</f>
        <v>2.0242203528572662</v>
      </c>
      <c r="G138" s="90">
        <f t="shared" si="13"/>
        <v>17549.941043083902</v>
      </c>
      <c r="H138" s="89">
        <f t="shared" si="14"/>
        <v>4.0974680369215957</v>
      </c>
      <c r="I138" s="95">
        <f t="shared" si="15"/>
        <v>268.16100103090071</v>
      </c>
    </row>
    <row r="139" spans="2:9" x14ac:dyDescent="0.25">
      <c r="B139" s="103">
        <v>17</v>
      </c>
      <c r="C139" s="181">
        <v>590</v>
      </c>
      <c r="D139" s="132">
        <v>2.2360679774999901</v>
      </c>
      <c r="E139" s="170">
        <f>C139-C144</f>
        <v>196.47619047619048</v>
      </c>
      <c r="F139" s="110">
        <f>D139-D144</f>
        <v>0.26028833035725274</v>
      </c>
      <c r="G139" s="90">
        <f t="shared" si="13"/>
        <v>38602.893424036287</v>
      </c>
      <c r="H139" s="89">
        <f t="shared" si="14"/>
        <v>6.7750014920166343E-2</v>
      </c>
      <c r="I139" s="95">
        <f t="shared" si="15"/>
        <v>51.140459574001184</v>
      </c>
    </row>
    <row r="140" spans="2:9" x14ac:dyDescent="0.25">
      <c r="B140" s="103">
        <v>18</v>
      </c>
      <c r="C140" s="181">
        <v>661</v>
      </c>
      <c r="D140" s="132">
        <v>2.0000000000000018</v>
      </c>
      <c r="E140" s="170">
        <f>C140-C144</f>
        <v>267.47619047619048</v>
      </c>
      <c r="F140" s="110">
        <f>D140-D144</f>
        <v>2.4220352857264427E-2</v>
      </c>
      <c r="G140" s="90">
        <f t="shared" si="13"/>
        <v>71543.512471655325</v>
      </c>
      <c r="H140" s="89">
        <f t="shared" si="14"/>
        <v>5.8662549253039712E-4</v>
      </c>
      <c r="I140" s="95">
        <f t="shared" si="15"/>
        <v>6.4783677142502043</v>
      </c>
    </row>
    <row r="141" spans="2:9" x14ac:dyDescent="0.25">
      <c r="B141" s="103">
        <v>19</v>
      </c>
      <c r="C141" s="181">
        <v>681</v>
      </c>
      <c r="D141" s="132">
        <v>1.4142135623730179</v>
      </c>
      <c r="E141" s="170">
        <f>C141-C144</f>
        <v>287.47619047619048</v>
      </c>
      <c r="F141" s="110">
        <f>D141-D144</f>
        <v>-0.56156608476971948</v>
      </c>
      <c r="G141" s="90">
        <f t="shared" si="13"/>
        <v>82642.560090702944</v>
      </c>
      <c r="H141" s="89">
        <f t="shared" si="14"/>
        <v>0.31535646756359176</v>
      </c>
      <c r="I141" s="95">
        <f t="shared" si="15"/>
        <v>-161.4368787502284</v>
      </c>
    </row>
    <row r="142" spans="2:9" x14ac:dyDescent="0.25">
      <c r="B142" s="103">
        <v>20</v>
      </c>
      <c r="C142" s="181">
        <v>715</v>
      </c>
      <c r="D142" s="132">
        <v>2.0000000000002238</v>
      </c>
      <c r="E142" s="170">
        <f>C142-C144</f>
        <v>321.47619047619048</v>
      </c>
      <c r="F142" s="110">
        <f>D142-D144</f>
        <v>2.4220352857486471E-2</v>
      </c>
      <c r="G142" s="90">
        <f t="shared" si="13"/>
        <v>103346.94104308391</v>
      </c>
      <c r="H142" s="89">
        <f t="shared" si="14"/>
        <v>5.8662549254115306E-4</v>
      </c>
      <c r="I142" s="95">
        <f t="shared" si="15"/>
        <v>7.7862667686138654</v>
      </c>
    </row>
    <row r="143" spans="2:9" ht="15.75" thickBot="1" x14ac:dyDescent="0.3">
      <c r="B143" s="172">
        <v>21</v>
      </c>
      <c r="C143" s="183">
        <v>762</v>
      </c>
      <c r="D143" s="78">
        <v>0</v>
      </c>
      <c r="E143" s="184">
        <f>C143-C144</f>
        <v>368.47619047619048</v>
      </c>
      <c r="F143" s="185">
        <f>D143-D144</f>
        <v>-1.9757796471427373</v>
      </c>
      <c r="G143" s="186">
        <f t="shared" si="13"/>
        <v>135774.7029478458</v>
      </c>
      <c r="H143" s="185">
        <f t="shared" si="14"/>
        <v>3.9037052140634798</v>
      </c>
      <c r="I143" s="187">
        <f t="shared" si="15"/>
        <v>-728.02775759954773</v>
      </c>
    </row>
    <row r="144" spans="2:9" ht="15.75" thickBot="1" x14ac:dyDescent="0.3">
      <c r="B144" s="105" t="s">
        <v>63</v>
      </c>
      <c r="C144" s="173">
        <v>393.52380952380952</v>
      </c>
      <c r="D144" s="174">
        <v>1.9757796471427373</v>
      </c>
      <c r="E144" s="169"/>
      <c r="F144" s="175" t="s">
        <v>61</v>
      </c>
      <c r="G144" s="176">
        <f>SUM(G123:G143)</f>
        <v>868109.23809523799</v>
      </c>
      <c r="H144" s="98">
        <f>SUM(H123:H143)</f>
        <v>20.022190504672466</v>
      </c>
      <c r="I144" s="99">
        <f>SUM(I123:I143)</f>
        <v>266.13889564661167</v>
      </c>
    </row>
    <row r="146" spans="2:14" ht="15.75" thickBot="1" x14ac:dyDescent="0.3"/>
    <row r="147" spans="2:14" ht="15.75" thickBot="1" x14ac:dyDescent="0.3">
      <c r="B147" s="246" t="s">
        <v>97</v>
      </c>
      <c r="C147" s="247"/>
      <c r="D147" s="247"/>
      <c r="E147" s="247"/>
      <c r="F147" s="247"/>
      <c r="G147" s="247"/>
      <c r="H147" s="247"/>
      <c r="I147" s="248"/>
      <c r="J147" s="249" t="s">
        <v>64</v>
      </c>
      <c r="K147" s="250"/>
      <c r="L147" s="250"/>
      <c r="M147" s="251"/>
      <c r="N147" s="116">
        <f>I170/SQRT(G170*H170)</f>
        <v>0.49803111285182083</v>
      </c>
    </row>
    <row r="148" spans="2:14" ht="15.75" thickBot="1" x14ac:dyDescent="0.3">
      <c r="B148" s="115"/>
      <c r="C148" s="114" t="s">
        <v>60</v>
      </c>
      <c r="D148" s="112"/>
      <c r="E148" s="112"/>
      <c r="F148" s="112"/>
      <c r="G148" s="112"/>
      <c r="H148" s="112"/>
      <c r="I148" s="113"/>
      <c r="J148" s="240" t="s">
        <v>65</v>
      </c>
      <c r="K148" s="241"/>
      <c r="L148" s="241"/>
      <c r="M148" s="242"/>
      <c r="N148" s="117">
        <v>0.433</v>
      </c>
    </row>
    <row r="149" spans="2:14" ht="15.75" thickBot="1" x14ac:dyDescent="0.3">
      <c r="B149" s="171">
        <v>1</v>
      </c>
      <c r="C149" s="177">
        <v>70</v>
      </c>
      <c r="D149" s="77">
        <v>0.99999999999944578</v>
      </c>
      <c r="E149" s="178">
        <f>C149-C170</f>
        <v>-323.52380952380952</v>
      </c>
      <c r="F149" s="179">
        <f>D149-D170</f>
        <v>-2.5418466720412556</v>
      </c>
      <c r="G149" s="178">
        <f>E149*E149</f>
        <v>104667.65532879818</v>
      </c>
      <c r="H149" s="179">
        <f>F149*F149</f>
        <v>6.4609845041672065</v>
      </c>
      <c r="I149" s="180">
        <f>E149*F149</f>
        <v>822.34791856420429</v>
      </c>
      <c r="J149" s="258" t="s">
        <v>66</v>
      </c>
      <c r="K149" s="259"/>
      <c r="L149" s="259"/>
      <c r="M149" s="260"/>
      <c r="N149" s="129" t="b">
        <f>N147&gt;N148</f>
        <v>1</v>
      </c>
    </row>
    <row r="150" spans="2:14" x14ac:dyDescent="0.25">
      <c r="B150" s="103">
        <v>2</v>
      </c>
      <c r="C150" s="181">
        <v>97</v>
      </c>
      <c r="D150" s="74">
        <v>1.9999999999997797</v>
      </c>
      <c r="E150" s="91">
        <f>C150-C170</f>
        <v>-296.52380952380952</v>
      </c>
      <c r="F150" s="110">
        <f>D150-D170</f>
        <v>-1.5418466720409216</v>
      </c>
      <c r="G150" s="90">
        <f t="shared" ref="G150:G169" si="16">E150*E150</f>
        <v>87926.36961451247</v>
      </c>
      <c r="H150" s="89">
        <f t="shared" ref="H150:H169" si="17">F150*F150</f>
        <v>2.3772911600836655</v>
      </c>
      <c r="I150" s="95">
        <f t="shared" ref="I150:I169" si="18">E150*F150</f>
        <v>457.19424889518183</v>
      </c>
    </row>
    <row r="151" spans="2:14" x14ac:dyDescent="0.25">
      <c r="B151" s="103">
        <v>3</v>
      </c>
      <c r="C151" s="181">
        <v>130</v>
      </c>
      <c r="D151" s="74">
        <v>1.4142135623726253</v>
      </c>
      <c r="E151" s="91">
        <f>C151-C170</f>
        <v>-263.52380952380952</v>
      </c>
      <c r="F151" s="110">
        <f>D151-D170</f>
        <v>-2.1276331096680758</v>
      </c>
      <c r="G151" s="90">
        <f t="shared" si="16"/>
        <v>69444.798185941036</v>
      </c>
      <c r="H151" s="89">
        <f t="shared" si="17"/>
        <v>4.5268226493558466</v>
      </c>
      <c r="I151" s="95">
        <f t="shared" si="18"/>
        <v>560.68198232872055</v>
      </c>
    </row>
    <row r="152" spans="2:14" x14ac:dyDescent="0.25">
      <c r="B152" s="103">
        <v>4</v>
      </c>
      <c r="C152" s="181">
        <v>186</v>
      </c>
      <c r="D152" s="74">
        <v>3.9999999999995595</v>
      </c>
      <c r="E152" s="91">
        <f>C152-C170</f>
        <v>-207.52380952380952</v>
      </c>
      <c r="F152" s="110">
        <f>D152-D170</f>
        <v>0.4581533279588581</v>
      </c>
      <c r="G152" s="90">
        <f t="shared" si="16"/>
        <v>43066.131519274371</v>
      </c>
      <c r="H152" s="89">
        <f t="shared" si="17"/>
        <v>0.20990447191977699</v>
      </c>
      <c r="I152" s="95">
        <f t="shared" si="18"/>
        <v>-95.07772396403351</v>
      </c>
    </row>
    <row r="153" spans="2:14" x14ac:dyDescent="0.25">
      <c r="B153" s="103">
        <v>5</v>
      </c>
      <c r="C153" s="181">
        <v>211</v>
      </c>
      <c r="D153" s="74">
        <v>2.8284271247460357</v>
      </c>
      <c r="E153" s="91">
        <f>C153-C170</f>
        <v>-182.52380952380952</v>
      </c>
      <c r="F153" s="110">
        <f>D153-D170</f>
        <v>-0.71341954729466561</v>
      </c>
      <c r="G153" s="90">
        <f t="shared" si="16"/>
        <v>33314.941043083898</v>
      </c>
      <c r="H153" s="89">
        <f t="shared" si="17"/>
        <v>0.50896745046212566</v>
      </c>
      <c r="I153" s="95">
        <f t="shared" si="18"/>
        <v>130.21605356097396</v>
      </c>
    </row>
    <row r="154" spans="2:14" x14ac:dyDescent="0.25">
      <c r="B154" s="103">
        <v>6</v>
      </c>
      <c r="C154" s="181">
        <v>234</v>
      </c>
      <c r="D154" s="74">
        <v>3.9999999999995595</v>
      </c>
      <c r="E154" s="91">
        <f>C154-C170</f>
        <v>-159.52380952380952</v>
      </c>
      <c r="F154" s="110">
        <f>D154-D170</f>
        <v>0.4581533279588581</v>
      </c>
      <c r="G154" s="90">
        <f t="shared" si="16"/>
        <v>25447.845804988661</v>
      </c>
      <c r="H154" s="89">
        <f t="shared" si="17"/>
        <v>0.20990447191977699</v>
      </c>
      <c r="I154" s="95">
        <f t="shared" si="18"/>
        <v>-73.086364222008314</v>
      </c>
    </row>
    <row r="155" spans="2:14" x14ac:dyDescent="0.25">
      <c r="B155" s="103">
        <v>7</v>
      </c>
      <c r="C155" s="181">
        <v>270</v>
      </c>
      <c r="D155" s="74">
        <v>5.0990195135926584</v>
      </c>
      <c r="E155" s="91">
        <f>C155-C170</f>
        <v>-123.52380952380952</v>
      </c>
      <c r="F155" s="110">
        <f>D155-D170</f>
        <v>1.557172841551957</v>
      </c>
      <c r="G155" s="90">
        <f t="shared" si="16"/>
        <v>15258.131519274375</v>
      </c>
      <c r="H155" s="89">
        <f t="shared" si="17"/>
        <v>2.4247872584669961</v>
      </c>
      <c r="I155" s="95">
        <f t="shared" si="18"/>
        <v>-192.34792147551315</v>
      </c>
    </row>
    <row r="156" spans="2:14" ht="15.75" thickBot="1" x14ac:dyDescent="0.3">
      <c r="B156" s="103">
        <v>8</v>
      </c>
      <c r="C156" s="181">
        <v>283</v>
      </c>
      <c r="D156" s="74">
        <v>3.1622776601685225</v>
      </c>
      <c r="E156" s="91">
        <f>C156-C170</f>
        <v>-110.52380952380952</v>
      </c>
      <c r="F156" s="110">
        <f>D156-D170</f>
        <v>-0.37956901187217884</v>
      </c>
      <c r="G156" s="90">
        <f t="shared" si="16"/>
        <v>12215.512471655327</v>
      </c>
      <c r="H156" s="89">
        <f t="shared" si="17"/>
        <v>0.14407263477362225</v>
      </c>
      <c r="I156" s="95">
        <f t="shared" si="18"/>
        <v>41.95141316930129</v>
      </c>
    </row>
    <row r="157" spans="2:14" x14ac:dyDescent="0.25">
      <c r="B157" s="103">
        <v>9</v>
      </c>
      <c r="C157" s="181">
        <v>310</v>
      </c>
      <c r="D157" s="74">
        <v>3.1622776601684524</v>
      </c>
      <c r="E157" s="91">
        <f>C157-C170</f>
        <v>-83.523809523809518</v>
      </c>
      <c r="F157" s="110">
        <f>D157-D170</f>
        <v>-0.37956901187224901</v>
      </c>
      <c r="G157" s="90">
        <f t="shared" si="16"/>
        <v>6976.2267573696136</v>
      </c>
      <c r="H157" s="89">
        <f t="shared" si="17"/>
        <v>0.14407263477367552</v>
      </c>
      <c r="I157" s="95">
        <f t="shared" si="18"/>
        <v>31.703049848758319</v>
      </c>
      <c r="K157" s="142" t="s">
        <v>107</v>
      </c>
      <c r="L157" s="223"/>
      <c r="M157" s="224"/>
    </row>
    <row r="158" spans="2:14" x14ac:dyDescent="0.25">
      <c r="B158" s="103">
        <v>10</v>
      </c>
      <c r="C158" s="182">
        <v>343</v>
      </c>
      <c r="D158" s="168">
        <v>6.082762530297587</v>
      </c>
      <c r="E158" s="91">
        <f>C158-C170</f>
        <v>-50.523809523809518</v>
      </c>
      <c r="F158" s="110">
        <f>D158-D170</f>
        <v>2.5409158582568856</v>
      </c>
      <c r="G158" s="90">
        <f t="shared" si="16"/>
        <v>2552.6553287981856</v>
      </c>
      <c r="H158" s="89">
        <f t="shared" si="17"/>
        <v>6.4562533987413255</v>
      </c>
      <c r="I158" s="95">
        <f t="shared" si="18"/>
        <v>-128.37674883859788</v>
      </c>
      <c r="K158" s="143" t="s">
        <v>108</v>
      </c>
      <c r="L158" s="212">
        <f>I170/G170</f>
        <v>3.9843483643409684E-3</v>
      </c>
      <c r="M158" s="213"/>
    </row>
    <row r="159" spans="2:14" ht="15.75" thickBot="1" x14ac:dyDescent="0.3">
      <c r="B159" s="108">
        <v>11</v>
      </c>
      <c r="C159" s="181">
        <v>385</v>
      </c>
      <c r="D159" s="132">
        <v>2.2360679774995433</v>
      </c>
      <c r="E159" s="170">
        <f>C159-C170</f>
        <v>-8.5238095238095184</v>
      </c>
      <c r="F159" s="110">
        <f>D159-D170</f>
        <v>-1.305778694541158</v>
      </c>
      <c r="G159" s="91">
        <f t="shared" si="16"/>
        <v>72.655328798185849</v>
      </c>
      <c r="H159" s="110">
        <f t="shared" si="17"/>
        <v>1.7050579991176109</v>
      </c>
      <c r="I159" s="111">
        <f t="shared" si="18"/>
        <v>11.130208872517482</v>
      </c>
      <c r="K159" s="144" t="s">
        <v>109</v>
      </c>
      <c r="L159" s="214">
        <f>D170-L158*C170</f>
        <v>1.9739107252352841</v>
      </c>
      <c r="M159" s="215"/>
    </row>
    <row r="160" spans="2:14" x14ac:dyDescent="0.25">
      <c r="B160" s="103">
        <v>12</v>
      </c>
      <c r="C160" s="181">
        <v>408</v>
      </c>
      <c r="D160" s="132">
        <v>2.2360679774996428</v>
      </c>
      <c r="E160" s="170">
        <f>C160-C170</f>
        <v>14.476190476190482</v>
      </c>
      <c r="F160" s="110">
        <f>D160-D170</f>
        <v>-1.3057786945410585</v>
      </c>
      <c r="G160" s="90">
        <f t="shared" si="16"/>
        <v>209.560090702948</v>
      </c>
      <c r="H160" s="89">
        <f t="shared" si="17"/>
        <v>1.7050579991173511</v>
      </c>
      <c r="I160" s="95">
        <f t="shared" si="18"/>
        <v>-18.902701101927711</v>
      </c>
      <c r="K160" s="216"/>
      <c r="L160" s="204"/>
      <c r="M160" s="217"/>
    </row>
    <row r="161" spans="2:14" ht="15.75" thickBot="1" x14ac:dyDescent="0.3">
      <c r="B161" s="103">
        <v>13</v>
      </c>
      <c r="C161" s="181">
        <v>443</v>
      </c>
      <c r="D161" s="132">
        <v>3.9999999999995595</v>
      </c>
      <c r="E161" s="170">
        <f>C161-C170</f>
        <v>49.476190476190482</v>
      </c>
      <c r="F161" s="110">
        <f>D161-D170</f>
        <v>0.4581533279588581</v>
      </c>
      <c r="G161" s="90">
        <f t="shared" si="16"/>
        <v>2447.8934240362819</v>
      </c>
      <c r="H161" s="89">
        <f t="shared" si="17"/>
        <v>0.20990447191977699</v>
      </c>
      <c r="I161" s="95">
        <f t="shared" si="18"/>
        <v>22.667681321393029</v>
      </c>
      <c r="K161" s="218"/>
      <c r="L161" s="219"/>
      <c r="M161" s="220"/>
    </row>
    <row r="162" spans="2:14" x14ac:dyDescent="0.25">
      <c r="B162" s="103">
        <v>14</v>
      </c>
      <c r="C162" s="181">
        <v>468</v>
      </c>
      <c r="D162" s="132">
        <v>2.2360679774995433</v>
      </c>
      <c r="E162" s="170">
        <f>C162-C170</f>
        <v>74.476190476190482</v>
      </c>
      <c r="F162" s="110">
        <f>D162-D170</f>
        <v>-1.305778694541158</v>
      </c>
      <c r="G162" s="90">
        <f t="shared" si="16"/>
        <v>5546.7029478458062</v>
      </c>
      <c r="H162" s="89">
        <f t="shared" si="17"/>
        <v>1.7050579991176109</v>
      </c>
      <c r="I162" s="95">
        <f t="shared" si="18"/>
        <v>-97.249422774398639</v>
      </c>
    </row>
    <row r="163" spans="2:14" x14ac:dyDescent="0.25">
      <c r="B163" s="103">
        <v>15</v>
      </c>
      <c r="C163" s="181">
        <v>491</v>
      </c>
      <c r="D163" s="132">
        <v>2.2360679774995433</v>
      </c>
      <c r="E163" s="170">
        <f>C163-C170</f>
        <v>97.476190476190482</v>
      </c>
      <c r="F163" s="110">
        <f>D163-D170</f>
        <v>-1.305778694541158</v>
      </c>
      <c r="G163" s="90">
        <f t="shared" si="16"/>
        <v>9501.6077097505677</v>
      </c>
      <c r="H163" s="89">
        <f t="shared" si="17"/>
        <v>1.7050579991176109</v>
      </c>
      <c r="I163" s="95">
        <f t="shared" si="18"/>
        <v>-127.28233274884526</v>
      </c>
    </row>
    <row r="164" spans="2:14" x14ac:dyDescent="0.25">
      <c r="B164" s="103">
        <v>16</v>
      </c>
      <c r="C164" s="181">
        <v>526</v>
      </c>
      <c r="D164" s="132">
        <v>2.2360679774995433</v>
      </c>
      <c r="E164" s="170">
        <f>C164-C170</f>
        <v>132.47619047619048</v>
      </c>
      <c r="F164" s="110">
        <f>D164-D170</f>
        <v>-1.305778694541158</v>
      </c>
      <c r="G164" s="90">
        <f t="shared" si="16"/>
        <v>17549.941043083902</v>
      </c>
      <c r="H164" s="89">
        <f t="shared" si="17"/>
        <v>1.7050579991176109</v>
      </c>
      <c r="I164" s="95">
        <f t="shared" si="18"/>
        <v>-172.9845870577858</v>
      </c>
    </row>
    <row r="165" spans="2:14" x14ac:dyDescent="0.25">
      <c r="B165" s="103">
        <v>17</v>
      </c>
      <c r="C165" s="181">
        <v>590</v>
      </c>
      <c r="D165" s="132">
        <v>5.8309518948451533</v>
      </c>
      <c r="E165" s="170">
        <f>C165-C170</f>
        <v>196.47619047619048</v>
      </c>
      <c r="F165" s="110">
        <f>D165-D170</f>
        <v>2.2891052228044519</v>
      </c>
      <c r="G165" s="90">
        <f t="shared" si="16"/>
        <v>38602.893424036287</v>
      </c>
      <c r="H165" s="89">
        <f t="shared" si="17"/>
        <v>5.2400027210706197</v>
      </c>
      <c r="I165" s="95">
        <f t="shared" si="18"/>
        <v>449.75467377576996</v>
      </c>
    </row>
    <row r="166" spans="2:14" x14ac:dyDescent="0.25">
      <c r="B166" s="103">
        <v>18</v>
      </c>
      <c r="C166" s="181">
        <v>661</v>
      </c>
      <c r="D166" s="132">
        <v>5.385164807134406</v>
      </c>
      <c r="E166" s="170">
        <f>C166-C170</f>
        <v>267.47619047619048</v>
      </c>
      <c r="F166" s="110">
        <f>D166-D170</f>
        <v>1.8433181350937047</v>
      </c>
      <c r="G166" s="90">
        <f t="shared" si="16"/>
        <v>71543.512471655325</v>
      </c>
      <c r="H166" s="89">
        <f t="shared" si="17"/>
        <v>3.3978217471653331</v>
      </c>
      <c r="I166" s="95">
        <f t="shared" si="18"/>
        <v>493.04371261053996</v>
      </c>
    </row>
    <row r="167" spans="2:14" x14ac:dyDescent="0.25">
      <c r="B167" s="103">
        <v>19</v>
      </c>
      <c r="C167" s="181">
        <v>681</v>
      </c>
      <c r="D167" s="132">
        <v>7.0710678118651362</v>
      </c>
      <c r="E167" s="170">
        <f>C167-C170</f>
        <v>287.47619047619048</v>
      </c>
      <c r="F167" s="110">
        <f>D167-D170</f>
        <v>3.5292211398244349</v>
      </c>
      <c r="G167" s="90">
        <f t="shared" si="16"/>
        <v>82642.560090702944</v>
      </c>
      <c r="H167" s="89">
        <f t="shared" si="17"/>
        <v>12.455401853783684</v>
      </c>
      <c r="I167" s="95">
        <f t="shared" si="18"/>
        <v>1014.5670486247673</v>
      </c>
    </row>
    <row r="168" spans="2:14" x14ac:dyDescent="0.25">
      <c r="B168" s="103">
        <v>20</v>
      </c>
      <c r="C168" s="181">
        <v>715</v>
      </c>
      <c r="D168" s="132">
        <v>4.9999999999998934</v>
      </c>
      <c r="E168" s="170">
        <f>C168-C170</f>
        <v>321.47619047619048</v>
      </c>
      <c r="F168" s="110">
        <f>D168-D170</f>
        <v>1.4581533279591921</v>
      </c>
      <c r="G168" s="90">
        <f t="shared" si="16"/>
        <v>103346.94104308391</v>
      </c>
      <c r="H168" s="89">
        <f t="shared" si="17"/>
        <v>2.126211127838467</v>
      </c>
      <c r="I168" s="95">
        <f t="shared" si="18"/>
        <v>468.76157700250025</v>
      </c>
    </row>
    <row r="169" spans="2:14" ht="15.75" thickBot="1" x14ac:dyDescent="0.3">
      <c r="B169" s="172">
        <v>21</v>
      </c>
      <c r="C169" s="183">
        <v>762</v>
      </c>
      <c r="D169" s="78">
        <v>3.1622776601685225</v>
      </c>
      <c r="E169" s="184">
        <f>C169-C170</f>
        <v>368.47619047619048</v>
      </c>
      <c r="F169" s="185">
        <f>D169-D170</f>
        <v>-0.37956901187217884</v>
      </c>
      <c r="G169" s="186">
        <f t="shared" si="16"/>
        <v>135774.7029478458</v>
      </c>
      <c r="H169" s="185">
        <f t="shared" si="17"/>
        <v>0.14407263477362225</v>
      </c>
      <c r="I169" s="187">
        <f t="shared" si="18"/>
        <v>-139.86214351747239</v>
      </c>
    </row>
    <row r="170" spans="2:14" ht="15.75" thickBot="1" x14ac:dyDescent="0.3">
      <c r="B170" s="105" t="s">
        <v>63</v>
      </c>
      <c r="C170" s="173">
        <v>393.52380952380952</v>
      </c>
      <c r="D170" s="174">
        <v>3.5418466720407014</v>
      </c>
      <c r="E170" s="169"/>
      <c r="F170" s="175" t="s">
        <v>61</v>
      </c>
      <c r="G170" s="176">
        <f>SUM(G149:G169)</f>
        <v>868109.23809523799</v>
      </c>
      <c r="H170" s="98">
        <f>SUM(H149:H169)</f>
        <v>55.561765186803306</v>
      </c>
      <c r="I170" s="99">
        <f>SUM(I149:I169)</f>
        <v>3458.8496228740455</v>
      </c>
    </row>
    <row r="172" spans="2:14" ht="15.75" thickBot="1" x14ac:dyDescent="0.3"/>
    <row r="173" spans="2:14" ht="15.75" thickBot="1" x14ac:dyDescent="0.3">
      <c r="B173" s="246" t="s">
        <v>104</v>
      </c>
      <c r="C173" s="247"/>
      <c r="D173" s="247"/>
      <c r="E173" s="247"/>
      <c r="F173" s="247"/>
      <c r="G173" s="247"/>
      <c r="H173" s="247"/>
      <c r="I173" s="248"/>
      <c r="J173" s="249" t="s">
        <v>64</v>
      </c>
      <c r="K173" s="250"/>
      <c r="L173" s="250"/>
      <c r="M173" s="251"/>
      <c r="N173" s="116">
        <f>I196/SQRT(G196*H196)</f>
        <v>0.52548180652227094</v>
      </c>
    </row>
    <row r="174" spans="2:14" ht="15.75" thickBot="1" x14ac:dyDescent="0.3">
      <c r="B174" s="115"/>
      <c r="C174" s="114" t="s">
        <v>60</v>
      </c>
      <c r="D174" s="112"/>
      <c r="E174" s="112"/>
      <c r="F174" s="112"/>
      <c r="G174" s="112"/>
      <c r="H174" s="112"/>
      <c r="I174" s="113"/>
      <c r="J174" s="240" t="s">
        <v>65</v>
      </c>
      <c r="K174" s="241"/>
      <c r="L174" s="241"/>
      <c r="M174" s="242"/>
      <c r="N174" s="117">
        <v>0.433</v>
      </c>
    </row>
    <row r="175" spans="2:14" ht="15.75" thickBot="1" x14ac:dyDescent="0.3">
      <c r="B175" s="171">
        <v>1</v>
      </c>
      <c r="C175" s="177">
        <v>70</v>
      </c>
      <c r="D175" s="77">
        <v>0</v>
      </c>
      <c r="E175" s="178">
        <f>C175-C196</f>
        <v>-323.52380952380952</v>
      </c>
      <c r="F175" s="179">
        <f>D175-D196</f>
        <v>-4.1796588596437561</v>
      </c>
      <c r="G175" s="178">
        <f>E175*E175</f>
        <v>104667.65532879818</v>
      </c>
      <c r="H175" s="179">
        <f>F175*F175</f>
        <v>17.469548182998544</v>
      </c>
      <c r="I175" s="180">
        <f>E175*F175</f>
        <v>1352.2191567818895</v>
      </c>
      <c r="J175" s="258" t="s">
        <v>66</v>
      </c>
      <c r="K175" s="259"/>
      <c r="L175" s="259"/>
      <c r="M175" s="260"/>
      <c r="N175" s="129" t="b">
        <f>N173&gt;N174</f>
        <v>1</v>
      </c>
    </row>
    <row r="176" spans="2:14" x14ac:dyDescent="0.25">
      <c r="B176" s="103">
        <v>2</v>
      </c>
      <c r="C176" s="181">
        <v>97</v>
      </c>
      <c r="D176" s="74">
        <v>0</v>
      </c>
      <c r="E176" s="91">
        <f>C176-C196</f>
        <v>-296.52380952380952</v>
      </c>
      <c r="F176" s="110">
        <f>D176-D196</f>
        <v>-4.1796588596437561</v>
      </c>
      <c r="G176" s="90">
        <f t="shared" ref="G176:G195" si="19">E176*E176</f>
        <v>87926.36961451247</v>
      </c>
      <c r="H176" s="89">
        <f t="shared" ref="H176:H195" si="20">F176*F176</f>
        <v>17.469548182998544</v>
      </c>
      <c r="I176" s="95">
        <f t="shared" ref="I176:I195" si="21">E176*F176</f>
        <v>1239.3683675715081</v>
      </c>
    </row>
    <row r="177" spans="2:13" x14ac:dyDescent="0.25">
      <c r="B177" s="103">
        <v>3</v>
      </c>
      <c r="C177" s="181">
        <v>130</v>
      </c>
      <c r="D177" s="74">
        <v>0.99999999999944578</v>
      </c>
      <c r="E177" s="91">
        <f>C177-C196</f>
        <v>-263.52380952380952</v>
      </c>
      <c r="F177" s="110">
        <f>D177-D196</f>
        <v>-3.1796588596443103</v>
      </c>
      <c r="G177" s="90">
        <f t="shared" si="19"/>
        <v>69444.798185941036</v>
      </c>
      <c r="H177" s="89">
        <f t="shared" si="20"/>
        <v>10.110230463714556</v>
      </c>
      <c r="I177" s="95">
        <f t="shared" si="21"/>
        <v>837.91581567960066</v>
      </c>
    </row>
    <row r="178" spans="2:13" x14ac:dyDescent="0.25">
      <c r="B178" s="103">
        <v>4</v>
      </c>
      <c r="C178" s="181">
        <v>186</v>
      </c>
      <c r="D178" s="74">
        <v>1.9999999999988916</v>
      </c>
      <c r="E178" s="91">
        <f>C178-C196</f>
        <v>-207.52380952380952</v>
      </c>
      <c r="F178" s="110">
        <f>D178-D196</f>
        <v>-2.1796588596448645</v>
      </c>
      <c r="G178" s="90">
        <f t="shared" si="19"/>
        <v>43066.131519274371</v>
      </c>
      <c r="H178" s="89">
        <f t="shared" si="20"/>
        <v>4.7509127444283514</v>
      </c>
      <c r="I178" s="95">
        <f t="shared" si="21"/>
        <v>452.33111001582472</v>
      </c>
    </row>
    <row r="179" spans="2:13" x14ac:dyDescent="0.25">
      <c r="B179" s="103">
        <v>5</v>
      </c>
      <c r="C179" s="181">
        <v>211</v>
      </c>
      <c r="D179" s="74">
        <v>1.9999999999988916</v>
      </c>
      <c r="E179" s="91">
        <f>C179-C196</f>
        <v>-182.52380952380952</v>
      </c>
      <c r="F179" s="110">
        <f>D179-D196</f>
        <v>-2.1796588596448645</v>
      </c>
      <c r="G179" s="90">
        <f t="shared" si="19"/>
        <v>33314.941043083898</v>
      </c>
      <c r="H179" s="89">
        <f t="shared" si="20"/>
        <v>4.7509127444283514</v>
      </c>
      <c r="I179" s="95">
        <f t="shared" si="21"/>
        <v>397.8396385247031</v>
      </c>
    </row>
    <row r="180" spans="2:13" x14ac:dyDescent="0.25">
      <c r="B180" s="103">
        <v>6</v>
      </c>
      <c r="C180" s="181">
        <v>234</v>
      </c>
      <c r="D180" s="74">
        <v>0.99999999999944578</v>
      </c>
      <c r="E180" s="91">
        <f>C180-C196</f>
        <v>-159.52380952380952</v>
      </c>
      <c r="F180" s="110">
        <f>D180-D196</f>
        <v>-3.1796588596443103</v>
      </c>
      <c r="G180" s="90">
        <f t="shared" si="19"/>
        <v>25447.845804988661</v>
      </c>
      <c r="H180" s="89">
        <f t="shared" si="20"/>
        <v>10.110230463714556</v>
      </c>
      <c r="I180" s="95">
        <f t="shared" si="21"/>
        <v>507.23129427659234</v>
      </c>
    </row>
    <row r="181" spans="2:13" x14ac:dyDescent="0.25">
      <c r="B181" s="103">
        <v>7</v>
      </c>
      <c r="C181" s="181">
        <v>270</v>
      </c>
      <c r="D181" s="74">
        <v>3.1622776601684524</v>
      </c>
      <c r="E181" s="91">
        <f>C181-C196</f>
        <v>-123.52380952380952</v>
      </c>
      <c r="F181" s="110">
        <f>D181-D196</f>
        <v>-1.0173811994753037</v>
      </c>
      <c r="G181" s="90">
        <f t="shared" si="19"/>
        <v>15258.131519274375</v>
      </c>
      <c r="H181" s="89">
        <f t="shared" si="20"/>
        <v>1.0350645050458076</v>
      </c>
      <c r="I181" s="95">
        <f t="shared" si="21"/>
        <v>125.67080149709227</v>
      </c>
    </row>
    <row r="182" spans="2:13" ht="15.75" thickBot="1" x14ac:dyDescent="0.3">
      <c r="B182" s="103">
        <v>8</v>
      </c>
      <c r="C182" s="181">
        <v>283</v>
      </c>
      <c r="D182" s="74">
        <v>1.4142135623726253</v>
      </c>
      <c r="E182" s="91">
        <f>C182-C196</f>
        <v>-110.52380952380952</v>
      </c>
      <c r="F182" s="110">
        <f>D182-D196</f>
        <v>-2.765445297271131</v>
      </c>
      <c r="G182" s="90">
        <f t="shared" si="19"/>
        <v>12215.512471655327</v>
      </c>
      <c r="H182" s="89">
        <f t="shared" si="20"/>
        <v>7.647687692199014</v>
      </c>
      <c r="I182" s="95">
        <f t="shared" si="21"/>
        <v>305.64754928410929</v>
      </c>
    </row>
    <row r="183" spans="2:13" x14ac:dyDescent="0.25">
      <c r="B183" s="103">
        <v>9</v>
      </c>
      <c r="C183" s="181">
        <v>310</v>
      </c>
      <c r="D183" s="74">
        <v>2.2360679774993448</v>
      </c>
      <c r="E183" s="91">
        <f>C183-C196</f>
        <v>-83.523809523809518</v>
      </c>
      <c r="F183" s="110">
        <f>D183-D196</f>
        <v>-1.9435908821444112</v>
      </c>
      <c r="G183" s="90">
        <f t="shared" si="19"/>
        <v>6976.2267573696136</v>
      </c>
      <c r="H183" s="89">
        <f t="shared" si="20"/>
        <v>3.7775455171548904</v>
      </c>
      <c r="I183" s="95">
        <f t="shared" si="21"/>
        <v>162.33611463244273</v>
      </c>
      <c r="K183" s="142" t="s">
        <v>107</v>
      </c>
      <c r="L183" s="223"/>
      <c r="M183" s="224"/>
    </row>
    <row r="184" spans="2:13" x14ac:dyDescent="0.25">
      <c r="B184" s="103">
        <v>10</v>
      </c>
      <c r="C184" s="182">
        <v>343</v>
      </c>
      <c r="D184" s="168">
        <v>1.9999999999988916</v>
      </c>
      <c r="E184" s="91">
        <f>C184-C196</f>
        <v>-50.523809523809518</v>
      </c>
      <c r="F184" s="110">
        <f>D184-D196</f>
        <v>-2.1796588596448645</v>
      </c>
      <c r="G184" s="90">
        <f t="shared" si="19"/>
        <v>2552.6553287981856</v>
      </c>
      <c r="H184" s="89">
        <f t="shared" si="20"/>
        <v>4.7509127444283514</v>
      </c>
      <c r="I184" s="95">
        <f t="shared" si="21"/>
        <v>110.12466905158099</v>
      </c>
      <c r="K184" s="143" t="s">
        <v>108</v>
      </c>
      <c r="L184" s="221">
        <f>I196/G196</f>
        <v>1.0952707735552659E-2</v>
      </c>
      <c r="M184" s="222"/>
    </row>
    <row r="185" spans="2:13" ht="15.75" thickBot="1" x14ac:dyDescent="0.3">
      <c r="B185" s="108">
        <v>11</v>
      </c>
      <c r="C185" s="181">
        <v>385</v>
      </c>
      <c r="D185" s="132">
        <v>3.6055512754639616</v>
      </c>
      <c r="E185" s="170">
        <f>C185-C196</f>
        <v>-8.5238095238095184</v>
      </c>
      <c r="F185" s="110">
        <f>D185-D196</f>
        <v>-0.57410758417979446</v>
      </c>
      <c r="G185" s="91">
        <f t="shared" si="19"/>
        <v>72.655328798185849</v>
      </c>
      <c r="H185" s="110">
        <f t="shared" si="20"/>
        <v>0.32959951821275979</v>
      </c>
      <c r="I185" s="111">
        <f t="shared" si="21"/>
        <v>4.8935836937230066</v>
      </c>
      <c r="K185" s="144" t="s">
        <v>109</v>
      </c>
      <c r="L185" s="214">
        <f>D196-L184*C196</f>
        <v>-0.13049241305182413</v>
      </c>
      <c r="M185" s="215"/>
    </row>
    <row r="186" spans="2:13" x14ac:dyDescent="0.25">
      <c r="B186" s="103">
        <v>12</v>
      </c>
      <c r="C186" s="181">
        <v>408</v>
      </c>
      <c r="D186" s="132">
        <v>2.2360679774993448</v>
      </c>
      <c r="E186" s="170">
        <f>C186-C196</f>
        <v>14.476190476190482</v>
      </c>
      <c r="F186" s="110">
        <f>D186-D196</f>
        <v>-1.9435908821444112</v>
      </c>
      <c r="G186" s="90">
        <f t="shared" si="19"/>
        <v>209.560090702948</v>
      </c>
      <c r="H186" s="89">
        <f t="shared" si="20"/>
        <v>3.7775455171548904</v>
      </c>
      <c r="I186" s="95">
        <f t="shared" si="21"/>
        <v>-28.135791817709581</v>
      </c>
      <c r="K186" s="216"/>
      <c r="L186" s="204"/>
      <c r="M186" s="217"/>
    </row>
    <row r="187" spans="2:13" ht="15.75" thickBot="1" x14ac:dyDescent="0.3">
      <c r="B187" s="103">
        <v>13</v>
      </c>
      <c r="C187" s="181">
        <v>443</v>
      </c>
      <c r="D187" s="132">
        <v>13.453624047073781</v>
      </c>
      <c r="E187" s="170">
        <f>C187-C196</f>
        <v>49.476190476190482</v>
      </c>
      <c r="F187" s="110">
        <f>D187-D196</f>
        <v>9.2739651874300257</v>
      </c>
      <c r="G187" s="90">
        <f t="shared" si="19"/>
        <v>2447.8934240362819</v>
      </c>
      <c r="H187" s="89">
        <f t="shared" si="20"/>
        <v>86.006430297664039</v>
      </c>
      <c r="I187" s="95">
        <f t="shared" si="21"/>
        <v>458.84046808284751</v>
      </c>
      <c r="K187" s="218"/>
      <c r="L187" s="219"/>
      <c r="M187" s="220"/>
    </row>
    <row r="188" spans="2:13" x14ac:dyDescent="0.25">
      <c r="B188" s="103">
        <v>14</v>
      </c>
      <c r="C188" s="181">
        <v>468</v>
      </c>
      <c r="D188" s="132">
        <v>13.892443989450257</v>
      </c>
      <c r="E188" s="170">
        <f>C188-C196</f>
        <v>74.476190476190482</v>
      </c>
      <c r="F188" s="110">
        <f>D188-D196</f>
        <v>9.7127851298065018</v>
      </c>
      <c r="G188" s="90">
        <f t="shared" si="19"/>
        <v>5546.7029478458062</v>
      </c>
      <c r="H188" s="89">
        <f t="shared" si="20"/>
        <v>94.338194977790309</v>
      </c>
      <c r="I188" s="95">
        <f t="shared" si="21"/>
        <v>723.37123538177957</v>
      </c>
    </row>
    <row r="189" spans="2:13" x14ac:dyDescent="0.25">
      <c r="B189" s="103">
        <v>15</v>
      </c>
      <c r="C189" s="181">
        <v>491</v>
      </c>
      <c r="D189" s="132">
        <v>1.9999999999997797</v>
      </c>
      <c r="E189" s="170">
        <f>C189-C196</f>
        <v>97.476190476190482</v>
      </c>
      <c r="F189" s="110">
        <f>D189-D196</f>
        <v>-2.1796588596439763</v>
      </c>
      <c r="G189" s="90">
        <f t="shared" si="19"/>
        <v>9501.6077097505677</v>
      </c>
      <c r="H189" s="89">
        <f t="shared" si="20"/>
        <v>4.750912744424479</v>
      </c>
      <c r="I189" s="95">
        <f t="shared" si="21"/>
        <v>-212.46484217577236</v>
      </c>
    </row>
    <row r="190" spans="2:13" x14ac:dyDescent="0.25">
      <c r="B190" s="103">
        <v>16</v>
      </c>
      <c r="C190" s="181">
        <v>526</v>
      </c>
      <c r="D190" s="132">
        <v>1.9999999999997797</v>
      </c>
      <c r="E190" s="170">
        <f>C190-C196</f>
        <v>132.47619047619048</v>
      </c>
      <c r="F190" s="110">
        <f>D190-D196</f>
        <v>-2.1796588596439763</v>
      </c>
      <c r="G190" s="90">
        <f t="shared" si="19"/>
        <v>17549.941043083902</v>
      </c>
      <c r="H190" s="89">
        <f t="shared" si="20"/>
        <v>4.750912744424479</v>
      </c>
      <c r="I190" s="95">
        <f t="shared" si="21"/>
        <v>-288.75290226331157</v>
      </c>
    </row>
    <row r="191" spans="2:13" x14ac:dyDescent="0.25">
      <c r="B191" s="103">
        <v>17</v>
      </c>
      <c r="C191" s="181">
        <v>590</v>
      </c>
      <c r="D191" s="132">
        <v>12.206555615733595</v>
      </c>
      <c r="E191" s="170">
        <f>C191-C196</f>
        <v>196.47619047619048</v>
      </c>
      <c r="F191" s="110">
        <f>D191-D196</f>
        <v>8.0268967560898403</v>
      </c>
      <c r="G191" s="90">
        <f t="shared" si="19"/>
        <v>38602.893424036287</v>
      </c>
      <c r="H191" s="89">
        <f t="shared" si="20"/>
        <v>64.4310715329256</v>
      </c>
      <c r="I191" s="95">
        <f t="shared" si="21"/>
        <v>1577.0940959822231</v>
      </c>
    </row>
    <row r="192" spans="2:13" x14ac:dyDescent="0.25">
      <c r="B192" s="103">
        <v>18</v>
      </c>
      <c r="C192" s="181">
        <v>661</v>
      </c>
      <c r="D192" s="132">
        <v>9.8488578017964183</v>
      </c>
      <c r="E192" s="170">
        <f>C192-C196</f>
        <v>267.47619047619048</v>
      </c>
      <c r="F192" s="110">
        <f>D192-D196</f>
        <v>5.6691989421526623</v>
      </c>
      <c r="G192" s="90">
        <f t="shared" si="19"/>
        <v>71543.512471655325</v>
      </c>
      <c r="H192" s="89">
        <f t="shared" si="20"/>
        <v>32.139816645704862</v>
      </c>
      <c r="I192" s="95">
        <f t="shared" si="21"/>
        <v>1516.3757360986431</v>
      </c>
    </row>
    <row r="193" spans="2:14" x14ac:dyDescent="0.25">
      <c r="B193" s="103">
        <v>19</v>
      </c>
      <c r="C193" s="181">
        <v>681</v>
      </c>
      <c r="D193" s="132">
        <v>6.0827625302984263</v>
      </c>
      <c r="E193" s="170">
        <f>C193-C196</f>
        <v>287.47619047619048</v>
      </c>
      <c r="F193" s="110">
        <f>D193-D196</f>
        <v>1.9031036706546702</v>
      </c>
      <c r="G193" s="90">
        <f t="shared" si="19"/>
        <v>82642.560090702944</v>
      </c>
      <c r="H193" s="89">
        <f t="shared" si="20"/>
        <v>3.6218035812592797</v>
      </c>
      <c r="I193" s="95">
        <f t="shared" si="21"/>
        <v>547.09699332105924</v>
      </c>
    </row>
    <row r="194" spans="2:14" x14ac:dyDescent="0.25">
      <c r="B194" s="103">
        <v>20</v>
      </c>
      <c r="C194" s="181">
        <v>715</v>
      </c>
      <c r="D194" s="132">
        <v>4.4721359549990867</v>
      </c>
      <c r="E194" s="170">
        <f>C194-C196</f>
        <v>321.47619047619048</v>
      </c>
      <c r="F194" s="110">
        <f>D194-D196</f>
        <v>0.29247709535533062</v>
      </c>
      <c r="G194" s="90">
        <f t="shared" si="19"/>
        <v>103346.94104308391</v>
      </c>
      <c r="H194" s="89">
        <f t="shared" si="20"/>
        <v>8.5542851307491161E-2</v>
      </c>
      <c r="I194" s="95">
        <f t="shared" si="21"/>
        <v>94.024422416373199</v>
      </c>
    </row>
    <row r="195" spans="2:14" ht="15.75" thickBot="1" x14ac:dyDescent="0.3">
      <c r="B195" s="172">
        <v>21</v>
      </c>
      <c r="C195" s="183">
        <v>762</v>
      </c>
      <c r="D195" s="78">
        <v>3.1622776601684524</v>
      </c>
      <c r="E195" s="184">
        <f>C195-C196</f>
        <v>368.47619047619048</v>
      </c>
      <c r="F195" s="185">
        <f>D195-D196</f>
        <v>-1.0173811994753037</v>
      </c>
      <c r="G195" s="186">
        <f t="shared" si="19"/>
        <v>135774.7029478458</v>
      </c>
      <c r="H195" s="185">
        <f t="shared" si="20"/>
        <v>1.0350645050458076</v>
      </c>
      <c r="I195" s="187">
        <f t="shared" si="21"/>
        <v>-374.88074864475715</v>
      </c>
    </row>
    <row r="196" spans="2:14" ht="15.75" thickBot="1" x14ac:dyDescent="0.3">
      <c r="B196" s="105" t="s">
        <v>63</v>
      </c>
      <c r="C196" s="173">
        <v>393.52380952380952</v>
      </c>
      <c r="D196" s="174">
        <v>4.1796588596437561</v>
      </c>
      <c r="E196" s="169"/>
      <c r="F196" s="175" t="s">
        <v>61</v>
      </c>
      <c r="G196" s="176">
        <f>SUM(G175:G195)</f>
        <v>868109.23809523799</v>
      </c>
      <c r="H196" s="98">
        <f>SUM(H175:H195)</f>
        <v>377.13948815702486</v>
      </c>
      <c r="I196" s="99">
        <f>SUM(I175:I195)</f>
        <v>9508.146767390439</v>
      </c>
    </row>
    <row r="198" spans="2:14" ht="15.75" thickBot="1" x14ac:dyDescent="0.3"/>
    <row r="199" spans="2:14" ht="15.75" thickBot="1" x14ac:dyDescent="0.3">
      <c r="B199" s="246" t="s">
        <v>110</v>
      </c>
      <c r="C199" s="247"/>
      <c r="D199" s="247"/>
      <c r="E199" s="247"/>
      <c r="F199" s="247"/>
      <c r="G199" s="247"/>
      <c r="H199" s="247"/>
      <c r="I199" s="248"/>
      <c r="J199" s="249" t="s">
        <v>64</v>
      </c>
      <c r="K199" s="250"/>
      <c r="L199" s="250"/>
      <c r="M199" s="251"/>
      <c r="N199" s="116">
        <f>I221/SQRT(G221*H221)</f>
        <v>0.65737559918678712</v>
      </c>
    </row>
    <row r="200" spans="2:14" ht="15.75" thickBot="1" x14ac:dyDescent="0.3">
      <c r="B200" s="115"/>
      <c r="C200" s="114" t="s">
        <v>60</v>
      </c>
      <c r="D200" s="112"/>
      <c r="E200" s="112"/>
      <c r="F200" s="112"/>
      <c r="G200" s="112"/>
      <c r="H200" s="112"/>
      <c r="I200" s="113"/>
      <c r="J200" s="240" t="s">
        <v>65</v>
      </c>
      <c r="K200" s="241"/>
      <c r="L200" s="241"/>
      <c r="M200" s="242"/>
      <c r="N200" s="117">
        <v>0.44400000000000001</v>
      </c>
    </row>
    <row r="201" spans="2:14" ht="15.75" thickBot="1" x14ac:dyDescent="0.3">
      <c r="B201" s="171">
        <v>1</v>
      </c>
      <c r="C201" s="177">
        <v>70</v>
      </c>
      <c r="D201" s="77">
        <v>2.8284271247452506</v>
      </c>
      <c r="E201" s="178">
        <f>C201-C221</f>
        <v>-323.52380952380952</v>
      </c>
      <c r="F201" s="179">
        <f>D201-D221</f>
        <v>-2.1824179731767139</v>
      </c>
      <c r="G201" s="178">
        <f>E201*E201</f>
        <v>104667.65532879818</v>
      </c>
      <c r="H201" s="179">
        <f>F201*F201</f>
        <v>4.7629482096447564</v>
      </c>
      <c r="I201" s="180">
        <f>E201*F201</f>
        <v>706.06417665536162</v>
      </c>
      <c r="J201" s="258" t="s">
        <v>66</v>
      </c>
      <c r="K201" s="259"/>
      <c r="L201" s="259"/>
      <c r="M201" s="260"/>
      <c r="N201" s="129" t="b">
        <f>N199&gt;N200</f>
        <v>1</v>
      </c>
    </row>
    <row r="202" spans="2:14" x14ac:dyDescent="0.25">
      <c r="B202" s="103">
        <v>2</v>
      </c>
      <c r="C202" s="181">
        <v>97</v>
      </c>
      <c r="D202" s="74">
        <v>2.2360679774987489</v>
      </c>
      <c r="E202" s="91">
        <f>C202-C221</f>
        <v>-296.52380952380952</v>
      </c>
      <c r="F202" s="110">
        <f>D202-D221</f>
        <v>-2.7747771204232157</v>
      </c>
      <c r="G202" s="90">
        <f t="shared" ref="G202:G220" si="22">E202*E202</f>
        <v>87926.36961451247</v>
      </c>
      <c r="H202" s="89">
        <f t="shared" ref="H202:H220" si="23">F202*F202</f>
        <v>7.6993880680241524</v>
      </c>
      <c r="I202" s="95">
        <f t="shared" ref="I202:I220" si="24">E202*F202</f>
        <v>822.78748232739827</v>
      </c>
    </row>
    <row r="203" spans="2:14" x14ac:dyDescent="0.25">
      <c r="B203" s="103">
        <v>3</v>
      </c>
      <c r="C203" s="181">
        <v>130</v>
      </c>
      <c r="D203" s="74">
        <v>3.1622776601684524</v>
      </c>
      <c r="E203" s="91">
        <f>C203-C221</f>
        <v>-263.52380952380952</v>
      </c>
      <c r="F203" s="110">
        <f>D203-D221</f>
        <v>-1.8485674377535122</v>
      </c>
      <c r="G203" s="90">
        <f t="shared" si="22"/>
        <v>69444.798185941036</v>
      </c>
      <c r="H203" s="89">
        <f t="shared" si="23"/>
        <v>3.4172015719225852</v>
      </c>
      <c r="I203" s="95">
        <f t="shared" si="24"/>
        <v>487.14153335847317</v>
      </c>
    </row>
    <row r="204" spans="2:14" x14ac:dyDescent="0.25">
      <c r="B204" s="103">
        <v>4</v>
      </c>
      <c r="C204" s="181">
        <v>186</v>
      </c>
      <c r="D204" s="74">
        <v>6.7082039324978355</v>
      </c>
      <c r="E204" s="91">
        <f>C204-C221</f>
        <v>-207.52380952380952</v>
      </c>
      <c r="F204" s="110">
        <f>D204-D221</f>
        <v>1.697358834575871</v>
      </c>
      <c r="G204" s="90">
        <f t="shared" si="22"/>
        <v>43066.131519274371</v>
      </c>
      <c r="H204" s="89">
        <f t="shared" si="23"/>
        <v>2.8810270133127589</v>
      </c>
      <c r="I204" s="95">
        <f t="shared" si="24"/>
        <v>-352.24237148007836</v>
      </c>
    </row>
    <row r="205" spans="2:14" x14ac:dyDescent="0.25">
      <c r="B205" s="103">
        <v>6</v>
      </c>
      <c r="C205" s="181">
        <v>234</v>
      </c>
      <c r="D205" s="74">
        <v>3.6055512754639616</v>
      </c>
      <c r="E205" s="91">
        <f>C205-C221</f>
        <v>-159.52380952380952</v>
      </c>
      <c r="F205" s="110">
        <f>D205-D221</f>
        <v>-1.4052938224580029</v>
      </c>
      <c r="G205" s="90">
        <f t="shared" si="22"/>
        <v>25447.845804988661</v>
      </c>
      <c r="H205" s="89">
        <f t="shared" si="23"/>
        <v>1.9748507274386251</v>
      </c>
      <c r="I205" s="95">
        <f t="shared" si="24"/>
        <v>224.17782405877665</v>
      </c>
    </row>
    <row r="206" spans="2:14" x14ac:dyDescent="0.25">
      <c r="B206" s="103">
        <v>7</v>
      </c>
      <c r="C206" s="181">
        <v>270</v>
      </c>
      <c r="D206" s="74">
        <v>5.099019513591788</v>
      </c>
      <c r="E206" s="91">
        <f>C206-C221</f>
        <v>-123.52380952380952</v>
      </c>
      <c r="F206" s="110">
        <f>D206-D221</f>
        <v>8.8174415669823425E-2</v>
      </c>
      <c r="G206" s="90">
        <f t="shared" si="22"/>
        <v>15258.131519274375</v>
      </c>
      <c r="H206" s="89">
        <f t="shared" si="23"/>
        <v>7.774727578714803E-3</v>
      </c>
      <c r="I206" s="95">
        <f t="shared" si="24"/>
        <v>-10.891639726072475</v>
      </c>
    </row>
    <row r="207" spans="2:14" ht="15.75" thickBot="1" x14ac:dyDescent="0.3">
      <c r="B207" s="103">
        <v>8</v>
      </c>
      <c r="C207" s="181">
        <v>283</v>
      </c>
      <c r="D207" s="74">
        <v>3.9999999999995595</v>
      </c>
      <c r="E207" s="91">
        <f>C207-C221</f>
        <v>-110.52380952380952</v>
      </c>
      <c r="F207" s="110">
        <f>D207-D221</f>
        <v>-1.0108450979224051</v>
      </c>
      <c r="G207" s="90">
        <f t="shared" si="22"/>
        <v>12215.512471655327</v>
      </c>
      <c r="H207" s="89">
        <f t="shared" si="23"/>
        <v>1.0218078119937566</v>
      </c>
      <c r="I207" s="95">
        <f t="shared" si="24"/>
        <v>111.72245106085248</v>
      </c>
    </row>
    <row r="208" spans="2:14" x14ac:dyDescent="0.25">
      <c r="B208" s="103">
        <v>9</v>
      </c>
      <c r="C208" s="181">
        <v>310</v>
      </c>
      <c r="D208" s="74">
        <v>3.0000000000001137</v>
      </c>
      <c r="E208" s="91">
        <f>C208-C221</f>
        <v>-83.523809523809518</v>
      </c>
      <c r="F208" s="110">
        <f>D208-D221</f>
        <v>-2.0108450979218508</v>
      </c>
      <c r="G208" s="90">
        <f t="shared" si="22"/>
        <v>6976.2267573696136</v>
      </c>
      <c r="H208" s="89">
        <f t="shared" si="23"/>
        <v>4.0434980078363383</v>
      </c>
      <c r="I208" s="95">
        <f t="shared" si="24"/>
        <v>167.95344294071077</v>
      </c>
      <c r="K208" s="142" t="s">
        <v>107</v>
      </c>
      <c r="L208" s="223"/>
      <c r="M208" s="224"/>
    </row>
    <row r="209" spans="2:13" x14ac:dyDescent="0.25">
      <c r="B209" s="103">
        <v>10</v>
      </c>
      <c r="C209" s="182">
        <v>343</v>
      </c>
      <c r="D209" s="168">
        <v>4.4721359549990867</v>
      </c>
      <c r="E209" s="91">
        <f>C209-C221</f>
        <v>-50.523809523809518</v>
      </c>
      <c r="F209" s="110">
        <f>D209-D221</f>
        <v>-0.53870914292287786</v>
      </c>
      <c r="G209" s="90">
        <f t="shared" si="22"/>
        <v>2552.6553287981856</v>
      </c>
      <c r="H209" s="89">
        <f t="shared" si="23"/>
        <v>0.29020754066870164</v>
      </c>
      <c r="I209" s="95">
        <f t="shared" si="24"/>
        <v>27.217638125770158</v>
      </c>
      <c r="K209" s="143" t="s">
        <v>108</v>
      </c>
      <c r="L209" s="212">
        <f>I221/G221</f>
        <v>8.2609255689394395E-3</v>
      </c>
      <c r="M209" s="213"/>
    </row>
    <row r="210" spans="2:13" ht="15.75" thickBot="1" x14ac:dyDescent="0.3">
      <c r="B210" s="108">
        <v>11</v>
      </c>
      <c r="C210" s="181">
        <v>385</v>
      </c>
      <c r="D210" s="132">
        <v>4.1231056256172067</v>
      </c>
      <c r="E210" s="170">
        <f>C210-C221</f>
        <v>-8.5238095238095184</v>
      </c>
      <c r="F210" s="110">
        <f>D210-D221</f>
        <v>-0.8877394723047578</v>
      </c>
      <c r="G210" s="91">
        <f t="shared" si="22"/>
        <v>72.655328798185849</v>
      </c>
      <c r="H210" s="110">
        <f t="shared" si="23"/>
        <v>0.78808137068792983</v>
      </c>
      <c r="I210" s="111">
        <f t="shared" si="24"/>
        <v>7.5669221686929307</v>
      </c>
      <c r="K210" s="144" t="s">
        <v>109</v>
      </c>
      <c r="L210" s="214">
        <f>D221-L209*C221</f>
        <v>1.7599741978402728</v>
      </c>
      <c r="M210" s="215"/>
    </row>
    <row r="211" spans="2:13" x14ac:dyDescent="0.25">
      <c r="B211" s="103">
        <v>12</v>
      </c>
      <c r="C211" s="181">
        <v>408</v>
      </c>
      <c r="D211" s="132">
        <v>4.1231056256172067</v>
      </c>
      <c r="E211" s="170">
        <f>C211-C221</f>
        <v>14.476190476190482</v>
      </c>
      <c r="F211" s="110">
        <f>D211-D221</f>
        <v>-0.8877394723047578</v>
      </c>
      <c r="G211" s="90">
        <f t="shared" si="22"/>
        <v>209.560090702948</v>
      </c>
      <c r="H211" s="89">
        <f t="shared" si="23"/>
        <v>0.78808137068792983</v>
      </c>
      <c r="I211" s="95">
        <f t="shared" si="24"/>
        <v>-12.851085694316499</v>
      </c>
      <c r="K211" s="216"/>
      <c r="L211" s="204"/>
      <c r="M211" s="217"/>
    </row>
    <row r="212" spans="2:13" ht="15.75" thickBot="1" x14ac:dyDescent="0.3">
      <c r="B212" s="103">
        <v>13</v>
      </c>
      <c r="C212" s="181">
        <v>443</v>
      </c>
      <c r="D212" s="132">
        <v>6.3245553203352198</v>
      </c>
      <c r="E212" s="170">
        <f>C212-C221</f>
        <v>49.476190476190482</v>
      </c>
      <c r="F212" s="110">
        <f>D212-D221</f>
        <v>1.3137102224132553</v>
      </c>
      <c r="G212" s="90">
        <f t="shared" si="22"/>
        <v>2447.8934240362819</v>
      </c>
      <c r="H212" s="89">
        <f t="shared" si="23"/>
        <v>1.7258345484730848</v>
      </c>
      <c r="I212" s="95">
        <f t="shared" si="24"/>
        <v>64.997377194636783</v>
      </c>
      <c r="K212" s="218"/>
      <c r="L212" s="219"/>
      <c r="M212" s="220"/>
    </row>
    <row r="213" spans="2:13" x14ac:dyDescent="0.25">
      <c r="B213" s="103">
        <v>14</v>
      </c>
      <c r="C213" s="181">
        <v>468</v>
      </c>
      <c r="D213" s="132">
        <v>5.099019513591875</v>
      </c>
      <c r="E213" s="170">
        <f>C213-C221</f>
        <v>74.476190476190482</v>
      </c>
      <c r="F213" s="110">
        <f>D213-D221</f>
        <v>8.8174415669910466E-2</v>
      </c>
      <c r="G213" s="90">
        <f t="shared" si="22"/>
        <v>5546.7029478458062</v>
      </c>
      <c r="H213" s="89">
        <f t="shared" si="23"/>
        <v>7.7747275787301527E-3</v>
      </c>
      <c r="I213" s="95">
        <f t="shared" si="24"/>
        <v>6.5668945765590463</v>
      </c>
    </row>
    <row r="214" spans="2:13" x14ac:dyDescent="0.25">
      <c r="B214" s="103">
        <v>15</v>
      </c>
      <c r="C214" s="181">
        <v>491</v>
      </c>
      <c r="D214" s="132">
        <v>2.2360679774987489</v>
      </c>
      <c r="E214" s="170">
        <f>C214-C221</f>
        <v>97.476190476190482</v>
      </c>
      <c r="F214" s="110">
        <f>D214-D221</f>
        <v>-2.7747771204232157</v>
      </c>
      <c r="G214" s="90">
        <f t="shared" si="22"/>
        <v>9501.6077097505677</v>
      </c>
      <c r="H214" s="89">
        <f t="shared" si="23"/>
        <v>7.6993880680241524</v>
      </c>
      <c r="I214" s="95">
        <f t="shared" si="24"/>
        <v>-270.4747031193487</v>
      </c>
    </row>
    <row r="215" spans="2:13" x14ac:dyDescent="0.25">
      <c r="B215" s="103">
        <v>16</v>
      </c>
      <c r="C215" s="181">
        <v>526</v>
      </c>
      <c r="D215" s="132">
        <v>2.2360679774987489</v>
      </c>
      <c r="E215" s="170">
        <f>C215-C221</f>
        <v>132.47619047619048</v>
      </c>
      <c r="F215" s="110">
        <f>D215-D221</f>
        <v>-2.7747771204232157</v>
      </c>
      <c r="G215" s="90">
        <f t="shared" si="22"/>
        <v>17549.941043083902</v>
      </c>
      <c r="H215" s="89">
        <f t="shared" si="23"/>
        <v>7.6993880680241524</v>
      </c>
      <c r="I215" s="95">
        <f t="shared" si="24"/>
        <v>-367.59190233416126</v>
      </c>
    </row>
    <row r="216" spans="2:13" x14ac:dyDescent="0.25">
      <c r="B216" s="103">
        <v>17</v>
      </c>
      <c r="C216" s="181">
        <v>590</v>
      </c>
      <c r="D216" s="132">
        <v>4.1231056256172067</v>
      </c>
      <c r="E216" s="170">
        <f>C216-C221</f>
        <v>196.47619047619048</v>
      </c>
      <c r="F216" s="110">
        <f>D216-D221</f>
        <v>-0.8877394723047578</v>
      </c>
      <c r="G216" s="90">
        <f t="shared" si="22"/>
        <v>38602.893424036287</v>
      </c>
      <c r="H216" s="89">
        <f t="shared" si="23"/>
        <v>0.78808137068792983</v>
      </c>
      <c r="I216" s="95">
        <f t="shared" si="24"/>
        <v>-174.41966965378242</v>
      </c>
    </row>
    <row r="217" spans="2:13" x14ac:dyDescent="0.25">
      <c r="B217" s="103">
        <v>18</v>
      </c>
      <c r="C217" s="181">
        <v>661</v>
      </c>
      <c r="D217" s="132">
        <v>5.999999999998451</v>
      </c>
      <c r="E217" s="170">
        <f>C217-C221</f>
        <v>267.47619047619048</v>
      </c>
      <c r="F217" s="110">
        <f>D217-D221</f>
        <v>0.98915490207648649</v>
      </c>
      <c r="G217" s="90">
        <f t="shared" si="22"/>
        <v>71543.512471655325</v>
      </c>
      <c r="H217" s="89">
        <f t="shared" si="23"/>
        <v>0.97842742030194352</v>
      </c>
      <c r="I217" s="95">
        <f t="shared" si="24"/>
        <v>264.57538499826785</v>
      </c>
    </row>
    <row r="218" spans="2:13" x14ac:dyDescent="0.25">
      <c r="B218" s="103">
        <v>19</v>
      </c>
      <c r="C218" s="181">
        <v>681</v>
      </c>
      <c r="D218" s="132">
        <v>9.2195444572914376</v>
      </c>
      <c r="E218" s="170">
        <f>C218-C221</f>
        <v>287.47619047619048</v>
      </c>
      <c r="F218" s="110">
        <f>D218-D221</f>
        <v>4.208699359369473</v>
      </c>
      <c r="G218" s="90">
        <f t="shared" si="22"/>
        <v>82642.560090702944</v>
      </c>
      <c r="H218" s="89">
        <f t="shared" si="23"/>
        <v>17.713150297557014</v>
      </c>
      <c r="I218" s="95">
        <f t="shared" si="24"/>
        <v>1209.9008586911195</v>
      </c>
    </row>
    <row r="219" spans="2:13" x14ac:dyDescent="0.25">
      <c r="B219" s="103">
        <v>20</v>
      </c>
      <c r="C219" s="181">
        <v>715</v>
      </c>
      <c r="D219" s="132">
        <v>11.180339887498153</v>
      </c>
      <c r="E219" s="170">
        <f>C219-C221</f>
        <v>321.47619047619048</v>
      </c>
      <c r="F219" s="110">
        <f>D219-D221</f>
        <v>6.1694947895761887</v>
      </c>
      <c r="G219" s="90">
        <f t="shared" si="22"/>
        <v>103346.94104308391</v>
      </c>
      <c r="H219" s="89">
        <f t="shared" si="23"/>
        <v>38.062665958607738</v>
      </c>
      <c r="I219" s="95">
        <f t="shared" si="24"/>
        <v>1983.3456821156597</v>
      </c>
    </row>
    <row r="220" spans="2:13" ht="15.75" thickBot="1" x14ac:dyDescent="0.3">
      <c r="B220" s="172">
        <v>21</v>
      </c>
      <c r="C220" s="183">
        <v>762</v>
      </c>
      <c r="D220" s="78">
        <v>10.44030650891025</v>
      </c>
      <c r="E220" s="184">
        <f>C220-C221</f>
        <v>368.47619047619048</v>
      </c>
      <c r="F220" s="185">
        <f>D220-D221</f>
        <v>5.4294614109882859</v>
      </c>
      <c r="G220" s="186">
        <f t="shared" si="22"/>
        <v>135774.7029478458</v>
      </c>
      <c r="H220" s="185">
        <f t="shared" si="23"/>
        <v>29.479051213410909</v>
      </c>
      <c r="I220" s="187">
        <f t="shared" si="24"/>
        <v>2000.6272570584456</v>
      </c>
    </row>
    <row r="221" spans="2:13" ht="15.75" thickBot="1" x14ac:dyDescent="0.3">
      <c r="B221" s="105" t="s">
        <v>63</v>
      </c>
      <c r="C221" s="173">
        <v>393.52380952380952</v>
      </c>
      <c r="D221" s="174">
        <v>5.0108450979219645</v>
      </c>
      <c r="E221" s="169"/>
      <c r="F221" s="175" t="s">
        <v>61</v>
      </c>
      <c r="G221" s="176">
        <f>SUM(G201:G220)</f>
        <v>834794.29705215408</v>
      </c>
      <c r="H221" s="98">
        <f>SUM(H201:H220)</f>
        <v>131.82862809246188</v>
      </c>
      <c r="I221" s="99">
        <f>SUM(I201:I220)</f>
        <v>6896.1735533229657</v>
      </c>
    </row>
  </sheetData>
  <mergeCells count="81">
    <mergeCell ref="B199:I199"/>
    <mergeCell ref="J199:M199"/>
    <mergeCell ref="J200:M200"/>
    <mergeCell ref="J201:M201"/>
    <mergeCell ref="L27:M27"/>
    <mergeCell ref="L28:M28"/>
    <mergeCell ref="L29:M29"/>
    <mergeCell ref="K30:M31"/>
    <mergeCell ref="J148:M148"/>
    <mergeCell ref="J149:M149"/>
    <mergeCell ref="B173:I173"/>
    <mergeCell ref="J173:M173"/>
    <mergeCell ref="J174:M174"/>
    <mergeCell ref="J175:M175"/>
    <mergeCell ref="B121:I121"/>
    <mergeCell ref="J121:M121"/>
    <mergeCell ref="J122:M122"/>
    <mergeCell ref="J123:M123"/>
    <mergeCell ref="B147:I147"/>
    <mergeCell ref="J147:M147"/>
    <mergeCell ref="J97:M97"/>
    <mergeCell ref="B43:I43"/>
    <mergeCell ref="J43:M43"/>
    <mergeCell ref="J44:M44"/>
    <mergeCell ref="J45:M45"/>
    <mergeCell ref="B69:I69"/>
    <mergeCell ref="J69:M69"/>
    <mergeCell ref="J70:M70"/>
    <mergeCell ref="J71:M71"/>
    <mergeCell ref="B95:I95"/>
    <mergeCell ref="J95:M95"/>
    <mergeCell ref="J96:M96"/>
    <mergeCell ref="U3:U4"/>
    <mergeCell ref="V3:V4"/>
    <mergeCell ref="W3:W4"/>
    <mergeCell ref="X3:X4"/>
    <mergeCell ref="Y3:Y4"/>
    <mergeCell ref="Q3:Q4"/>
    <mergeCell ref="R3:R4"/>
    <mergeCell ref="S3:S4"/>
    <mergeCell ref="B17:I17"/>
    <mergeCell ref="J17:M17"/>
    <mergeCell ref="B3:C4"/>
    <mergeCell ref="B11:C11"/>
    <mergeCell ref="B10:C10"/>
    <mergeCell ref="B12:C12"/>
    <mergeCell ref="T3:T4"/>
    <mergeCell ref="B13:C13"/>
    <mergeCell ref="N3:N4"/>
    <mergeCell ref="J18:M18"/>
    <mergeCell ref="J19:M19"/>
    <mergeCell ref="B9:C9"/>
    <mergeCell ref="B8:C8"/>
    <mergeCell ref="M3:M4"/>
    <mergeCell ref="G3:G4"/>
    <mergeCell ref="H3:H4"/>
    <mergeCell ref="I3:I4"/>
    <mergeCell ref="J3:J4"/>
    <mergeCell ref="K3:K4"/>
    <mergeCell ref="L3:L4"/>
    <mergeCell ref="O3:O4"/>
    <mergeCell ref="P3:P4"/>
    <mergeCell ref="B2:C2"/>
    <mergeCell ref="D3:D4"/>
    <mergeCell ref="E3:E4"/>
    <mergeCell ref="F3:F4"/>
    <mergeCell ref="B7:C7"/>
    <mergeCell ref="B6:C6"/>
    <mergeCell ref="B5:C5"/>
    <mergeCell ref="L157:M157"/>
    <mergeCell ref="L158:M158"/>
    <mergeCell ref="L159:M159"/>
    <mergeCell ref="K160:M161"/>
    <mergeCell ref="L183:M183"/>
    <mergeCell ref="L209:M209"/>
    <mergeCell ref="L210:M210"/>
    <mergeCell ref="K211:M212"/>
    <mergeCell ref="L184:M184"/>
    <mergeCell ref="L185:M185"/>
    <mergeCell ref="K186:M187"/>
    <mergeCell ref="L208:M20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39"/>
  <sheetViews>
    <sheetView tabSelected="1" workbookViewId="0">
      <selection activeCell="I217" sqref="I217"/>
    </sheetView>
  </sheetViews>
  <sheetFormatPr defaultRowHeight="15" x14ac:dyDescent="0.25"/>
  <cols>
    <col min="2" max="2" width="9.28515625" bestFit="1" customWidth="1"/>
    <col min="3" max="3" width="9.42578125" bestFit="1" customWidth="1"/>
    <col min="4" max="5" width="11.85546875" bestFit="1" customWidth="1"/>
  </cols>
  <sheetData>
    <row r="3" spans="2:5" ht="15.75" thickBot="1" x14ac:dyDescent="0.3"/>
    <row r="4" spans="2:5" ht="15.75" thickBot="1" x14ac:dyDescent="0.3">
      <c r="B4" s="283" t="s">
        <v>126</v>
      </c>
      <c r="C4" s="284"/>
      <c r="D4" s="284"/>
      <c r="E4" s="226"/>
    </row>
    <row r="5" spans="2:5" x14ac:dyDescent="0.25">
      <c r="B5" s="285" t="s">
        <v>123</v>
      </c>
      <c r="C5" s="286"/>
      <c r="D5" s="287"/>
      <c r="E5" s="288"/>
    </row>
    <row r="6" spans="2:5" x14ac:dyDescent="0.25">
      <c r="B6" s="289" t="s">
        <v>124</v>
      </c>
      <c r="C6" s="290"/>
      <c r="D6" s="291"/>
      <c r="E6" s="292"/>
    </row>
    <row r="7" spans="2:5" x14ac:dyDescent="0.25">
      <c r="B7" s="293" t="s">
        <v>125</v>
      </c>
      <c r="C7" s="290"/>
      <c r="D7" s="291"/>
      <c r="E7" s="292"/>
    </row>
    <row r="8" spans="2:5" ht="15.75" thickBot="1" x14ac:dyDescent="0.3">
      <c r="B8" s="294" t="s">
        <v>124</v>
      </c>
      <c r="C8" s="295"/>
      <c r="D8" s="296"/>
      <c r="E8" s="297"/>
    </row>
    <row r="9" spans="2:5" ht="15.75" thickBot="1" x14ac:dyDescent="0.3">
      <c r="B9" s="298" t="s">
        <v>119</v>
      </c>
      <c r="C9" s="299" t="s">
        <v>120</v>
      </c>
      <c r="D9" s="299" t="s">
        <v>121</v>
      </c>
      <c r="E9" s="300" t="s">
        <v>122</v>
      </c>
    </row>
    <row r="10" spans="2:5" x14ac:dyDescent="0.25">
      <c r="B10" s="281">
        <v>70</v>
      </c>
      <c r="C10" s="167">
        <v>1.000000000000334</v>
      </c>
      <c r="D10" s="167">
        <f>0.42+(0.0072*B10)</f>
        <v>0.92399999999999993</v>
      </c>
      <c r="E10" s="282">
        <f>1.23+(0.0036*B10)</f>
        <v>1.482</v>
      </c>
    </row>
    <row r="11" spans="2:5" x14ac:dyDescent="0.25">
      <c r="B11" s="181">
        <v>97</v>
      </c>
      <c r="C11" s="132">
        <v>0.99999999999988987</v>
      </c>
      <c r="D11" s="132">
        <f t="shared" ref="D11:D30" si="0">0.42+(0.0072*B11)</f>
        <v>1.1184000000000001</v>
      </c>
      <c r="E11" s="196">
        <f t="shared" ref="E11:E30" si="1">1.23+(0.0036*B11)</f>
        <v>1.5791999999999999</v>
      </c>
    </row>
    <row r="12" spans="2:5" x14ac:dyDescent="0.25">
      <c r="B12" s="181">
        <v>130</v>
      </c>
      <c r="C12" s="132">
        <v>1.4142135623732532</v>
      </c>
      <c r="D12" s="132">
        <f t="shared" si="0"/>
        <v>1.3559999999999999</v>
      </c>
      <c r="E12" s="196">
        <f t="shared" si="1"/>
        <v>1.698</v>
      </c>
    </row>
    <row r="13" spans="2:5" x14ac:dyDescent="0.25">
      <c r="B13" s="181">
        <v>186</v>
      </c>
      <c r="C13" s="132">
        <v>1.000000000000334</v>
      </c>
      <c r="D13" s="132">
        <f t="shared" si="0"/>
        <v>1.7591999999999999</v>
      </c>
      <c r="E13" s="196">
        <f t="shared" si="1"/>
        <v>1.8996</v>
      </c>
    </row>
    <row r="14" spans="2:5" x14ac:dyDescent="0.25">
      <c r="B14" s="181">
        <v>211</v>
      </c>
      <c r="C14" s="132">
        <v>2.2360679775001393</v>
      </c>
      <c r="D14" s="132">
        <f t="shared" si="0"/>
        <v>1.9391999999999998</v>
      </c>
      <c r="E14" s="196">
        <f t="shared" si="1"/>
        <v>1.9895999999999998</v>
      </c>
    </row>
    <row r="15" spans="2:5" x14ac:dyDescent="0.25">
      <c r="B15" s="181">
        <v>234</v>
      </c>
      <c r="C15" s="132">
        <v>1.4142135623732532</v>
      </c>
      <c r="D15" s="132">
        <f t="shared" si="0"/>
        <v>2.1048</v>
      </c>
      <c r="E15" s="196">
        <f t="shared" si="1"/>
        <v>2.0724</v>
      </c>
    </row>
    <row r="16" spans="2:5" x14ac:dyDescent="0.25">
      <c r="B16" s="181">
        <v>270</v>
      </c>
      <c r="C16" s="132">
        <v>3.6055512754642081</v>
      </c>
      <c r="D16" s="132">
        <f t="shared" si="0"/>
        <v>2.3639999999999999</v>
      </c>
      <c r="E16" s="196">
        <f t="shared" si="1"/>
        <v>2.202</v>
      </c>
    </row>
    <row r="17" spans="2:5" x14ac:dyDescent="0.25">
      <c r="B17" s="181">
        <v>283</v>
      </c>
      <c r="C17" s="132">
        <v>3.6055512754642081</v>
      </c>
      <c r="D17" s="132">
        <f t="shared" si="0"/>
        <v>2.4575999999999998</v>
      </c>
      <c r="E17" s="196">
        <f t="shared" si="1"/>
        <v>2.2488000000000001</v>
      </c>
    </row>
    <row r="18" spans="2:5" x14ac:dyDescent="0.25">
      <c r="B18" s="181">
        <v>310</v>
      </c>
      <c r="C18" s="132">
        <v>2.2360679774997418</v>
      </c>
      <c r="D18" s="132">
        <f t="shared" si="0"/>
        <v>2.6519999999999997</v>
      </c>
      <c r="E18" s="196">
        <f t="shared" si="1"/>
        <v>2.3460000000000001</v>
      </c>
    </row>
    <row r="19" spans="2:5" x14ac:dyDescent="0.25">
      <c r="B19" s="181">
        <v>343</v>
      </c>
      <c r="C19" s="132">
        <v>2.0000000000002238</v>
      </c>
      <c r="D19" s="132">
        <f t="shared" si="0"/>
        <v>2.8895999999999997</v>
      </c>
      <c r="E19" s="196">
        <f t="shared" si="1"/>
        <v>2.4647999999999999</v>
      </c>
    </row>
    <row r="20" spans="2:5" x14ac:dyDescent="0.25">
      <c r="B20" s="181">
        <v>385</v>
      </c>
      <c r="C20" s="132">
        <v>3.6055512754642081</v>
      </c>
      <c r="D20" s="132">
        <f t="shared" si="0"/>
        <v>3.1919999999999997</v>
      </c>
      <c r="E20" s="196">
        <f t="shared" si="1"/>
        <v>2.6159999999999997</v>
      </c>
    </row>
    <row r="21" spans="2:5" x14ac:dyDescent="0.25">
      <c r="B21" s="181">
        <v>408</v>
      </c>
      <c r="C21" s="132">
        <v>2.2360679774999408</v>
      </c>
      <c r="D21" s="132">
        <f t="shared" si="0"/>
        <v>3.3575999999999997</v>
      </c>
      <c r="E21" s="196">
        <f t="shared" si="1"/>
        <v>2.6987999999999999</v>
      </c>
    </row>
    <row r="22" spans="2:5" x14ac:dyDescent="0.25">
      <c r="B22" s="181">
        <v>443</v>
      </c>
      <c r="C22" s="132">
        <v>2.8284271247465065</v>
      </c>
      <c r="D22" s="132">
        <f t="shared" si="0"/>
        <v>3.6095999999999999</v>
      </c>
      <c r="E22" s="196">
        <f t="shared" si="1"/>
        <v>2.8247999999999998</v>
      </c>
    </row>
    <row r="23" spans="2:5" x14ac:dyDescent="0.25">
      <c r="B23" s="181">
        <v>468</v>
      </c>
      <c r="C23" s="132">
        <v>4.123105625617745</v>
      </c>
      <c r="D23" s="132">
        <f t="shared" si="0"/>
        <v>3.7895999999999996</v>
      </c>
      <c r="E23" s="196">
        <f t="shared" si="1"/>
        <v>2.9147999999999996</v>
      </c>
    </row>
    <row r="24" spans="2:5" x14ac:dyDescent="0.25">
      <c r="B24" s="181">
        <v>491</v>
      </c>
      <c r="C24" s="132">
        <v>4.123105625617745</v>
      </c>
      <c r="D24" s="132">
        <f t="shared" si="0"/>
        <v>3.9552</v>
      </c>
      <c r="E24" s="196">
        <f t="shared" si="1"/>
        <v>2.9976000000000003</v>
      </c>
    </row>
    <row r="25" spans="2:5" x14ac:dyDescent="0.25">
      <c r="B25" s="181">
        <v>526</v>
      </c>
      <c r="C25" s="132">
        <v>2.8284271247465065</v>
      </c>
      <c r="D25" s="132">
        <f t="shared" si="0"/>
        <v>4.2072000000000003</v>
      </c>
      <c r="E25" s="196">
        <f t="shared" si="1"/>
        <v>3.1235999999999997</v>
      </c>
    </row>
    <row r="26" spans="2:5" x14ac:dyDescent="0.25">
      <c r="B26" s="181">
        <v>590</v>
      </c>
      <c r="C26" s="132">
        <v>2.2360679775001393</v>
      </c>
      <c r="D26" s="132">
        <f t="shared" si="0"/>
        <v>4.6680000000000001</v>
      </c>
      <c r="E26" s="196">
        <f t="shared" si="1"/>
        <v>3.3540000000000001</v>
      </c>
    </row>
    <row r="27" spans="2:5" x14ac:dyDescent="0.25">
      <c r="B27" s="181">
        <v>661</v>
      </c>
      <c r="C27" s="132">
        <v>2.2360679774999408</v>
      </c>
      <c r="D27" s="132">
        <f t="shared" si="0"/>
        <v>5.1791999999999998</v>
      </c>
      <c r="E27" s="196">
        <f t="shared" si="1"/>
        <v>3.6095999999999999</v>
      </c>
    </row>
    <row r="28" spans="2:5" x14ac:dyDescent="0.25">
      <c r="B28" s="181">
        <v>681</v>
      </c>
      <c r="C28" s="132">
        <v>4.123105625617745</v>
      </c>
      <c r="D28" s="132">
        <f t="shared" si="0"/>
        <v>5.3231999999999999</v>
      </c>
      <c r="E28" s="196">
        <f t="shared" si="1"/>
        <v>3.6816</v>
      </c>
    </row>
    <row r="29" spans="2:5" x14ac:dyDescent="0.25">
      <c r="B29" s="181">
        <v>715</v>
      </c>
      <c r="C29" s="132">
        <v>5.0000000000000711</v>
      </c>
      <c r="D29" s="132">
        <f t="shared" si="0"/>
        <v>5.5679999999999996</v>
      </c>
      <c r="E29" s="196">
        <f t="shared" si="1"/>
        <v>3.8039999999999998</v>
      </c>
    </row>
    <row r="30" spans="2:5" ht="15.75" thickBot="1" x14ac:dyDescent="0.3">
      <c r="B30" s="183">
        <v>762</v>
      </c>
      <c r="C30" s="78">
        <v>2.8284271247465065</v>
      </c>
      <c r="D30" s="78">
        <f t="shared" si="0"/>
        <v>5.9063999999999997</v>
      </c>
      <c r="E30" s="280">
        <f t="shared" si="1"/>
        <v>3.9731999999999998</v>
      </c>
    </row>
    <row r="33" spans="2:5" ht="15.75" thickBot="1" x14ac:dyDescent="0.3"/>
    <row r="34" spans="2:5" ht="15.75" thickBot="1" x14ac:dyDescent="0.3">
      <c r="B34" s="283" t="s">
        <v>127</v>
      </c>
      <c r="C34" s="284"/>
      <c r="D34" s="284"/>
      <c r="E34" s="226"/>
    </row>
    <row r="35" spans="2:5" x14ac:dyDescent="0.25">
      <c r="B35" s="285" t="s">
        <v>123</v>
      </c>
      <c r="C35" s="286"/>
      <c r="D35" s="287"/>
      <c r="E35" s="288"/>
    </row>
    <row r="36" spans="2:5" x14ac:dyDescent="0.25">
      <c r="B36" s="289" t="s">
        <v>124</v>
      </c>
      <c r="C36" s="290"/>
      <c r="D36" s="291"/>
      <c r="E36" s="292"/>
    </row>
    <row r="37" spans="2:5" x14ac:dyDescent="0.25">
      <c r="B37" s="293" t="s">
        <v>125</v>
      </c>
      <c r="C37" s="290" t="s">
        <v>128</v>
      </c>
      <c r="D37" s="291"/>
      <c r="E37" s="292"/>
    </row>
    <row r="38" spans="2:5" ht="15.75" thickBot="1" x14ac:dyDescent="0.3">
      <c r="B38" s="294" t="s">
        <v>124</v>
      </c>
      <c r="C38" s="295"/>
      <c r="D38" s="296"/>
      <c r="E38" s="297"/>
    </row>
    <row r="39" spans="2:5" ht="15.75" thickBot="1" x14ac:dyDescent="0.3">
      <c r="B39" s="298" t="s">
        <v>119</v>
      </c>
      <c r="C39" s="299" t="s">
        <v>120</v>
      </c>
      <c r="D39" s="299" t="s">
        <v>121</v>
      </c>
      <c r="E39" s="300" t="s">
        <v>122</v>
      </c>
    </row>
    <row r="40" spans="2:5" x14ac:dyDescent="0.25">
      <c r="B40" s="281">
        <v>70</v>
      </c>
      <c r="C40" s="77">
        <v>0.99999999999988987</v>
      </c>
      <c r="D40" s="167">
        <f>0.39+(0.009*B40)</f>
        <v>1.02</v>
      </c>
      <c r="E40" s="301" t="s">
        <v>128</v>
      </c>
    </row>
    <row r="41" spans="2:5" x14ac:dyDescent="0.25">
      <c r="B41" s="181">
        <v>97</v>
      </c>
      <c r="C41" s="74">
        <v>1.4142135623729393</v>
      </c>
      <c r="D41" s="167">
        <f t="shared" ref="D41:D60" si="2">0.39+(0.009*B41)</f>
        <v>1.2629999999999999</v>
      </c>
      <c r="E41" s="302"/>
    </row>
    <row r="42" spans="2:5" x14ac:dyDescent="0.25">
      <c r="B42" s="181">
        <v>130</v>
      </c>
      <c r="C42" s="74">
        <v>1.0000000000001119</v>
      </c>
      <c r="D42" s="167">
        <f t="shared" si="2"/>
        <v>1.56</v>
      </c>
      <c r="E42" s="302"/>
    </row>
    <row r="43" spans="2:5" x14ac:dyDescent="0.25">
      <c r="B43" s="181">
        <v>186</v>
      </c>
      <c r="C43" s="74">
        <v>2.2360679774997418</v>
      </c>
      <c r="D43" s="167">
        <f t="shared" si="2"/>
        <v>2.0640000000000001</v>
      </c>
      <c r="E43" s="302"/>
    </row>
    <row r="44" spans="2:5" x14ac:dyDescent="0.25">
      <c r="B44" s="181">
        <v>211</v>
      </c>
      <c r="C44" s="74">
        <v>2.8284271247463497</v>
      </c>
      <c r="D44" s="167">
        <f t="shared" si="2"/>
        <v>2.2889999999999997</v>
      </c>
      <c r="E44" s="302"/>
    </row>
    <row r="45" spans="2:5" x14ac:dyDescent="0.25">
      <c r="B45" s="181">
        <v>234</v>
      </c>
      <c r="C45" s="74">
        <v>1.4142135623730963</v>
      </c>
      <c r="D45" s="167">
        <f t="shared" si="2"/>
        <v>2.496</v>
      </c>
      <c r="E45" s="302"/>
    </row>
    <row r="46" spans="2:5" x14ac:dyDescent="0.25">
      <c r="B46" s="181">
        <v>270</v>
      </c>
      <c r="C46" s="74">
        <v>3.6055512754642081</v>
      </c>
      <c r="D46" s="167">
        <f t="shared" si="2"/>
        <v>2.82</v>
      </c>
      <c r="E46" s="302"/>
    </row>
    <row r="47" spans="2:5" x14ac:dyDescent="0.25">
      <c r="B47" s="181">
        <v>283</v>
      </c>
      <c r="C47" s="74">
        <v>4.4721359549996826</v>
      </c>
      <c r="D47" s="167">
        <f t="shared" si="2"/>
        <v>2.9369999999999998</v>
      </c>
      <c r="E47" s="302"/>
    </row>
    <row r="48" spans="2:5" x14ac:dyDescent="0.25">
      <c r="B48" s="181">
        <v>310</v>
      </c>
      <c r="C48" s="74">
        <v>2.0000000000002238</v>
      </c>
      <c r="D48" s="167">
        <f t="shared" si="2"/>
        <v>3.1799999999999997</v>
      </c>
      <c r="E48" s="302"/>
    </row>
    <row r="49" spans="2:5" x14ac:dyDescent="0.25">
      <c r="B49" s="181">
        <v>343</v>
      </c>
      <c r="C49" s="168">
        <v>3.1622776601684524</v>
      </c>
      <c r="D49" s="167">
        <f t="shared" si="2"/>
        <v>3.4769999999999999</v>
      </c>
      <c r="E49" s="302"/>
    </row>
    <row r="50" spans="2:5" x14ac:dyDescent="0.25">
      <c r="B50" s="181">
        <v>385</v>
      </c>
      <c r="C50" s="132">
        <v>4.4721359549996826</v>
      </c>
      <c r="D50" s="167">
        <f t="shared" si="2"/>
        <v>3.855</v>
      </c>
      <c r="E50" s="302"/>
    </row>
    <row r="51" spans="2:5" x14ac:dyDescent="0.25">
      <c r="B51" s="181">
        <v>408</v>
      </c>
      <c r="C51" s="132">
        <v>3.1622776601685225</v>
      </c>
      <c r="D51" s="167">
        <f t="shared" si="2"/>
        <v>4.0619999999999994</v>
      </c>
      <c r="E51" s="302"/>
    </row>
    <row r="52" spans="2:5" x14ac:dyDescent="0.25">
      <c r="B52" s="181">
        <v>443</v>
      </c>
      <c r="C52" s="132">
        <v>2.8284271247463497</v>
      </c>
      <c r="D52" s="167">
        <f t="shared" si="2"/>
        <v>4.3769999999999998</v>
      </c>
      <c r="E52" s="302"/>
    </row>
    <row r="53" spans="2:5" x14ac:dyDescent="0.25">
      <c r="B53" s="181">
        <v>468</v>
      </c>
      <c r="C53" s="132">
        <v>3.1622776601684524</v>
      </c>
      <c r="D53" s="167">
        <f t="shared" si="2"/>
        <v>4.6019999999999994</v>
      </c>
      <c r="E53" s="302"/>
    </row>
    <row r="54" spans="2:5" x14ac:dyDescent="0.25">
      <c r="B54" s="181">
        <v>491</v>
      </c>
      <c r="C54" s="132">
        <v>3.1622776601684524</v>
      </c>
      <c r="D54" s="167">
        <f t="shared" si="2"/>
        <v>4.8089999999999993</v>
      </c>
      <c r="E54" s="302"/>
    </row>
    <row r="55" spans="2:5" x14ac:dyDescent="0.25">
      <c r="B55" s="181">
        <v>526</v>
      </c>
      <c r="C55" s="132">
        <v>2.0000000000002238</v>
      </c>
      <c r="D55" s="167">
        <f t="shared" si="2"/>
        <v>5.1239999999999997</v>
      </c>
      <c r="E55" s="302"/>
    </row>
    <row r="56" spans="2:5" x14ac:dyDescent="0.25">
      <c r="B56" s="181">
        <v>590</v>
      </c>
      <c r="C56" s="132">
        <v>2.0000000000000018</v>
      </c>
      <c r="D56" s="167">
        <f t="shared" si="2"/>
        <v>5.6999999999999993</v>
      </c>
      <c r="E56" s="302"/>
    </row>
    <row r="57" spans="2:5" x14ac:dyDescent="0.25">
      <c r="B57" s="181">
        <v>661</v>
      </c>
      <c r="C57" s="132">
        <v>2.8284271247463497</v>
      </c>
      <c r="D57" s="167">
        <f t="shared" si="2"/>
        <v>6.3389999999999995</v>
      </c>
      <c r="E57" s="302"/>
    </row>
    <row r="58" spans="2:5" x14ac:dyDescent="0.25">
      <c r="B58" s="181">
        <v>681</v>
      </c>
      <c r="C58" s="132">
        <v>2.8284271247463497</v>
      </c>
      <c r="D58" s="167">
        <f t="shared" si="2"/>
        <v>6.5189999999999992</v>
      </c>
      <c r="E58" s="302"/>
    </row>
    <row r="59" spans="2:5" x14ac:dyDescent="0.25">
      <c r="B59" s="181">
        <v>715</v>
      </c>
      <c r="C59" s="132">
        <v>4.2426406871194455</v>
      </c>
      <c r="D59" s="167">
        <f t="shared" si="2"/>
        <v>6.8249999999999993</v>
      </c>
      <c r="E59" s="302"/>
    </row>
    <row r="60" spans="2:5" ht="15.75" thickBot="1" x14ac:dyDescent="0.3">
      <c r="B60" s="183">
        <v>762</v>
      </c>
      <c r="C60" s="78">
        <v>2.2360679775000398</v>
      </c>
      <c r="D60" s="78">
        <f t="shared" si="2"/>
        <v>7.2479999999999993</v>
      </c>
      <c r="E60" s="303"/>
    </row>
    <row r="63" spans="2:5" ht="15.75" thickBot="1" x14ac:dyDescent="0.3"/>
    <row r="64" spans="2:5" ht="15.75" thickBot="1" x14ac:dyDescent="0.3">
      <c r="B64" s="283" t="s">
        <v>129</v>
      </c>
      <c r="C64" s="284"/>
      <c r="D64" s="284"/>
      <c r="E64" s="226"/>
    </row>
    <row r="65" spans="2:5" x14ac:dyDescent="0.25">
      <c r="B65" s="285" t="s">
        <v>123</v>
      </c>
      <c r="C65" s="286"/>
      <c r="D65" s="287"/>
      <c r="E65" s="288"/>
    </row>
    <row r="66" spans="2:5" x14ac:dyDescent="0.25">
      <c r="B66" s="289" t="s">
        <v>124</v>
      </c>
      <c r="C66" s="290"/>
      <c r="D66" s="291"/>
      <c r="E66" s="292"/>
    </row>
    <row r="67" spans="2:5" x14ac:dyDescent="0.25">
      <c r="B67" s="293" t="s">
        <v>125</v>
      </c>
      <c r="C67" s="290" t="s">
        <v>128</v>
      </c>
      <c r="D67" s="291"/>
      <c r="E67" s="292"/>
    </row>
    <row r="68" spans="2:5" ht="15.75" thickBot="1" x14ac:dyDescent="0.3">
      <c r="B68" s="294" t="s">
        <v>124</v>
      </c>
      <c r="C68" s="295"/>
      <c r="D68" s="296"/>
      <c r="E68" s="297"/>
    </row>
    <row r="69" spans="2:5" ht="15.75" thickBot="1" x14ac:dyDescent="0.3">
      <c r="B69" s="298" t="s">
        <v>119</v>
      </c>
      <c r="C69" s="299" t="s">
        <v>120</v>
      </c>
      <c r="D69" s="299" t="s">
        <v>121</v>
      </c>
      <c r="E69" s="300" t="s">
        <v>122</v>
      </c>
    </row>
    <row r="70" spans="2:5" x14ac:dyDescent="0.25">
      <c r="B70" s="281">
        <v>70</v>
      </c>
      <c r="C70" s="77">
        <v>1.0000000000000009</v>
      </c>
      <c r="D70" s="167">
        <f>0.11+(0.0062*B70)</f>
        <v>0.54400000000000004</v>
      </c>
      <c r="E70" s="301" t="s">
        <v>128</v>
      </c>
    </row>
    <row r="71" spans="2:5" x14ac:dyDescent="0.25">
      <c r="B71" s="181">
        <v>97</v>
      </c>
      <c r="C71" s="74">
        <v>0</v>
      </c>
      <c r="D71" s="167">
        <f t="shared" ref="D71:D90" si="3">0.11+(0.0062*B71)</f>
        <v>0.71139999999999992</v>
      </c>
      <c r="E71" s="302"/>
    </row>
    <row r="72" spans="2:5" x14ac:dyDescent="0.25">
      <c r="B72" s="181">
        <v>130</v>
      </c>
      <c r="C72" s="74">
        <v>2.0000000000000018</v>
      </c>
      <c r="D72" s="167">
        <f t="shared" si="3"/>
        <v>0.91599999999999993</v>
      </c>
      <c r="E72" s="302"/>
    </row>
    <row r="73" spans="2:5" x14ac:dyDescent="0.25">
      <c r="B73" s="181">
        <v>186</v>
      </c>
      <c r="C73" s="74">
        <v>0</v>
      </c>
      <c r="D73" s="167">
        <f t="shared" si="3"/>
        <v>1.2632000000000001</v>
      </c>
      <c r="E73" s="302"/>
    </row>
    <row r="74" spans="2:5" x14ac:dyDescent="0.25">
      <c r="B74" s="181">
        <v>211</v>
      </c>
      <c r="C74" s="74">
        <v>1.0000000000000009</v>
      </c>
      <c r="D74" s="167">
        <f t="shared" si="3"/>
        <v>1.4182000000000001</v>
      </c>
      <c r="E74" s="302"/>
    </row>
    <row r="75" spans="2:5" x14ac:dyDescent="0.25">
      <c r="B75" s="181">
        <v>234</v>
      </c>
      <c r="C75" s="74">
        <v>2.2360679774997418</v>
      </c>
      <c r="D75" s="167">
        <f t="shared" si="3"/>
        <v>1.5608</v>
      </c>
      <c r="E75" s="302"/>
    </row>
    <row r="76" spans="2:5" x14ac:dyDescent="0.25">
      <c r="B76" s="181">
        <v>270</v>
      </c>
      <c r="C76" s="74">
        <v>1.4142135623730179</v>
      </c>
      <c r="D76" s="167">
        <f t="shared" si="3"/>
        <v>1.784</v>
      </c>
      <c r="E76" s="302"/>
    </row>
    <row r="77" spans="2:5" x14ac:dyDescent="0.25">
      <c r="B77" s="181">
        <v>283</v>
      </c>
      <c r="C77" s="74">
        <v>2.2360679774995931</v>
      </c>
      <c r="D77" s="167">
        <f t="shared" si="3"/>
        <v>1.8646</v>
      </c>
      <c r="E77" s="302"/>
    </row>
    <row r="78" spans="2:5" x14ac:dyDescent="0.25">
      <c r="B78" s="181">
        <v>310</v>
      </c>
      <c r="C78" s="74">
        <v>2.2360679774997418</v>
      </c>
      <c r="D78" s="167">
        <f t="shared" si="3"/>
        <v>2.032</v>
      </c>
      <c r="E78" s="302"/>
    </row>
    <row r="79" spans="2:5" x14ac:dyDescent="0.25">
      <c r="B79" s="181">
        <v>343</v>
      </c>
      <c r="C79" s="168">
        <v>2.2360679774997418</v>
      </c>
      <c r="D79" s="167">
        <f t="shared" si="3"/>
        <v>2.2365999999999997</v>
      </c>
      <c r="E79" s="302"/>
    </row>
    <row r="80" spans="2:5" x14ac:dyDescent="0.25">
      <c r="B80" s="181">
        <v>385</v>
      </c>
      <c r="C80" s="132">
        <v>2.2360679774995931</v>
      </c>
      <c r="D80" s="167">
        <f t="shared" si="3"/>
        <v>2.4969999999999999</v>
      </c>
      <c r="E80" s="302"/>
    </row>
    <row r="81" spans="2:5" x14ac:dyDescent="0.25">
      <c r="B81" s="181">
        <v>408</v>
      </c>
      <c r="C81" s="132">
        <v>2.8284271247460357</v>
      </c>
      <c r="D81" s="167">
        <f t="shared" si="3"/>
        <v>2.6395999999999997</v>
      </c>
      <c r="E81" s="302"/>
    </row>
    <row r="82" spans="2:5" x14ac:dyDescent="0.25">
      <c r="B82" s="181">
        <v>443</v>
      </c>
      <c r="C82" s="132">
        <v>0.99999999999988987</v>
      </c>
      <c r="D82" s="167">
        <f t="shared" si="3"/>
        <v>2.8565999999999998</v>
      </c>
      <c r="E82" s="302"/>
    </row>
    <row r="83" spans="2:5" x14ac:dyDescent="0.25">
      <c r="B83" s="181">
        <v>468</v>
      </c>
      <c r="C83" s="132">
        <v>1.4142135623730179</v>
      </c>
      <c r="D83" s="167">
        <f t="shared" si="3"/>
        <v>3.0115999999999996</v>
      </c>
      <c r="E83" s="302"/>
    </row>
    <row r="84" spans="2:5" x14ac:dyDescent="0.25">
      <c r="B84" s="181">
        <v>491</v>
      </c>
      <c r="C84" s="132">
        <v>3.605551275464085</v>
      </c>
      <c r="D84" s="167">
        <f t="shared" si="3"/>
        <v>3.1541999999999999</v>
      </c>
      <c r="E84" s="302"/>
    </row>
    <row r="85" spans="2:5" x14ac:dyDescent="0.25">
      <c r="B85" s="181">
        <v>526</v>
      </c>
      <c r="C85" s="132">
        <v>3.1622776601684874</v>
      </c>
      <c r="D85" s="167">
        <f t="shared" si="3"/>
        <v>3.3712</v>
      </c>
      <c r="E85" s="302"/>
    </row>
    <row r="86" spans="2:5" x14ac:dyDescent="0.25">
      <c r="B86" s="181">
        <v>590</v>
      </c>
      <c r="C86" s="132">
        <v>1.4142135623730179</v>
      </c>
      <c r="D86" s="167">
        <f t="shared" si="3"/>
        <v>3.7679999999999998</v>
      </c>
      <c r="E86" s="302"/>
    </row>
    <row r="87" spans="2:5" x14ac:dyDescent="0.25">
      <c r="B87" s="181">
        <v>661</v>
      </c>
      <c r="C87" s="132">
        <v>2.2360679774995931</v>
      </c>
      <c r="D87" s="167">
        <f t="shared" si="3"/>
        <v>4.2082000000000006</v>
      </c>
      <c r="E87" s="302"/>
    </row>
    <row r="88" spans="2:5" x14ac:dyDescent="0.25">
      <c r="B88" s="181">
        <v>681</v>
      </c>
      <c r="C88" s="132">
        <v>1.4142135623730179</v>
      </c>
      <c r="D88" s="167">
        <f t="shared" si="3"/>
        <v>4.3322000000000003</v>
      </c>
      <c r="E88" s="302"/>
    </row>
    <row r="89" spans="2:5" x14ac:dyDescent="0.25">
      <c r="B89" s="181">
        <v>715</v>
      </c>
      <c r="C89" s="132">
        <v>1.4142135623730179</v>
      </c>
      <c r="D89" s="167">
        <f t="shared" si="3"/>
        <v>4.5430000000000001</v>
      </c>
      <c r="E89" s="302"/>
    </row>
    <row r="90" spans="2:5" ht="15.75" thickBot="1" x14ac:dyDescent="0.3">
      <c r="B90" s="183">
        <v>762</v>
      </c>
      <c r="C90" s="78">
        <v>0.99999999999988987</v>
      </c>
      <c r="D90" s="78">
        <f t="shared" si="3"/>
        <v>4.8344000000000005</v>
      </c>
      <c r="E90" s="303"/>
    </row>
    <row r="93" spans="2:5" ht="15.75" thickBot="1" x14ac:dyDescent="0.3"/>
    <row r="94" spans="2:5" ht="15.75" thickBot="1" x14ac:dyDescent="0.3">
      <c r="B94" s="283" t="s">
        <v>130</v>
      </c>
      <c r="C94" s="284"/>
      <c r="D94" s="284"/>
      <c r="E94" s="226"/>
    </row>
    <row r="95" spans="2:5" x14ac:dyDescent="0.25">
      <c r="B95" s="285" t="s">
        <v>123</v>
      </c>
      <c r="C95" s="286"/>
      <c r="D95" s="287"/>
      <c r="E95" s="288"/>
    </row>
    <row r="96" spans="2:5" x14ac:dyDescent="0.25">
      <c r="B96" s="289" t="s">
        <v>124</v>
      </c>
      <c r="C96" s="290"/>
      <c r="D96" s="291"/>
      <c r="E96" s="292"/>
    </row>
    <row r="97" spans="2:5" x14ac:dyDescent="0.25">
      <c r="B97" s="293" t="s">
        <v>125</v>
      </c>
      <c r="C97" s="290" t="s">
        <v>128</v>
      </c>
      <c r="D97" s="291"/>
      <c r="E97" s="292"/>
    </row>
    <row r="98" spans="2:5" ht="15.75" thickBot="1" x14ac:dyDescent="0.3">
      <c r="B98" s="294" t="s">
        <v>124</v>
      </c>
      <c r="C98" s="295"/>
      <c r="D98" s="296"/>
      <c r="E98" s="297"/>
    </row>
    <row r="99" spans="2:5" ht="15.75" thickBot="1" x14ac:dyDescent="0.3">
      <c r="B99" s="298" t="s">
        <v>119</v>
      </c>
      <c r="C99" s="299" t="s">
        <v>120</v>
      </c>
      <c r="D99" s="299" t="s">
        <v>121</v>
      </c>
      <c r="E99" s="300" t="s">
        <v>122</v>
      </c>
    </row>
    <row r="100" spans="2:5" x14ac:dyDescent="0.25">
      <c r="B100" s="281">
        <v>70</v>
      </c>
      <c r="C100" s="77">
        <v>0</v>
      </c>
      <c r="D100" s="167">
        <f>-0.1+(0.0092*B100)</f>
        <v>0.54400000000000004</v>
      </c>
      <c r="E100" s="301" t="s">
        <v>128</v>
      </c>
    </row>
    <row r="101" spans="2:5" x14ac:dyDescent="0.25">
      <c r="B101" s="181">
        <v>97</v>
      </c>
      <c r="C101" s="74">
        <v>0.99999999999988987</v>
      </c>
      <c r="D101" s="167">
        <f t="shared" ref="D101:D120" si="4">-0.1+(0.0092*B101)</f>
        <v>0.79239999999999999</v>
      </c>
      <c r="E101" s="302"/>
    </row>
    <row r="102" spans="2:5" x14ac:dyDescent="0.25">
      <c r="B102" s="181">
        <v>130</v>
      </c>
      <c r="C102" s="74">
        <v>0.99999999999988987</v>
      </c>
      <c r="D102" s="167">
        <f t="shared" si="4"/>
        <v>1.0959999999999999</v>
      </c>
      <c r="E102" s="302"/>
    </row>
    <row r="103" spans="2:5" x14ac:dyDescent="0.25">
      <c r="B103" s="181">
        <v>186</v>
      </c>
      <c r="C103" s="74">
        <v>1.4142135623732532</v>
      </c>
      <c r="D103" s="167">
        <f t="shared" si="4"/>
        <v>1.6112</v>
      </c>
      <c r="E103" s="302"/>
    </row>
    <row r="104" spans="2:5" x14ac:dyDescent="0.25">
      <c r="B104" s="181">
        <v>211</v>
      </c>
      <c r="C104" s="74">
        <v>2.2360679774997418</v>
      </c>
      <c r="D104" s="167">
        <f t="shared" si="4"/>
        <v>1.8411999999999999</v>
      </c>
      <c r="E104" s="302"/>
    </row>
    <row r="105" spans="2:5" x14ac:dyDescent="0.25">
      <c r="B105" s="181">
        <v>234</v>
      </c>
      <c r="C105" s="74">
        <v>1.9999999999997797</v>
      </c>
      <c r="D105" s="167">
        <f t="shared" si="4"/>
        <v>2.0528</v>
      </c>
      <c r="E105" s="302"/>
    </row>
    <row r="106" spans="2:5" x14ac:dyDescent="0.25">
      <c r="B106" s="181">
        <v>270</v>
      </c>
      <c r="C106" s="74">
        <v>3.1622776601681717</v>
      </c>
      <c r="D106" s="167">
        <f t="shared" si="4"/>
        <v>2.3839999999999999</v>
      </c>
      <c r="E106" s="302"/>
    </row>
    <row r="107" spans="2:5" x14ac:dyDescent="0.25">
      <c r="B107" s="181">
        <v>283</v>
      </c>
      <c r="C107" s="74">
        <v>3.6055512754638386</v>
      </c>
      <c r="D107" s="167">
        <f t="shared" si="4"/>
        <v>2.5036</v>
      </c>
      <c r="E107" s="302"/>
    </row>
    <row r="108" spans="2:5" x14ac:dyDescent="0.25">
      <c r="B108" s="181">
        <v>310</v>
      </c>
      <c r="C108" s="74">
        <v>2.2360679775001393</v>
      </c>
      <c r="D108" s="167">
        <f t="shared" si="4"/>
        <v>2.7519999999999998</v>
      </c>
      <c r="E108" s="302"/>
    </row>
    <row r="109" spans="2:5" x14ac:dyDescent="0.25">
      <c r="B109" s="181">
        <v>343</v>
      </c>
      <c r="C109" s="168">
        <v>1.9999999999997797</v>
      </c>
      <c r="D109" s="167">
        <f t="shared" si="4"/>
        <v>3.0555999999999996</v>
      </c>
      <c r="E109" s="302"/>
    </row>
    <row r="110" spans="2:5" x14ac:dyDescent="0.25">
      <c r="B110" s="181">
        <v>385</v>
      </c>
      <c r="C110" s="132">
        <v>2.8284271247458785</v>
      </c>
      <c r="D110" s="167">
        <f t="shared" si="4"/>
        <v>3.4419999999999997</v>
      </c>
      <c r="E110" s="302"/>
    </row>
    <row r="111" spans="2:5" x14ac:dyDescent="0.25">
      <c r="B111" s="181">
        <v>408</v>
      </c>
      <c r="C111" s="132">
        <v>1.000000000000334</v>
      </c>
      <c r="D111" s="167">
        <f t="shared" si="4"/>
        <v>3.6536</v>
      </c>
      <c r="E111" s="302"/>
    </row>
    <row r="112" spans="2:5" x14ac:dyDescent="0.25">
      <c r="B112" s="181">
        <v>443</v>
      </c>
      <c r="C112" s="132">
        <v>2.8284271247461925</v>
      </c>
      <c r="D112" s="167">
        <f t="shared" si="4"/>
        <v>3.9755999999999996</v>
      </c>
      <c r="E112" s="302"/>
    </row>
    <row r="113" spans="2:5" x14ac:dyDescent="0.25">
      <c r="B113" s="181">
        <v>468</v>
      </c>
      <c r="C113" s="132">
        <v>1.9999999999997797</v>
      </c>
      <c r="D113" s="167">
        <f t="shared" si="4"/>
        <v>4.2056000000000004</v>
      </c>
      <c r="E113" s="302"/>
    </row>
    <row r="114" spans="2:5" x14ac:dyDescent="0.25">
      <c r="B114" s="181">
        <v>491</v>
      </c>
      <c r="C114" s="132">
        <v>0.99999999999988987</v>
      </c>
      <c r="D114" s="167">
        <f t="shared" si="4"/>
        <v>4.4172000000000002</v>
      </c>
      <c r="E114" s="302"/>
    </row>
    <row r="115" spans="2:5" x14ac:dyDescent="0.25">
      <c r="B115" s="181">
        <v>526</v>
      </c>
      <c r="C115" s="132">
        <v>3.1622776601685927</v>
      </c>
      <c r="D115" s="167">
        <f t="shared" si="4"/>
        <v>4.7392000000000003</v>
      </c>
      <c r="E115" s="302"/>
    </row>
    <row r="116" spans="2:5" x14ac:dyDescent="0.25">
      <c r="B116" s="181">
        <v>590</v>
      </c>
      <c r="C116" s="132">
        <v>1.9999999999997797</v>
      </c>
      <c r="D116" s="167">
        <f t="shared" si="4"/>
        <v>5.3280000000000003</v>
      </c>
      <c r="E116" s="302"/>
    </row>
    <row r="117" spans="2:5" x14ac:dyDescent="0.25">
      <c r="B117" s="181">
        <v>661</v>
      </c>
      <c r="C117" s="132">
        <v>2.2360679774999408</v>
      </c>
      <c r="D117" s="167">
        <f t="shared" si="4"/>
        <v>5.9812000000000003</v>
      </c>
      <c r="E117" s="302"/>
    </row>
    <row r="118" spans="2:5" x14ac:dyDescent="0.25">
      <c r="B118" s="181">
        <v>681</v>
      </c>
      <c r="C118" s="132">
        <v>0.99999999999988987</v>
      </c>
      <c r="D118" s="167">
        <f t="shared" si="4"/>
        <v>6.1652000000000005</v>
      </c>
      <c r="E118" s="302"/>
    </row>
    <row r="119" spans="2:5" x14ac:dyDescent="0.25">
      <c r="B119" s="181">
        <v>715</v>
      </c>
      <c r="C119" s="132">
        <v>3.6055512754635921</v>
      </c>
      <c r="D119" s="167">
        <f t="shared" si="4"/>
        <v>6.4780000000000006</v>
      </c>
      <c r="E119" s="302"/>
    </row>
    <row r="120" spans="2:5" ht="15.75" thickBot="1" x14ac:dyDescent="0.3">
      <c r="B120" s="183">
        <v>762</v>
      </c>
      <c r="C120" s="78">
        <v>2.2360679774995433</v>
      </c>
      <c r="D120" s="78">
        <f t="shared" si="4"/>
        <v>6.9104000000000001</v>
      </c>
      <c r="E120" s="303"/>
    </row>
    <row r="123" spans="2:5" ht="15.75" thickBot="1" x14ac:dyDescent="0.3"/>
    <row r="124" spans="2:5" ht="15.75" thickBot="1" x14ac:dyDescent="0.3">
      <c r="B124" s="283" t="s">
        <v>131</v>
      </c>
      <c r="C124" s="284"/>
      <c r="D124" s="284"/>
      <c r="E124" s="226"/>
    </row>
    <row r="125" spans="2:5" x14ac:dyDescent="0.25">
      <c r="B125" s="285" t="s">
        <v>123</v>
      </c>
      <c r="C125" s="286"/>
      <c r="D125" s="287"/>
      <c r="E125" s="288"/>
    </row>
    <row r="126" spans="2:5" x14ac:dyDescent="0.25">
      <c r="B126" s="289" t="s">
        <v>124</v>
      </c>
      <c r="C126" s="290"/>
      <c r="D126" s="291"/>
      <c r="E126" s="292"/>
    </row>
    <row r="127" spans="2:5" x14ac:dyDescent="0.25">
      <c r="B127" s="293" t="s">
        <v>125</v>
      </c>
      <c r="C127" s="290" t="s">
        <v>128</v>
      </c>
      <c r="D127" s="291"/>
      <c r="E127" s="292"/>
    </row>
    <row r="128" spans="2:5" ht="15.75" thickBot="1" x14ac:dyDescent="0.3">
      <c r="B128" s="294" t="s">
        <v>124</v>
      </c>
      <c r="C128" s="295"/>
      <c r="D128" s="296"/>
      <c r="E128" s="297"/>
    </row>
    <row r="129" spans="2:5" ht="15.75" thickBot="1" x14ac:dyDescent="0.3">
      <c r="B129" s="298" t="s">
        <v>119</v>
      </c>
      <c r="C129" s="299" t="s">
        <v>120</v>
      </c>
      <c r="D129" s="299" t="s">
        <v>121</v>
      </c>
      <c r="E129" s="300" t="s">
        <v>122</v>
      </c>
    </row>
    <row r="130" spans="2:5" x14ac:dyDescent="0.25">
      <c r="B130" s="281">
        <v>70</v>
      </c>
      <c r="C130" s="77">
        <v>0</v>
      </c>
      <c r="D130" s="167">
        <f>0.25+(0.0074*B130)</f>
        <v>0.76800000000000002</v>
      </c>
      <c r="E130" s="301" t="s">
        <v>128</v>
      </c>
    </row>
    <row r="131" spans="2:5" x14ac:dyDescent="0.25">
      <c r="B131" s="181">
        <v>97</v>
      </c>
      <c r="C131" s="74">
        <v>1.4142135623730179</v>
      </c>
      <c r="D131" s="167">
        <f t="shared" ref="D131:D150" si="5">0.25+(0.0074*B131)</f>
        <v>0.96779999999999999</v>
      </c>
      <c r="E131" s="302"/>
    </row>
    <row r="132" spans="2:5" x14ac:dyDescent="0.25">
      <c r="B132" s="181">
        <v>130</v>
      </c>
      <c r="C132" s="74">
        <v>2.0000000000002238</v>
      </c>
      <c r="D132" s="167">
        <f t="shared" si="5"/>
        <v>1.2120000000000002</v>
      </c>
      <c r="E132" s="302"/>
    </row>
    <row r="133" spans="2:5" x14ac:dyDescent="0.25">
      <c r="B133" s="181">
        <v>186</v>
      </c>
      <c r="C133" s="74">
        <v>1.0000000000000009</v>
      </c>
      <c r="D133" s="167">
        <f t="shared" si="5"/>
        <v>1.6264000000000001</v>
      </c>
      <c r="E133" s="302"/>
    </row>
    <row r="134" spans="2:5" x14ac:dyDescent="0.25">
      <c r="B134" s="181">
        <v>211</v>
      </c>
      <c r="C134" s="74">
        <v>1.4142135623730179</v>
      </c>
      <c r="D134" s="167">
        <f t="shared" si="5"/>
        <v>1.8114000000000001</v>
      </c>
      <c r="E134" s="302"/>
    </row>
    <row r="135" spans="2:5" x14ac:dyDescent="0.25">
      <c r="B135" s="181">
        <v>234</v>
      </c>
      <c r="C135" s="74">
        <v>2.2360679774997418</v>
      </c>
      <c r="D135" s="167">
        <f t="shared" si="5"/>
        <v>1.9816</v>
      </c>
      <c r="E135" s="302"/>
    </row>
    <row r="136" spans="2:5" x14ac:dyDescent="0.25">
      <c r="B136" s="181">
        <v>270</v>
      </c>
      <c r="C136" s="74">
        <v>2.2360679774999901</v>
      </c>
      <c r="D136" s="167">
        <f t="shared" si="5"/>
        <v>2.2480000000000002</v>
      </c>
      <c r="E136" s="302"/>
    </row>
    <row r="137" spans="2:5" x14ac:dyDescent="0.25">
      <c r="B137" s="181">
        <v>283</v>
      </c>
      <c r="C137" s="74">
        <v>3.605551275464085</v>
      </c>
      <c r="D137" s="167">
        <f t="shared" si="5"/>
        <v>2.3442000000000003</v>
      </c>
      <c r="E137" s="302"/>
    </row>
    <row r="138" spans="2:5" x14ac:dyDescent="0.25">
      <c r="B138" s="181">
        <v>310</v>
      </c>
      <c r="C138" s="74">
        <v>2.2360679774997418</v>
      </c>
      <c r="D138" s="167">
        <f t="shared" si="5"/>
        <v>2.544</v>
      </c>
      <c r="E138" s="302"/>
    </row>
    <row r="139" spans="2:5" x14ac:dyDescent="0.25">
      <c r="B139" s="181">
        <v>343</v>
      </c>
      <c r="C139" s="168">
        <v>2.2360679774999901</v>
      </c>
      <c r="D139" s="167">
        <f t="shared" si="5"/>
        <v>2.7882000000000002</v>
      </c>
      <c r="E139" s="302"/>
    </row>
    <row r="140" spans="2:5" x14ac:dyDescent="0.25">
      <c r="B140" s="181">
        <v>385</v>
      </c>
      <c r="C140" s="132">
        <v>2.8284271247463497</v>
      </c>
      <c r="D140" s="167">
        <f t="shared" si="5"/>
        <v>3.0990000000000002</v>
      </c>
      <c r="E140" s="302"/>
    </row>
    <row r="141" spans="2:5" x14ac:dyDescent="0.25">
      <c r="B141" s="181">
        <v>408</v>
      </c>
      <c r="C141" s="132">
        <v>3.1622776601683471</v>
      </c>
      <c r="D141" s="167">
        <f t="shared" si="5"/>
        <v>3.2692000000000001</v>
      </c>
      <c r="E141" s="302"/>
    </row>
    <row r="142" spans="2:5" x14ac:dyDescent="0.25">
      <c r="B142" s="181">
        <v>443</v>
      </c>
      <c r="C142" s="132">
        <v>1.0000000000000009</v>
      </c>
      <c r="D142" s="167">
        <f t="shared" si="5"/>
        <v>3.5282</v>
      </c>
      <c r="E142" s="302"/>
    </row>
    <row r="143" spans="2:5" x14ac:dyDescent="0.25">
      <c r="B143" s="181">
        <v>468</v>
      </c>
      <c r="C143" s="132">
        <v>2.2360679774999901</v>
      </c>
      <c r="D143" s="167">
        <f t="shared" si="5"/>
        <v>3.7132000000000001</v>
      </c>
      <c r="E143" s="302"/>
    </row>
    <row r="144" spans="2:5" x14ac:dyDescent="0.25">
      <c r="B144" s="181">
        <v>491</v>
      </c>
      <c r="C144" s="132">
        <v>2.2360679774997418</v>
      </c>
      <c r="D144" s="167">
        <f t="shared" si="5"/>
        <v>3.8834</v>
      </c>
      <c r="E144" s="302"/>
    </row>
    <row r="145" spans="2:5" x14ac:dyDescent="0.25">
      <c r="B145" s="181">
        <v>526</v>
      </c>
      <c r="C145" s="132">
        <v>4.0000000000000036</v>
      </c>
      <c r="D145" s="167">
        <f t="shared" si="5"/>
        <v>4.1424000000000003</v>
      </c>
      <c r="E145" s="302"/>
    </row>
    <row r="146" spans="2:5" x14ac:dyDescent="0.25">
      <c r="B146" s="181">
        <v>590</v>
      </c>
      <c r="C146" s="132">
        <v>2.2360679774999901</v>
      </c>
      <c r="D146" s="167">
        <f t="shared" si="5"/>
        <v>4.6160000000000005</v>
      </c>
      <c r="E146" s="302"/>
    </row>
    <row r="147" spans="2:5" x14ac:dyDescent="0.25">
      <c r="B147" s="181">
        <v>661</v>
      </c>
      <c r="C147" s="132">
        <v>2.0000000000000018</v>
      </c>
      <c r="D147" s="167">
        <f t="shared" si="5"/>
        <v>5.1414</v>
      </c>
      <c r="E147" s="302"/>
    </row>
    <row r="148" spans="2:5" x14ac:dyDescent="0.25">
      <c r="B148" s="181">
        <v>681</v>
      </c>
      <c r="C148" s="132">
        <v>1.4142135623730179</v>
      </c>
      <c r="D148" s="167">
        <f t="shared" si="5"/>
        <v>5.2894000000000005</v>
      </c>
      <c r="E148" s="302"/>
    </row>
    <row r="149" spans="2:5" x14ac:dyDescent="0.25">
      <c r="B149" s="181">
        <v>715</v>
      </c>
      <c r="C149" s="132">
        <v>2.0000000000002238</v>
      </c>
      <c r="D149" s="167">
        <f t="shared" si="5"/>
        <v>5.5410000000000004</v>
      </c>
      <c r="E149" s="302"/>
    </row>
    <row r="150" spans="2:5" ht="15.75" thickBot="1" x14ac:dyDescent="0.3">
      <c r="B150" s="183">
        <v>762</v>
      </c>
      <c r="C150" s="78">
        <v>0</v>
      </c>
      <c r="D150" s="78">
        <f t="shared" si="5"/>
        <v>5.8887999999999998</v>
      </c>
      <c r="E150" s="303"/>
    </row>
    <row r="153" spans="2:5" ht="15.75" thickBot="1" x14ac:dyDescent="0.3"/>
    <row r="154" spans="2:5" ht="15.75" thickBot="1" x14ac:dyDescent="0.3">
      <c r="B154" s="283" t="s">
        <v>132</v>
      </c>
      <c r="C154" s="284"/>
      <c r="D154" s="284"/>
      <c r="E154" s="226"/>
    </row>
    <row r="155" spans="2:5" x14ac:dyDescent="0.25">
      <c r="B155" s="285" t="s">
        <v>123</v>
      </c>
      <c r="C155" s="286"/>
      <c r="D155" s="287"/>
      <c r="E155" s="288"/>
    </row>
    <row r="156" spans="2:5" x14ac:dyDescent="0.25">
      <c r="B156" s="289" t="s">
        <v>124</v>
      </c>
      <c r="C156" s="290"/>
      <c r="D156" s="291"/>
      <c r="E156" s="292"/>
    </row>
    <row r="157" spans="2:5" x14ac:dyDescent="0.25">
      <c r="B157" s="293" t="s">
        <v>125</v>
      </c>
      <c r="C157" s="290"/>
      <c r="D157" s="291"/>
      <c r="E157" s="292"/>
    </row>
    <row r="158" spans="2:5" ht="15.75" thickBot="1" x14ac:dyDescent="0.3">
      <c r="B158" s="294" t="s">
        <v>124</v>
      </c>
      <c r="C158" s="295"/>
      <c r="D158" s="296"/>
      <c r="E158" s="297"/>
    </row>
    <row r="159" spans="2:5" ht="15.75" thickBot="1" x14ac:dyDescent="0.3">
      <c r="B159" s="298" t="s">
        <v>119</v>
      </c>
      <c r="C159" s="299" t="s">
        <v>120</v>
      </c>
      <c r="D159" s="299" t="s">
        <v>121</v>
      </c>
      <c r="E159" s="300" t="s">
        <v>122</v>
      </c>
    </row>
    <row r="160" spans="2:5" x14ac:dyDescent="0.25">
      <c r="B160" s="281">
        <v>70</v>
      </c>
      <c r="C160" s="77">
        <v>0.99999999999944578</v>
      </c>
      <c r="D160" s="167">
        <f>0.27+(0.014*B160)</f>
        <v>1.25</v>
      </c>
      <c r="E160" s="282">
        <f>1.97+(0.004*B160)</f>
        <v>2.25</v>
      </c>
    </row>
    <row r="161" spans="2:5" x14ac:dyDescent="0.25">
      <c r="B161" s="181">
        <v>97</v>
      </c>
      <c r="C161" s="74">
        <v>1.9999999999997797</v>
      </c>
      <c r="D161" s="167">
        <f t="shared" ref="D161:D180" si="6">0.27+(0.014*B161)</f>
        <v>1.6280000000000001</v>
      </c>
      <c r="E161" s="282">
        <f t="shared" ref="E161:E180" si="7">1.97+(0.004*B161)</f>
        <v>2.3580000000000001</v>
      </c>
    </row>
    <row r="162" spans="2:5" x14ac:dyDescent="0.25">
      <c r="B162" s="181">
        <v>130</v>
      </c>
      <c r="C162" s="74">
        <v>1.4142135623726253</v>
      </c>
      <c r="D162" s="167">
        <f t="shared" si="6"/>
        <v>2.09</v>
      </c>
      <c r="E162" s="282">
        <f t="shared" si="7"/>
        <v>2.4900000000000002</v>
      </c>
    </row>
    <row r="163" spans="2:5" x14ac:dyDescent="0.25">
      <c r="B163" s="181">
        <v>186</v>
      </c>
      <c r="C163" s="74">
        <v>3.9999999999995595</v>
      </c>
      <c r="D163" s="167">
        <f t="shared" si="6"/>
        <v>2.8740000000000001</v>
      </c>
      <c r="E163" s="282">
        <f t="shared" si="7"/>
        <v>2.714</v>
      </c>
    </row>
    <row r="164" spans="2:5" x14ac:dyDescent="0.25">
      <c r="B164" s="181">
        <v>211</v>
      </c>
      <c r="C164" s="74">
        <v>2.8284271247460357</v>
      </c>
      <c r="D164" s="167">
        <f t="shared" si="6"/>
        <v>3.2240000000000002</v>
      </c>
      <c r="E164" s="282">
        <f t="shared" si="7"/>
        <v>2.8140000000000001</v>
      </c>
    </row>
    <row r="165" spans="2:5" x14ac:dyDescent="0.25">
      <c r="B165" s="181">
        <v>234</v>
      </c>
      <c r="C165" s="74">
        <v>3.9999999999995595</v>
      </c>
      <c r="D165" s="167">
        <f t="shared" si="6"/>
        <v>3.5460000000000003</v>
      </c>
      <c r="E165" s="282">
        <f t="shared" si="7"/>
        <v>2.9060000000000001</v>
      </c>
    </row>
    <row r="166" spans="2:5" x14ac:dyDescent="0.25">
      <c r="B166" s="181">
        <v>270</v>
      </c>
      <c r="C166" s="74">
        <v>5.0990195135926584</v>
      </c>
      <c r="D166" s="167">
        <f t="shared" si="6"/>
        <v>4.0500000000000007</v>
      </c>
      <c r="E166" s="282">
        <f t="shared" si="7"/>
        <v>3.05</v>
      </c>
    </row>
    <row r="167" spans="2:5" x14ac:dyDescent="0.25">
      <c r="B167" s="181">
        <v>283</v>
      </c>
      <c r="C167" s="74">
        <v>3.1622776601685225</v>
      </c>
      <c r="D167" s="167">
        <f t="shared" si="6"/>
        <v>4.2320000000000002</v>
      </c>
      <c r="E167" s="282">
        <f t="shared" si="7"/>
        <v>3.1020000000000003</v>
      </c>
    </row>
    <row r="168" spans="2:5" x14ac:dyDescent="0.25">
      <c r="B168" s="181">
        <v>310</v>
      </c>
      <c r="C168" s="74">
        <v>3.1622776601684524</v>
      </c>
      <c r="D168" s="167">
        <f t="shared" si="6"/>
        <v>4.6099999999999994</v>
      </c>
      <c r="E168" s="282">
        <f t="shared" si="7"/>
        <v>3.21</v>
      </c>
    </row>
    <row r="169" spans="2:5" x14ac:dyDescent="0.25">
      <c r="B169" s="181">
        <v>343</v>
      </c>
      <c r="C169" s="168">
        <v>6.082762530297587</v>
      </c>
      <c r="D169" s="167">
        <f t="shared" si="6"/>
        <v>5.072000000000001</v>
      </c>
      <c r="E169" s="282">
        <f t="shared" si="7"/>
        <v>3.3420000000000001</v>
      </c>
    </row>
    <row r="170" spans="2:5" x14ac:dyDescent="0.25">
      <c r="B170" s="181">
        <v>385</v>
      </c>
      <c r="C170" s="132">
        <v>2.2360679774995433</v>
      </c>
      <c r="D170" s="167">
        <f t="shared" si="6"/>
        <v>5.66</v>
      </c>
      <c r="E170" s="282">
        <f t="shared" si="7"/>
        <v>3.51</v>
      </c>
    </row>
    <row r="171" spans="2:5" x14ac:dyDescent="0.25">
      <c r="B171" s="181">
        <v>408</v>
      </c>
      <c r="C171" s="132">
        <v>2.2360679774996428</v>
      </c>
      <c r="D171" s="167">
        <f t="shared" si="6"/>
        <v>5.9819999999999993</v>
      </c>
      <c r="E171" s="282">
        <f t="shared" si="7"/>
        <v>3.6020000000000003</v>
      </c>
    </row>
    <row r="172" spans="2:5" x14ac:dyDescent="0.25">
      <c r="B172" s="181">
        <v>443</v>
      </c>
      <c r="C172" s="132">
        <v>3.9999999999995595</v>
      </c>
      <c r="D172" s="167">
        <f t="shared" si="6"/>
        <v>6.4719999999999995</v>
      </c>
      <c r="E172" s="282">
        <f t="shared" si="7"/>
        <v>3.742</v>
      </c>
    </row>
    <row r="173" spans="2:5" x14ac:dyDescent="0.25">
      <c r="B173" s="181">
        <v>468</v>
      </c>
      <c r="C173" s="132">
        <v>2.2360679774995433</v>
      </c>
      <c r="D173" s="167">
        <f t="shared" si="6"/>
        <v>6.822000000000001</v>
      </c>
      <c r="E173" s="282">
        <f t="shared" si="7"/>
        <v>3.8420000000000001</v>
      </c>
    </row>
    <row r="174" spans="2:5" x14ac:dyDescent="0.25">
      <c r="B174" s="181">
        <v>491</v>
      </c>
      <c r="C174" s="132">
        <v>2.2360679774995433</v>
      </c>
      <c r="D174" s="167">
        <f t="shared" si="6"/>
        <v>7.1440000000000001</v>
      </c>
      <c r="E174" s="282">
        <f t="shared" si="7"/>
        <v>3.9340000000000002</v>
      </c>
    </row>
    <row r="175" spans="2:5" x14ac:dyDescent="0.25">
      <c r="B175" s="181">
        <v>526</v>
      </c>
      <c r="C175" s="132">
        <v>2.2360679774995433</v>
      </c>
      <c r="D175" s="167">
        <f t="shared" si="6"/>
        <v>7.6340000000000003</v>
      </c>
      <c r="E175" s="282">
        <f t="shared" si="7"/>
        <v>4.0739999999999998</v>
      </c>
    </row>
    <row r="176" spans="2:5" x14ac:dyDescent="0.25">
      <c r="B176" s="181">
        <v>590</v>
      </c>
      <c r="C176" s="132">
        <v>5.8309518948451533</v>
      </c>
      <c r="D176" s="167">
        <f t="shared" si="6"/>
        <v>8.5299999999999994</v>
      </c>
      <c r="E176" s="282">
        <f t="shared" si="7"/>
        <v>4.33</v>
      </c>
    </row>
    <row r="177" spans="2:5" x14ac:dyDescent="0.25">
      <c r="B177" s="181">
        <v>661</v>
      </c>
      <c r="C177" s="132">
        <v>5.385164807134406</v>
      </c>
      <c r="D177" s="167">
        <f t="shared" si="6"/>
        <v>9.5239999999999991</v>
      </c>
      <c r="E177" s="282">
        <f t="shared" si="7"/>
        <v>4.6139999999999999</v>
      </c>
    </row>
    <row r="178" spans="2:5" x14ac:dyDescent="0.25">
      <c r="B178" s="181">
        <v>681</v>
      </c>
      <c r="C178" s="132">
        <v>7.0710678118651362</v>
      </c>
      <c r="D178" s="167">
        <f t="shared" si="6"/>
        <v>9.8040000000000003</v>
      </c>
      <c r="E178" s="282">
        <f t="shared" si="7"/>
        <v>4.694</v>
      </c>
    </row>
    <row r="179" spans="2:5" x14ac:dyDescent="0.25">
      <c r="B179" s="181">
        <v>715</v>
      </c>
      <c r="C179" s="132">
        <v>4.9999999999998934</v>
      </c>
      <c r="D179" s="167">
        <f t="shared" si="6"/>
        <v>10.28</v>
      </c>
      <c r="E179" s="282">
        <f t="shared" si="7"/>
        <v>4.83</v>
      </c>
    </row>
    <row r="180" spans="2:5" ht="15.75" thickBot="1" x14ac:dyDescent="0.3">
      <c r="B180" s="183">
        <v>762</v>
      </c>
      <c r="C180" s="78">
        <v>3.1622776601685225</v>
      </c>
      <c r="D180" s="78">
        <f t="shared" si="6"/>
        <v>10.938000000000001</v>
      </c>
      <c r="E180" s="280">
        <f t="shared" si="7"/>
        <v>5.0179999999999998</v>
      </c>
    </row>
    <row r="183" spans="2:5" ht="15.75" thickBot="1" x14ac:dyDescent="0.3"/>
    <row r="184" spans="2:5" ht="15.75" thickBot="1" x14ac:dyDescent="0.3">
      <c r="B184" s="283" t="s">
        <v>133</v>
      </c>
      <c r="C184" s="284"/>
      <c r="D184" s="284"/>
      <c r="E184" s="226"/>
    </row>
    <row r="185" spans="2:5" x14ac:dyDescent="0.25">
      <c r="B185" s="285" t="s">
        <v>123</v>
      </c>
      <c r="C185" s="286"/>
      <c r="D185" s="287"/>
      <c r="E185" s="288"/>
    </row>
    <row r="186" spans="2:5" x14ac:dyDescent="0.25">
      <c r="B186" s="289" t="s">
        <v>124</v>
      </c>
      <c r="C186" s="290"/>
      <c r="D186" s="291"/>
      <c r="E186" s="292"/>
    </row>
    <row r="187" spans="2:5" x14ac:dyDescent="0.25">
      <c r="B187" s="293" t="s">
        <v>125</v>
      </c>
      <c r="C187" s="290"/>
      <c r="D187" s="291"/>
      <c r="E187" s="292"/>
    </row>
    <row r="188" spans="2:5" ht="15.75" thickBot="1" x14ac:dyDescent="0.3">
      <c r="B188" s="294" t="s">
        <v>124</v>
      </c>
      <c r="C188" s="295"/>
      <c r="D188" s="296"/>
      <c r="E188" s="297"/>
    </row>
    <row r="189" spans="2:5" ht="15.75" thickBot="1" x14ac:dyDescent="0.3">
      <c r="B189" s="298" t="s">
        <v>119</v>
      </c>
      <c r="C189" s="299" t="s">
        <v>120</v>
      </c>
      <c r="D189" s="299" t="s">
        <v>121</v>
      </c>
      <c r="E189" s="300" t="s">
        <v>122</v>
      </c>
    </row>
    <row r="190" spans="2:5" x14ac:dyDescent="0.25">
      <c r="B190" s="281">
        <v>70</v>
      </c>
      <c r="C190" s="77">
        <v>0</v>
      </c>
      <c r="D190" s="167">
        <f>-0.28+(0.0082*B190)</f>
        <v>0.29400000000000004</v>
      </c>
      <c r="E190" s="282">
        <f>-0.13+(0.011*B190)</f>
        <v>0.6399999999999999</v>
      </c>
    </row>
    <row r="191" spans="2:5" x14ac:dyDescent="0.25">
      <c r="B191" s="181">
        <v>97</v>
      </c>
      <c r="C191" s="74">
        <v>0</v>
      </c>
      <c r="D191" s="167">
        <f t="shared" ref="D191:D210" si="8">-0.28+(0.0082*B191)</f>
        <v>0.51540000000000008</v>
      </c>
      <c r="E191" s="282">
        <f t="shared" ref="E191:E210" si="9">-0.13+(0.011*B191)</f>
        <v>0.93699999999999994</v>
      </c>
    </row>
    <row r="192" spans="2:5" x14ac:dyDescent="0.25">
      <c r="B192" s="181">
        <v>130</v>
      </c>
      <c r="C192" s="74">
        <v>0.99999999999944578</v>
      </c>
      <c r="D192" s="167">
        <f t="shared" si="8"/>
        <v>0.78600000000000003</v>
      </c>
      <c r="E192" s="282">
        <f t="shared" si="9"/>
        <v>1.2999999999999998</v>
      </c>
    </row>
    <row r="193" spans="2:5" x14ac:dyDescent="0.25">
      <c r="B193" s="181">
        <v>186</v>
      </c>
      <c r="C193" s="74">
        <v>1.9999999999988916</v>
      </c>
      <c r="D193" s="167">
        <f t="shared" si="8"/>
        <v>1.2452000000000001</v>
      </c>
      <c r="E193" s="282">
        <f t="shared" si="9"/>
        <v>1.9159999999999999</v>
      </c>
    </row>
    <row r="194" spans="2:5" x14ac:dyDescent="0.25">
      <c r="B194" s="181">
        <v>211</v>
      </c>
      <c r="C194" s="74">
        <v>1.9999999999988916</v>
      </c>
      <c r="D194" s="167">
        <f t="shared" si="8"/>
        <v>1.4502000000000002</v>
      </c>
      <c r="E194" s="282">
        <f t="shared" si="9"/>
        <v>2.1909999999999998</v>
      </c>
    </row>
    <row r="195" spans="2:5" x14ac:dyDescent="0.25">
      <c r="B195" s="181">
        <v>234</v>
      </c>
      <c r="C195" s="74">
        <v>0.99999999999944578</v>
      </c>
      <c r="D195" s="167">
        <f t="shared" si="8"/>
        <v>1.6388</v>
      </c>
      <c r="E195" s="282">
        <f t="shared" si="9"/>
        <v>2.444</v>
      </c>
    </row>
    <row r="196" spans="2:5" x14ac:dyDescent="0.25">
      <c r="B196" s="181">
        <v>270</v>
      </c>
      <c r="C196" s="74">
        <v>3.1622776601684524</v>
      </c>
      <c r="D196" s="167">
        <f t="shared" si="8"/>
        <v>1.9339999999999999</v>
      </c>
      <c r="E196" s="282">
        <f t="shared" si="9"/>
        <v>2.84</v>
      </c>
    </row>
    <row r="197" spans="2:5" x14ac:dyDescent="0.25">
      <c r="B197" s="181">
        <v>283</v>
      </c>
      <c r="C197" s="74">
        <v>1.4142135623726253</v>
      </c>
      <c r="D197" s="167">
        <f t="shared" si="8"/>
        <v>2.0406000000000004</v>
      </c>
      <c r="E197" s="282">
        <f t="shared" si="9"/>
        <v>2.9830000000000001</v>
      </c>
    </row>
    <row r="198" spans="2:5" x14ac:dyDescent="0.25">
      <c r="B198" s="181">
        <v>310</v>
      </c>
      <c r="C198" s="74">
        <v>2.2360679774993448</v>
      </c>
      <c r="D198" s="167">
        <f t="shared" si="8"/>
        <v>2.2620000000000005</v>
      </c>
      <c r="E198" s="282">
        <f t="shared" si="9"/>
        <v>3.28</v>
      </c>
    </row>
    <row r="199" spans="2:5" x14ac:dyDescent="0.25">
      <c r="B199" s="181">
        <v>343</v>
      </c>
      <c r="C199" s="168">
        <v>1.9999999999988916</v>
      </c>
      <c r="D199" s="167">
        <f t="shared" si="8"/>
        <v>2.5326000000000004</v>
      </c>
      <c r="E199" s="282">
        <f t="shared" si="9"/>
        <v>3.6429999999999998</v>
      </c>
    </row>
    <row r="200" spans="2:5" x14ac:dyDescent="0.25">
      <c r="B200" s="181">
        <v>385</v>
      </c>
      <c r="C200" s="132">
        <v>3.6055512754639616</v>
      </c>
      <c r="D200" s="167">
        <f t="shared" si="8"/>
        <v>2.8770000000000007</v>
      </c>
      <c r="E200" s="282">
        <f t="shared" si="9"/>
        <v>4.1049999999999995</v>
      </c>
    </row>
    <row r="201" spans="2:5" x14ac:dyDescent="0.25">
      <c r="B201" s="181">
        <v>408</v>
      </c>
      <c r="C201" s="132">
        <v>2.2360679774993448</v>
      </c>
      <c r="D201" s="167">
        <f t="shared" si="8"/>
        <v>3.0655999999999999</v>
      </c>
      <c r="E201" s="282">
        <f t="shared" si="9"/>
        <v>4.3579999999999997</v>
      </c>
    </row>
    <row r="202" spans="2:5" x14ac:dyDescent="0.25">
      <c r="B202" s="181">
        <v>443</v>
      </c>
      <c r="C202" s="132">
        <v>13.453624047073781</v>
      </c>
      <c r="D202" s="167">
        <f t="shared" si="8"/>
        <v>3.3526000000000007</v>
      </c>
      <c r="E202" s="282">
        <f t="shared" si="9"/>
        <v>4.7429999999999994</v>
      </c>
    </row>
    <row r="203" spans="2:5" x14ac:dyDescent="0.25">
      <c r="B203" s="181">
        <v>468</v>
      </c>
      <c r="C203" s="132">
        <v>13.892443989450257</v>
      </c>
      <c r="D203" s="167">
        <f t="shared" si="8"/>
        <v>3.5575999999999999</v>
      </c>
      <c r="E203" s="282">
        <f t="shared" si="9"/>
        <v>5.0179999999999998</v>
      </c>
    </row>
    <row r="204" spans="2:5" x14ac:dyDescent="0.25">
      <c r="B204" s="181">
        <v>491</v>
      </c>
      <c r="C204" s="132">
        <v>1.9999999999997797</v>
      </c>
      <c r="D204" s="167">
        <f t="shared" si="8"/>
        <v>3.7462</v>
      </c>
      <c r="E204" s="282">
        <f t="shared" si="9"/>
        <v>5.2709999999999999</v>
      </c>
    </row>
    <row r="205" spans="2:5" x14ac:dyDescent="0.25">
      <c r="B205" s="181">
        <v>526</v>
      </c>
      <c r="C205" s="132">
        <v>1.9999999999997797</v>
      </c>
      <c r="D205" s="167">
        <f t="shared" si="8"/>
        <v>4.0331999999999999</v>
      </c>
      <c r="E205" s="282">
        <f t="shared" si="9"/>
        <v>5.6559999999999997</v>
      </c>
    </row>
    <row r="206" spans="2:5" x14ac:dyDescent="0.25">
      <c r="B206" s="181">
        <v>590</v>
      </c>
      <c r="C206" s="132">
        <v>12.206555615733595</v>
      </c>
      <c r="D206" s="167">
        <f t="shared" si="8"/>
        <v>4.5579999999999998</v>
      </c>
      <c r="E206" s="282">
        <f t="shared" si="9"/>
        <v>6.3599999999999994</v>
      </c>
    </row>
    <row r="207" spans="2:5" x14ac:dyDescent="0.25">
      <c r="B207" s="181">
        <v>661</v>
      </c>
      <c r="C207" s="132">
        <v>9.8488578017964183</v>
      </c>
      <c r="D207" s="167">
        <f t="shared" si="8"/>
        <v>5.1402000000000001</v>
      </c>
      <c r="E207" s="282">
        <f t="shared" si="9"/>
        <v>7.141</v>
      </c>
    </row>
    <row r="208" spans="2:5" x14ac:dyDescent="0.25">
      <c r="B208" s="181">
        <v>681</v>
      </c>
      <c r="C208" s="132">
        <v>6.0827625302984263</v>
      </c>
      <c r="D208" s="167">
        <f t="shared" si="8"/>
        <v>5.3041999999999998</v>
      </c>
      <c r="E208" s="282">
        <f t="shared" si="9"/>
        <v>7.3609999999999998</v>
      </c>
    </row>
    <row r="209" spans="2:5" x14ac:dyDescent="0.25">
      <c r="B209" s="181">
        <v>715</v>
      </c>
      <c r="C209" s="132">
        <v>4.4721359549990867</v>
      </c>
      <c r="D209" s="167">
        <f t="shared" si="8"/>
        <v>5.5830000000000002</v>
      </c>
      <c r="E209" s="282">
        <f t="shared" si="9"/>
        <v>7.7349999999999994</v>
      </c>
    </row>
    <row r="210" spans="2:5" ht="15.75" thickBot="1" x14ac:dyDescent="0.3">
      <c r="B210" s="183">
        <v>762</v>
      </c>
      <c r="C210" s="78">
        <v>3.1622776601684524</v>
      </c>
      <c r="D210" s="78">
        <f t="shared" si="8"/>
        <v>5.9683999999999999</v>
      </c>
      <c r="E210" s="280">
        <f t="shared" si="9"/>
        <v>8.2519999999999989</v>
      </c>
    </row>
    <row r="213" spans="2:5" ht="15.75" thickBot="1" x14ac:dyDescent="0.3"/>
    <row r="214" spans="2:5" ht="15.75" thickBot="1" x14ac:dyDescent="0.3">
      <c r="B214" s="283" t="s">
        <v>134</v>
      </c>
      <c r="C214" s="284"/>
      <c r="D214" s="284"/>
      <c r="E214" s="226"/>
    </row>
    <row r="215" spans="2:5" x14ac:dyDescent="0.25">
      <c r="B215" s="285" t="s">
        <v>123</v>
      </c>
      <c r="C215" s="286" t="s">
        <v>128</v>
      </c>
      <c r="D215" s="287"/>
      <c r="E215" s="288"/>
    </row>
    <row r="216" spans="2:5" x14ac:dyDescent="0.25">
      <c r="B216" s="289" t="s">
        <v>124</v>
      </c>
      <c r="C216" s="290"/>
      <c r="D216" s="291"/>
      <c r="E216" s="292"/>
    </row>
    <row r="217" spans="2:5" x14ac:dyDescent="0.25">
      <c r="B217" s="293" t="s">
        <v>125</v>
      </c>
      <c r="C217" s="290"/>
      <c r="D217" s="291"/>
      <c r="E217" s="292"/>
    </row>
    <row r="218" spans="2:5" ht="15.75" thickBot="1" x14ac:dyDescent="0.3">
      <c r="B218" s="294" t="s">
        <v>124</v>
      </c>
      <c r="C218" s="295"/>
      <c r="D218" s="296"/>
      <c r="E218" s="297"/>
    </row>
    <row r="219" spans="2:5" ht="15.75" thickBot="1" x14ac:dyDescent="0.3">
      <c r="B219" s="298" t="s">
        <v>119</v>
      </c>
      <c r="C219" s="299" t="s">
        <v>120</v>
      </c>
      <c r="D219" s="299" t="s">
        <v>121</v>
      </c>
      <c r="E219" s="300" t="s">
        <v>122</v>
      </c>
    </row>
    <row r="220" spans="2:5" x14ac:dyDescent="0.25">
      <c r="B220" s="177">
        <v>70</v>
      </c>
      <c r="C220" s="77">
        <v>2.8284271247452506</v>
      </c>
      <c r="D220" s="304" t="s">
        <v>128</v>
      </c>
      <c r="E220" s="306">
        <f>1.76+(0.0083*B220)</f>
        <v>2.3410000000000002</v>
      </c>
    </row>
    <row r="221" spans="2:5" x14ac:dyDescent="0.25">
      <c r="B221" s="181">
        <v>97</v>
      </c>
      <c r="C221" s="74">
        <v>2.2360679774987489</v>
      </c>
      <c r="D221" s="305"/>
      <c r="E221" s="282">
        <f t="shared" ref="E221:E239" si="10">1.76+(0.0083*B221)</f>
        <v>2.5651000000000002</v>
      </c>
    </row>
    <row r="222" spans="2:5" x14ac:dyDescent="0.25">
      <c r="B222" s="181">
        <v>130</v>
      </c>
      <c r="C222" s="74">
        <v>3.1622776601684524</v>
      </c>
      <c r="D222" s="305"/>
      <c r="E222" s="282">
        <f t="shared" si="10"/>
        <v>2.839</v>
      </c>
    </row>
    <row r="223" spans="2:5" x14ac:dyDescent="0.25">
      <c r="B223" s="181">
        <v>186</v>
      </c>
      <c r="C223" s="74">
        <v>6.7082039324978355</v>
      </c>
      <c r="D223" s="305"/>
      <c r="E223" s="282">
        <f t="shared" si="10"/>
        <v>3.3037999999999998</v>
      </c>
    </row>
    <row r="224" spans="2:5" x14ac:dyDescent="0.25">
      <c r="B224" s="181">
        <v>234</v>
      </c>
      <c r="C224" s="74">
        <v>3.6055512754639616</v>
      </c>
      <c r="D224" s="305"/>
      <c r="E224" s="282">
        <f t="shared" si="10"/>
        <v>3.7021999999999999</v>
      </c>
    </row>
    <row r="225" spans="2:5" x14ac:dyDescent="0.25">
      <c r="B225" s="181">
        <v>270</v>
      </c>
      <c r="C225" s="74">
        <v>5.099019513591788</v>
      </c>
      <c r="D225" s="305"/>
      <c r="E225" s="282">
        <f t="shared" si="10"/>
        <v>4.0010000000000003</v>
      </c>
    </row>
    <row r="226" spans="2:5" x14ac:dyDescent="0.25">
      <c r="B226" s="181">
        <v>283</v>
      </c>
      <c r="C226" s="74">
        <v>3.9999999999995595</v>
      </c>
      <c r="D226" s="305"/>
      <c r="E226" s="282">
        <f t="shared" si="10"/>
        <v>4.1089000000000002</v>
      </c>
    </row>
    <row r="227" spans="2:5" x14ac:dyDescent="0.25">
      <c r="B227" s="181">
        <v>310</v>
      </c>
      <c r="C227" s="74">
        <v>3.0000000000001137</v>
      </c>
      <c r="D227" s="305"/>
      <c r="E227" s="282">
        <f t="shared" si="10"/>
        <v>4.3330000000000002</v>
      </c>
    </row>
    <row r="228" spans="2:5" x14ac:dyDescent="0.25">
      <c r="B228" s="182">
        <v>343</v>
      </c>
      <c r="C228" s="168">
        <v>4.4721359549990867</v>
      </c>
      <c r="D228" s="305"/>
      <c r="E228" s="282">
        <f t="shared" si="10"/>
        <v>4.6069000000000004</v>
      </c>
    </row>
    <row r="229" spans="2:5" x14ac:dyDescent="0.25">
      <c r="B229" s="181">
        <v>385</v>
      </c>
      <c r="C229" s="132">
        <v>4.1231056256172067</v>
      </c>
      <c r="D229" s="305"/>
      <c r="E229" s="282">
        <f t="shared" si="10"/>
        <v>4.9554999999999998</v>
      </c>
    </row>
    <row r="230" spans="2:5" x14ac:dyDescent="0.25">
      <c r="B230" s="181">
        <v>408</v>
      </c>
      <c r="C230" s="132">
        <v>4.1231056256172067</v>
      </c>
      <c r="D230" s="305"/>
      <c r="E230" s="282">
        <f t="shared" si="10"/>
        <v>5.1463999999999999</v>
      </c>
    </row>
    <row r="231" spans="2:5" x14ac:dyDescent="0.25">
      <c r="B231" s="181">
        <v>443</v>
      </c>
      <c r="C231" s="132">
        <v>6.3245553203352198</v>
      </c>
      <c r="D231" s="305"/>
      <c r="E231" s="282">
        <f t="shared" si="10"/>
        <v>5.4368999999999996</v>
      </c>
    </row>
    <row r="232" spans="2:5" x14ac:dyDescent="0.25">
      <c r="B232" s="181">
        <v>468</v>
      </c>
      <c r="C232" s="132">
        <v>5.099019513591875</v>
      </c>
      <c r="D232" s="305"/>
      <c r="E232" s="282">
        <f t="shared" si="10"/>
        <v>5.6444000000000001</v>
      </c>
    </row>
    <row r="233" spans="2:5" x14ac:dyDescent="0.25">
      <c r="B233" s="181">
        <v>491</v>
      </c>
      <c r="C233" s="132">
        <v>2.2360679774987489</v>
      </c>
      <c r="D233" s="305"/>
      <c r="E233" s="282">
        <f t="shared" si="10"/>
        <v>5.8353000000000002</v>
      </c>
    </row>
    <row r="234" spans="2:5" x14ac:dyDescent="0.25">
      <c r="B234" s="181">
        <v>526</v>
      </c>
      <c r="C234" s="132">
        <v>2.2360679774987489</v>
      </c>
      <c r="D234" s="305"/>
      <c r="E234" s="282">
        <f t="shared" si="10"/>
        <v>6.1257999999999999</v>
      </c>
    </row>
    <row r="235" spans="2:5" x14ac:dyDescent="0.25">
      <c r="B235" s="181">
        <v>590</v>
      </c>
      <c r="C235" s="132">
        <v>4.1231056256172067</v>
      </c>
      <c r="D235" s="305"/>
      <c r="E235" s="282">
        <f t="shared" si="10"/>
        <v>6.657</v>
      </c>
    </row>
    <row r="236" spans="2:5" x14ac:dyDescent="0.25">
      <c r="B236" s="181">
        <v>661</v>
      </c>
      <c r="C236" s="132">
        <v>5.999999999998451</v>
      </c>
      <c r="D236" s="305"/>
      <c r="E236" s="282">
        <f t="shared" si="10"/>
        <v>7.2462999999999997</v>
      </c>
    </row>
    <row r="237" spans="2:5" x14ac:dyDescent="0.25">
      <c r="B237" s="181">
        <v>681</v>
      </c>
      <c r="C237" s="132">
        <v>9.2195444572914376</v>
      </c>
      <c r="D237" s="305"/>
      <c r="E237" s="282">
        <f t="shared" si="10"/>
        <v>7.4123000000000001</v>
      </c>
    </row>
    <row r="238" spans="2:5" x14ac:dyDescent="0.25">
      <c r="B238" s="181">
        <v>715</v>
      </c>
      <c r="C238" s="132">
        <v>11.180339887498153</v>
      </c>
      <c r="D238" s="305"/>
      <c r="E238" s="282">
        <f t="shared" si="10"/>
        <v>7.6944999999999997</v>
      </c>
    </row>
    <row r="239" spans="2:5" ht="15.75" thickBot="1" x14ac:dyDescent="0.3">
      <c r="B239" s="183">
        <v>762</v>
      </c>
      <c r="C239" s="78">
        <v>10.44030650891025</v>
      </c>
      <c r="D239" s="307"/>
      <c r="E239" s="174">
        <f t="shared" si="10"/>
        <v>8.0846</v>
      </c>
    </row>
  </sheetData>
  <mergeCells count="29">
    <mergeCell ref="C185:E186"/>
    <mergeCell ref="C187:E188"/>
    <mergeCell ref="B214:E214"/>
    <mergeCell ref="C215:E216"/>
    <mergeCell ref="C217:E218"/>
    <mergeCell ref="D220:D239"/>
    <mergeCell ref="C127:E128"/>
    <mergeCell ref="E130:E150"/>
    <mergeCell ref="B154:E154"/>
    <mergeCell ref="C155:E156"/>
    <mergeCell ref="C157:E158"/>
    <mergeCell ref="B184:E184"/>
    <mergeCell ref="B94:E94"/>
    <mergeCell ref="C95:E96"/>
    <mergeCell ref="C97:E98"/>
    <mergeCell ref="E100:E120"/>
    <mergeCell ref="B124:E124"/>
    <mergeCell ref="C125:E126"/>
    <mergeCell ref="C37:E38"/>
    <mergeCell ref="E40:E60"/>
    <mergeCell ref="B64:E64"/>
    <mergeCell ref="C65:E66"/>
    <mergeCell ref="C67:E68"/>
    <mergeCell ref="E70:E90"/>
    <mergeCell ref="C7:E8"/>
    <mergeCell ref="C5:E6"/>
    <mergeCell ref="B4:E4"/>
    <mergeCell ref="B34:E34"/>
    <mergeCell ref="C35:E3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5"/>
  <sheetViews>
    <sheetView topLeftCell="A634" zoomScaleNormal="100" workbookViewId="0">
      <selection activeCell="M335" sqref="M335"/>
    </sheetView>
  </sheetViews>
  <sheetFormatPr defaultColWidth="8.85546875" defaultRowHeight="15" x14ac:dyDescent="0.25"/>
  <cols>
    <col min="1" max="1" width="8.85546875" style="59"/>
    <col min="2" max="2" width="10.42578125" style="59" customWidth="1"/>
    <col min="3" max="3" width="8.85546875" style="59"/>
    <col min="4" max="4" width="10.28515625" style="59" customWidth="1"/>
    <col min="5" max="5" width="11" style="59" customWidth="1"/>
    <col min="6" max="6" width="9.85546875" style="59" customWidth="1"/>
    <col min="7" max="7" width="10.140625" style="59" customWidth="1"/>
    <col min="8" max="8" width="10.42578125" style="59" customWidth="1"/>
    <col min="9" max="9" width="10" style="59" customWidth="1"/>
    <col min="10" max="10" width="9.85546875" style="59" customWidth="1"/>
    <col min="11" max="11" width="10.140625" style="59" customWidth="1"/>
    <col min="12" max="13" width="10.28515625" style="59" customWidth="1"/>
    <col min="14" max="14" width="8.85546875" style="59"/>
    <col min="15" max="15" width="9.5703125" style="59" customWidth="1"/>
    <col min="16" max="16384" width="8.85546875" style="59"/>
  </cols>
  <sheetData>
    <row r="1" spans="1:15" ht="15.75" thickBot="1" x14ac:dyDescent="0.3"/>
    <row r="2" spans="1:15" ht="19.5" thickBot="1" x14ac:dyDescent="0.3">
      <c r="B2" s="263" t="s">
        <v>56</v>
      </c>
      <c r="C2" s="264"/>
      <c r="N2" s="94"/>
    </row>
    <row r="3" spans="1:15" x14ac:dyDescent="0.25">
      <c r="A3" s="94"/>
      <c r="B3" s="270" t="s">
        <v>4</v>
      </c>
      <c r="C3" s="272" t="s">
        <v>0</v>
      </c>
      <c r="D3" s="227">
        <v>44293</v>
      </c>
      <c r="E3" s="229">
        <v>44319</v>
      </c>
      <c r="F3" s="229">
        <v>44352</v>
      </c>
      <c r="G3" s="229">
        <v>44408</v>
      </c>
      <c r="H3" s="229">
        <v>44433</v>
      </c>
      <c r="I3" s="229">
        <v>44456</v>
      </c>
      <c r="J3" s="229">
        <v>44492</v>
      </c>
      <c r="K3" s="229">
        <v>44505</v>
      </c>
      <c r="L3" s="229">
        <v>44533</v>
      </c>
      <c r="M3" s="236">
        <v>44566</v>
      </c>
      <c r="N3" s="256" t="s">
        <v>58</v>
      </c>
      <c r="O3" s="150" t="s">
        <v>111</v>
      </c>
    </row>
    <row r="4" spans="1:15" ht="15.75" thickBot="1" x14ac:dyDescent="0.3">
      <c r="A4" s="94"/>
      <c r="B4" s="271"/>
      <c r="C4" s="273"/>
      <c r="D4" s="228"/>
      <c r="E4" s="230"/>
      <c r="F4" s="230"/>
      <c r="G4" s="230"/>
      <c r="H4" s="230"/>
      <c r="I4" s="230"/>
      <c r="J4" s="230"/>
      <c r="K4" s="230"/>
      <c r="L4" s="230"/>
      <c r="M4" s="237"/>
      <c r="N4" s="257"/>
      <c r="O4" s="151" t="s">
        <v>112</v>
      </c>
    </row>
    <row r="5" spans="1:15" x14ac:dyDescent="0.25">
      <c r="A5" s="94"/>
      <c r="B5" s="274">
        <v>1</v>
      </c>
      <c r="C5" s="73" t="s">
        <v>5</v>
      </c>
      <c r="D5" s="74">
        <f>SQRT((Лист1!AB5 * Лист1!AB5)+(Лист1!AC5 * Лист1!AC5))</f>
        <v>2.8284271247458785</v>
      </c>
      <c r="E5" s="74">
        <f>SQRT((Лист1!AJ5 * Лист1!AJ5)+(Лист1!AK5 * Лист1!AK5))</f>
        <v>1.4142135623732532</v>
      </c>
      <c r="F5" s="74">
        <f>SQRT((Лист1!AR5 * Лист1!AR5)+(Лист1!AS5 * Лист1!AS5))</f>
        <v>2.2360679774999408</v>
      </c>
      <c r="G5" s="74">
        <f>SQRT((Лист1!AZ5 * Лист1!AZ5)+(Лист1!BA5 * Лист1!BA5))</f>
        <v>1.4142135623729393</v>
      </c>
      <c r="H5" s="74">
        <f>SQRT((Лист1!BH5 * Лист1!BH5)+(Лист1!BI5 * Лист1!BI5))</f>
        <v>3.1622776601680309</v>
      </c>
      <c r="I5" s="74">
        <f>SQRT((Лист1!BP5 * Лист1!BP5)+(Лист1!BQ5 * Лист1!BQ5))</f>
        <v>0.99999999999988987</v>
      </c>
      <c r="J5" s="74">
        <f>SQRT((Лист1!BX5 * Лист1!BX5)+(Лист1!BY5 * Лист1!BY5))</f>
        <v>1.4142135623729393</v>
      </c>
      <c r="K5" s="74">
        <f>SQRT((Лист1!CF5 * Лист1!CF5)+(Лист1!CG5 * Лист1!CG5))</f>
        <v>1.4142135623729393</v>
      </c>
      <c r="L5" s="74">
        <f>SQRT((Лист1!CN5 * Лист1!CN5)+(Лист1!CO5 * Лист1!CO5))</f>
        <v>3.6055512754635921</v>
      </c>
      <c r="M5" s="81">
        <f>SQRT((Лист1!CV5 * Лист1!CV5)+(Лист1!CW5 * Лист1!CW5))</f>
        <v>0</v>
      </c>
      <c r="N5" s="85">
        <f>AVERAGE(D5:M5)</f>
        <v>1.8489178287369405</v>
      </c>
      <c r="O5" s="152" t="b">
        <f>N59</f>
        <v>0</v>
      </c>
    </row>
    <row r="6" spans="1:15" x14ac:dyDescent="0.25">
      <c r="A6" s="94"/>
      <c r="B6" s="268"/>
      <c r="C6" s="71" t="s">
        <v>6</v>
      </c>
      <c r="D6" s="70">
        <f>SQRT((Лист1!AB6 * Лист1!AB6)+(Лист1!AC6 * Лист1!AC6))</f>
        <v>1.4142135623729393</v>
      </c>
      <c r="E6" s="70">
        <f>SQRT((Лист1!AJ6 * Лист1!AJ6)+(Лист1!AK6 * Лист1!AK6))</f>
        <v>1.000000000000334</v>
      </c>
      <c r="F6" s="70">
        <f>SQRT((Лист1!AR6 * Лист1!AR6)+(Лист1!AS6 * Лист1!AS6))</f>
        <v>3.1622776601684524</v>
      </c>
      <c r="G6" s="70">
        <f>SQRT((Лист1!AZ6 * Лист1!AZ6)+(Лист1!BA6 * Лист1!BA6))</f>
        <v>1.4142135623729393</v>
      </c>
      <c r="H6" s="70">
        <f>SQRT((Лист1!BH6 * Лист1!BH6)+(Лист1!BI6 * Лист1!BI6))</f>
        <v>0.99999999999988987</v>
      </c>
      <c r="I6" s="70">
        <f>SQRT((Лист1!BP6 * Лист1!BP6)+(Лист1!BQ6 * Лист1!BQ6))</f>
        <v>1.000000000000334</v>
      </c>
      <c r="J6" s="70">
        <f>SQRT((Лист1!BX6 * Лист1!BX6)+(Лист1!BY6 * Лист1!BY6))</f>
        <v>0.99999999999988987</v>
      </c>
      <c r="K6" s="74">
        <f>SQRT((Лист1!CF6 * Лист1!CF6)+(Лист1!CG6 * Лист1!CG6))</f>
        <v>0.99999999999988987</v>
      </c>
      <c r="L6" s="74">
        <f>SQRT((Лист1!CN6 * Лист1!CN6)+(Лист1!CO6 * Лист1!CO6))</f>
        <v>2.2360679774995433</v>
      </c>
      <c r="M6" s="81">
        <f>SQRT((Лист1!CV6 * Лист1!CV6)+(Лист1!CW6 * Лист1!CW6))</f>
        <v>0</v>
      </c>
      <c r="N6" s="85">
        <f t="shared" ref="N6:N8" si="0">AVERAGE(D6:M6)</f>
        <v>1.3226772762414212</v>
      </c>
      <c r="O6" s="153" t="b">
        <f>N74</f>
        <v>0</v>
      </c>
    </row>
    <row r="7" spans="1:15" x14ac:dyDescent="0.25">
      <c r="A7" s="94"/>
      <c r="B7" s="268"/>
      <c r="C7" s="71" t="s">
        <v>7</v>
      </c>
      <c r="D7" s="70">
        <f>SQRT((Лист1!AB7 * Лист1!AB7)+(Лист1!AC7 * Лист1!AC7))</f>
        <v>0.99999999999988987</v>
      </c>
      <c r="E7" s="70">
        <f>SQRT((Лист1!AJ7 * Лист1!AJ7)+(Лист1!AK7 * Лист1!AK7))</f>
        <v>0.99999999999988987</v>
      </c>
      <c r="F7" s="70">
        <f>SQRT((Лист1!AR7 * Лист1!AR7)+(Лист1!AS7 * Лист1!AS7))</f>
        <v>2.9999999999996696</v>
      </c>
      <c r="G7" s="70">
        <f>SQRT((Лист1!AZ7 * Лист1!AZ7)+(Лист1!BA7 * Лист1!BA7))</f>
        <v>0</v>
      </c>
      <c r="H7" s="70">
        <f>SQRT((Лист1!BH7 * Лист1!BH7)+(Лист1!BI7 * Лист1!BI7))</f>
        <v>0</v>
      </c>
      <c r="I7" s="70">
        <f>SQRT((Лист1!BP7 * Лист1!BP7)+(Лист1!BQ7 * Лист1!BQ7))</f>
        <v>1.9999999999997797</v>
      </c>
      <c r="J7" s="70">
        <f>SQRT((Лист1!BX7 * Лист1!BX7)+(Лист1!BY7 * Лист1!BY7))</f>
        <v>1.4142135623730963</v>
      </c>
      <c r="K7" s="74">
        <f>SQRT((Лист1!CF7 * Лист1!CF7)+(Лист1!CG7 * Лист1!CG7))</f>
        <v>0.99999999999988987</v>
      </c>
      <c r="L7" s="74">
        <f>SQRT((Лист1!CN7 * Лист1!CN7)+(Лист1!CO7 * Лист1!CO7))</f>
        <v>2.2360679775000398</v>
      </c>
      <c r="M7" s="81">
        <f>SQRT((Лист1!CV7 * Лист1!CV7)+(Лист1!CW7 * Лист1!CW7))</f>
        <v>1.4142135623729393</v>
      </c>
      <c r="N7" s="85">
        <f t="shared" si="0"/>
        <v>1.3064495102245195</v>
      </c>
      <c r="O7" s="153" t="b">
        <f>N89</f>
        <v>0</v>
      </c>
    </row>
    <row r="8" spans="1:15" x14ac:dyDescent="0.25">
      <c r="A8" s="94"/>
      <c r="B8" s="268"/>
      <c r="C8" s="71" t="s">
        <v>8</v>
      </c>
      <c r="D8" s="70">
        <f>SQRT((Лист1!AB8 * Лист1!AB8)+(Лист1!AC8 * Лист1!AC8))</f>
        <v>2.2360679774999408</v>
      </c>
      <c r="E8" s="70">
        <f>SQRT((Лист1!AJ8 * Лист1!AJ8)+(Лист1!AK8 * Лист1!AK8))</f>
        <v>1.000000000000334</v>
      </c>
      <c r="F8" s="70">
        <f>SQRT((Лист1!AR8 * Лист1!AR8)+(Лист1!AS8 * Лист1!AS8))</f>
        <v>4.1231056256176375</v>
      </c>
      <c r="G8" s="70">
        <f>SQRT((Лист1!AZ8 * Лист1!AZ8)+(Лист1!BA8 * Лист1!BA8))</f>
        <v>2.2360679774999408</v>
      </c>
      <c r="H8" s="70">
        <f>SQRT((Лист1!BH8 * Лист1!BH8)+(Лист1!BI8 * Лист1!BI8))</f>
        <v>4.1231056256176375</v>
      </c>
      <c r="I8" s="70">
        <f>SQRT((Лист1!BP8 * Лист1!BP8)+(Лист1!BQ8 * Лист1!BQ8))</f>
        <v>5.0000000000003375</v>
      </c>
      <c r="J8" s="70">
        <f>SQRT((Лист1!BX8 * Лист1!BX8)+(Лист1!BY8 * Лист1!BY8))</f>
        <v>5.0990195135930945</v>
      </c>
      <c r="K8" s="74">
        <f>SQRT((Лист1!CF8 * Лист1!CF8)+(Лист1!CG8 * Лист1!CG8))</f>
        <v>5.0990195135930945</v>
      </c>
      <c r="L8" s="74">
        <f>SQRT((Лист1!CN8 * Лист1!CN8)+(Лист1!CO8 * Лист1!CO8))</f>
        <v>1.4142135623732532</v>
      </c>
      <c r="M8" s="81">
        <f>SQRT((Лист1!CV8 * Лист1!CV8)+(Лист1!CW8 * Лист1!CW8))</f>
        <v>4.0000000000000036</v>
      </c>
      <c r="N8" s="85">
        <f t="shared" si="0"/>
        <v>3.4330599795795274</v>
      </c>
      <c r="O8" s="153" t="b">
        <f>N104</f>
        <v>0</v>
      </c>
    </row>
    <row r="9" spans="1:15" x14ac:dyDescent="0.25">
      <c r="A9" s="94"/>
      <c r="B9" s="268"/>
      <c r="C9" s="71" t="s">
        <v>9</v>
      </c>
      <c r="D9" s="70">
        <f>SQRT((Лист1!AB9 * Лист1!AB9)+(Лист1!AC9 * Лист1!AC9))</f>
        <v>1.000000000000334</v>
      </c>
      <c r="E9" s="70">
        <f>SQRT((Лист1!AJ9 * Лист1!AJ9)+(Лист1!AK9 * Лист1!AK9))</f>
        <v>0.99999999999988987</v>
      </c>
      <c r="F9" s="70">
        <f>SQRT((Лист1!AR9 * Лист1!AR9)+(Лист1!AS9 * Лист1!AS9))</f>
        <v>1.4142135623732532</v>
      </c>
      <c r="G9" s="70">
        <f>SQRT((Лист1!AZ9 * Лист1!AZ9)+(Лист1!BA9 * Лист1!BA9))</f>
        <v>1.000000000000334</v>
      </c>
      <c r="H9" s="70">
        <f>SQRT((Лист1!BH9 * Лист1!BH9)+(Лист1!BI9 * Лист1!BI9))</f>
        <v>2.2360679775001393</v>
      </c>
      <c r="I9" s="70">
        <f>SQRT((Лист1!BP9 * Лист1!BP9)+(Лист1!BQ9 * Лист1!BQ9))</f>
        <v>1.4142135623732532</v>
      </c>
      <c r="J9" s="70">
        <f>SQRT((Лист1!BX9 * Лист1!BX9)+(Лист1!BY9 * Лист1!BY9))</f>
        <v>3.6055512754642081</v>
      </c>
      <c r="K9" s="74">
        <f>SQRT((Лист1!CF9 * Лист1!CF9)+(Лист1!CG9 * Лист1!CG9))</f>
        <v>3.6055512754642081</v>
      </c>
      <c r="L9" s="74">
        <f>SQRT((Лист1!CN9 * Лист1!CN9)+(Лист1!CO9 * Лист1!CO9))</f>
        <v>2.2360679774997418</v>
      </c>
      <c r="M9" s="81">
        <f>SQRT((Лист1!CV9 * Лист1!CV9)+(Лист1!CW9 * Лист1!CW9))</f>
        <v>2.0000000000002238</v>
      </c>
      <c r="N9" s="85">
        <f>AVERAGE(D9:M9)</f>
        <v>1.9511665630675583</v>
      </c>
      <c r="O9" s="156" t="b">
        <f>N119</f>
        <v>1</v>
      </c>
    </row>
    <row r="10" spans="1:15" ht="15.75" thickBot="1" x14ac:dyDescent="0.3">
      <c r="A10" s="94"/>
      <c r="B10" s="269"/>
      <c r="C10" s="72" t="s">
        <v>10</v>
      </c>
      <c r="D10" s="119"/>
      <c r="E10" s="119"/>
      <c r="F10" s="119"/>
      <c r="G10" s="75">
        <f>SQRT((Лист1!AZ10 * Лист1!AZ10)+(Лист1!BA10 * Лист1!BA10))</f>
        <v>1.4142135623729393</v>
      </c>
      <c r="H10" s="75">
        <f>SQRT((Лист1!BH10 * Лист1!BH10)+(Лист1!BI10 * Лист1!BI10))</f>
        <v>4.4721359549994837</v>
      </c>
      <c r="I10" s="75">
        <f>SQRT((Лист1!BP10 * Лист1!BP10)+(Лист1!BQ10 * Лист1!BQ10))</f>
        <v>3.1622776601684524</v>
      </c>
      <c r="J10" s="78">
        <f>SQRT((Лист1!BX10 * Лист1!BX10)+(Лист1!BY10 * Лист1!BY10))</f>
        <v>4.4721359549994837</v>
      </c>
      <c r="K10" s="78">
        <f>SQRT((Лист1!CF10 * Лист1!CF10)+(Лист1!CG10 * Лист1!CG10))</f>
        <v>4.9999999999998046</v>
      </c>
      <c r="L10" s="78">
        <f>SQRT((Лист1!CN10 * Лист1!CN10)+(Лист1!CO10 * Лист1!CO10))</f>
        <v>1.9999999999997797</v>
      </c>
      <c r="M10" s="82">
        <f>SQRT((Лист1!CV10 * Лист1!CV10)+(Лист1!CW10 * Лист1!CW10))</f>
        <v>3.6055512754639616</v>
      </c>
      <c r="N10" s="86">
        <f>AVERAGE(G10:M10)</f>
        <v>3.4466163440005579</v>
      </c>
      <c r="O10" s="154" t="b">
        <f>N134</f>
        <v>0</v>
      </c>
    </row>
    <row r="11" spans="1:15" x14ac:dyDescent="0.25">
      <c r="A11" s="94"/>
      <c r="B11" s="267">
        <v>2</v>
      </c>
      <c r="C11" s="76" t="s">
        <v>11</v>
      </c>
      <c r="D11" s="120"/>
      <c r="E11" s="120"/>
      <c r="F11" s="120"/>
      <c r="G11" s="120"/>
      <c r="H11" s="120"/>
      <c r="I11" s="120"/>
      <c r="J11" s="121"/>
      <c r="K11" s="121"/>
      <c r="L11" s="121"/>
      <c r="M11" s="122"/>
      <c r="N11" s="123"/>
      <c r="O11" s="155"/>
    </row>
    <row r="12" spans="1:15" x14ac:dyDescent="0.25">
      <c r="A12" s="94"/>
      <c r="B12" s="268"/>
      <c r="C12" s="71" t="s">
        <v>12</v>
      </c>
      <c r="D12" s="70">
        <f>SQRT((Лист1!AB12 * Лист1!AB12)+(Лист1!AC12 * Лист1!AC12))</f>
        <v>1.4142135623729393</v>
      </c>
      <c r="E12" s="70">
        <f>SQRT((Лист1!AJ12 * Лист1!AJ12)+(Лист1!AK12 * Лист1!AK12))</f>
        <v>1.0000000000001119</v>
      </c>
      <c r="F12" s="70">
        <f>SQRT((Лист1!AR12 * Лист1!AR12)+(Лист1!AS12 * Лист1!AS12))</f>
        <v>5.0990195135928769</v>
      </c>
      <c r="G12" s="70">
        <f>SQRT((Лист1!AZ12 * Лист1!AZ12)+(Лист1!BA12 * Лист1!BA12))</f>
        <v>2.0000000000000018</v>
      </c>
      <c r="H12" s="70">
        <f>SQRT((Лист1!BH12 * Лист1!BH12)+(Лист1!BI12 * Лист1!BI12))</f>
        <v>0.99999999999988987</v>
      </c>
      <c r="I12" s="70">
        <f>SQRT((Лист1!BP12 * Лист1!BP12)+(Лист1!BQ12 * Лист1!BQ12))</f>
        <v>1.4142135623730963</v>
      </c>
      <c r="J12" s="70">
        <f>SQRT((Лист1!BX12 * Лист1!BX12)+(Лист1!BY12 * Лист1!BY12))</f>
        <v>1.4142135623730963</v>
      </c>
      <c r="K12" s="74">
        <f>SQRT((Лист1!CF12 * Лист1!CF12)+(Лист1!CG12 * Лист1!CG12))</f>
        <v>2.2360679775000398</v>
      </c>
      <c r="L12" s="74">
        <f>SQRT((Лист1!CN12 * Лист1!CN12)+(Лист1!CO12 * Лист1!CO12))</f>
        <v>2.2360679774999408</v>
      </c>
      <c r="M12" s="81">
        <f>SQRT((Лист1!CV12 * Лист1!CV12)+(Лист1!CW12 * Лист1!CW12))</f>
        <v>1.0000000000001119</v>
      </c>
      <c r="N12" s="85">
        <f>AVERAGE(D12:M12)</f>
        <v>1.8813796155712104</v>
      </c>
      <c r="O12" s="153" t="b">
        <f>N146</f>
        <v>0</v>
      </c>
    </row>
    <row r="13" spans="1:15" x14ac:dyDescent="0.25">
      <c r="A13" s="94"/>
      <c r="B13" s="268"/>
      <c r="C13" s="71" t="s">
        <v>13</v>
      </c>
      <c r="D13" s="70">
        <f>SQRT((Лист1!AB13 * Лист1!AB13)+(Лист1!AC13 * Лист1!AC13))</f>
        <v>2.0000000000000018</v>
      </c>
      <c r="E13" s="70">
        <f>SQRT((Лист1!AJ13 * Лист1!AJ13)+(Лист1!AK13 * Лист1!AK13))</f>
        <v>0</v>
      </c>
      <c r="F13" s="70">
        <f>SQRT((Лист1!AR13 * Лист1!AR13)+(Лист1!AS13 * Лист1!AS13))</f>
        <v>2.0000000000000018</v>
      </c>
      <c r="G13" s="70">
        <f>SQRT((Лист1!AZ13 * Лист1!AZ13)+(Лист1!BA13 * Лист1!BA13))</f>
        <v>0.99999999999988987</v>
      </c>
      <c r="H13" s="70">
        <f>SQRT((Лист1!BH13 * Лист1!BH13)+(Лист1!BI13 * Лист1!BI13))</f>
        <v>1.4142135623730963</v>
      </c>
      <c r="I13" s="70">
        <f>SQRT((Лист1!BP13 * Лист1!BP13)+(Лист1!BQ13 * Лист1!BQ13))</f>
        <v>1.4142135623730963</v>
      </c>
      <c r="J13" s="70">
        <f>SQRT((Лист1!BX13 * Лист1!BX13)+(Лист1!BY13 * Лист1!BY13))</f>
        <v>2.2360679774998413</v>
      </c>
      <c r="K13" s="74">
        <f>SQRT((Лист1!CF13 * Лист1!CF13)+(Лист1!CG13 * Лист1!CG13))</f>
        <v>0.99999999999988987</v>
      </c>
      <c r="L13" s="74">
        <f>SQRT((Лист1!CN13 * Лист1!CN13)+(Лист1!CO13 * Лист1!CO13))</f>
        <v>2.2360679774998413</v>
      </c>
      <c r="M13" s="81">
        <f>SQRT((Лист1!CV13 * Лист1!CV13)+(Лист1!CW13 * Лист1!CW13))</f>
        <v>0.99999999999988987</v>
      </c>
      <c r="N13" s="85">
        <f t="shared" ref="N13:N16" si="1">AVERAGE(D13:M13)</f>
        <v>1.4300563079745547</v>
      </c>
      <c r="O13" s="153" t="b">
        <f>N161</f>
        <v>0</v>
      </c>
    </row>
    <row r="14" spans="1:15" x14ac:dyDescent="0.25">
      <c r="A14" s="94"/>
      <c r="B14" s="268"/>
      <c r="C14" s="71" t="s">
        <v>14</v>
      </c>
      <c r="D14" s="70">
        <f>SQRT((Лист1!AB14 * Лист1!AB14)+(Лист1!AC14 * Лист1!AC14))</f>
        <v>1.0000000000000009</v>
      </c>
      <c r="E14" s="70">
        <f>SQRT((Лист1!AJ14 * Лист1!AJ14)+(Лист1!AK14 * Лист1!AK14))</f>
        <v>3.1622776601682769</v>
      </c>
      <c r="F14" s="70">
        <f>SQRT((Лист1!AR14 * Лист1!AR14)+(Лист1!AS14 * Лист1!AS14))</f>
        <v>0.99999999999988987</v>
      </c>
      <c r="G14" s="70">
        <f>SQRT((Лист1!AZ14 * Лист1!AZ14)+(Лист1!BA14 * Лист1!BA14))</f>
        <v>3.1622776601682769</v>
      </c>
      <c r="H14" s="70">
        <f>SQRT((Лист1!BH14 * Лист1!BH14)+(Лист1!BI14 * Лист1!BI14))</f>
        <v>1.4142135623730179</v>
      </c>
      <c r="I14" s="70">
        <f>SQRT((Лист1!BP14 * Лист1!BP14)+(Лист1!BQ14 * Лист1!BQ14))</f>
        <v>2.8284271247461925</v>
      </c>
      <c r="J14" s="70">
        <f>SQRT((Лист1!BX14 * Лист1!BX14)+(Лист1!BY14 * Лист1!BY14))</f>
        <v>1.0000000000001119</v>
      </c>
      <c r="K14" s="74">
        <f>SQRT((Лист1!CF14 * Лист1!CF14)+(Лист1!CG14 * Лист1!CG14))</f>
        <v>0</v>
      </c>
      <c r="L14" s="74">
        <f>SQRT((Лист1!CN14 * Лист1!CN14)+(Лист1!CO14 * Лист1!CO14))</f>
        <v>3.1622776601682769</v>
      </c>
      <c r="M14" s="81">
        <f>SQRT((Лист1!CV14 * Лист1!CV14)+(Лист1!CW14 * Лист1!CW14))</f>
        <v>0</v>
      </c>
      <c r="N14" s="85">
        <f t="shared" si="1"/>
        <v>1.6729473667624042</v>
      </c>
      <c r="O14" s="153" t="b">
        <f>N176</f>
        <v>0</v>
      </c>
    </row>
    <row r="15" spans="1:15" x14ac:dyDescent="0.25">
      <c r="A15" s="94"/>
      <c r="B15" s="268"/>
      <c r="C15" s="71" t="s">
        <v>15</v>
      </c>
      <c r="D15" s="70">
        <f>SQRT((Лист1!AB15 * Лист1!AB15)+(Лист1!AC15 * Лист1!AC15))</f>
        <v>2.2360679774998413</v>
      </c>
      <c r="E15" s="70">
        <f>SQRT((Лист1!AJ15 * Лист1!AJ15)+(Лист1!AK15 * Лист1!AK15))</f>
        <v>3.0000000000001137</v>
      </c>
      <c r="F15" s="70">
        <f>SQRT((Лист1!AR15 * Лист1!AR15)+(Лист1!AS15 * Лист1!AS15))</f>
        <v>0</v>
      </c>
      <c r="G15" s="70">
        <f>SQRT((Лист1!AZ15 * Лист1!AZ15)+(Лист1!BA15 * Лист1!BA15))</f>
        <v>1.0000000000001119</v>
      </c>
      <c r="H15" s="70">
        <f>SQRT((Лист1!BH15 * Лист1!BH15)+(Лист1!BI15 * Лист1!BI15))</f>
        <v>1.4142135623732532</v>
      </c>
      <c r="I15" s="70">
        <f>SQRT((Лист1!BP15 * Лист1!BP15)+(Лист1!BQ15 * Лист1!BQ15))</f>
        <v>2.2360679774998413</v>
      </c>
      <c r="J15" s="70">
        <f>SQRT((Лист1!BX15 * Лист1!BX15)+(Лист1!BY15 * Лист1!BY15))</f>
        <v>2.2360679774997418</v>
      </c>
      <c r="K15" s="74">
        <f>SQRT((Лист1!CF15 * Лист1!CF15)+(Лист1!CG15 * Лист1!CG15))</f>
        <v>2.2360679774997418</v>
      </c>
      <c r="L15" s="74">
        <f>SQRT((Лист1!CN15 * Лист1!CN15)+(Лист1!CO15 * Лист1!CO15))</f>
        <v>3.605551275464085</v>
      </c>
      <c r="M15" s="81">
        <f>SQRT((Лист1!CV15 * Лист1!CV15)+(Лист1!CW15 * Лист1!CW15))</f>
        <v>0.99999999999988987</v>
      </c>
      <c r="N15" s="85">
        <f t="shared" si="1"/>
        <v>1.8964036747836619</v>
      </c>
      <c r="O15" s="153" t="b">
        <f>N191</f>
        <v>0</v>
      </c>
    </row>
    <row r="16" spans="1:15" x14ac:dyDescent="0.25">
      <c r="A16" s="94"/>
      <c r="B16" s="268"/>
      <c r="C16" s="71" t="s">
        <v>16</v>
      </c>
      <c r="D16" s="70">
        <f>SQRT((Лист1!AB16 * Лист1!AB16)+(Лист1!AC16 * Лист1!AC16))</f>
        <v>0.99999999999988987</v>
      </c>
      <c r="E16" s="70">
        <f>SQRT((Лист1!AJ16 * Лист1!AJ16)+(Лист1!AK16 * Лист1!AK16))</f>
        <v>1.4142135623729393</v>
      </c>
      <c r="F16" s="70">
        <f>SQRT((Лист1!AR16 * Лист1!AR16)+(Лист1!AS16 * Лист1!AS16))</f>
        <v>1.0000000000001119</v>
      </c>
      <c r="G16" s="70">
        <f>SQRT((Лист1!AZ16 * Лист1!AZ16)+(Лист1!BA16 * Лист1!BA16))</f>
        <v>2.2360679774997418</v>
      </c>
      <c r="H16" s="70">
        <f>SQRT((Лист1!BH16 * Лист1!BH16)+(Лист1!BI16 * Лист1!BI16))</f>
        <v>2.8284271247463497</v>
      </c>
      <c r="I16" s="70">
        <f>SQRT((Лист1!BP16 * Лист1!BP16)+(Лист1!BQ16 * Лист1!BQ16))</f>
        <v>1.4142135623730963</v>
      </c>
      <c r="J16" s="70">
        <f>SQRT((Лист1!BX16 * Лист1!BX16)+(Лист1!BY16 * Лист1!BY16))</f>
        <v>3.6055512754642081</v>
      </c>
      <c r="K16" s="74">
        <f>SQRT((Лист1!CF16 * Лист1!CF16)+(Лист1!CG16 * Лист1!CG16))</f>
        <v>4.4721359549996826</v>
      </c>
      <c r="L16" s="74">
        <f>SQRT((Лист1!CN16 * Лист1!CN16)+(Лист1!CO16 * Лист1!CO16))</f>
        <v>2.0000000000002238</v>
      </c>
      <c r="M16" s="81">
        <f>SQRT((Лист1!CV16 * Лист1!CV16)+(Лист1!CW16 * Лист1!CW16))</f>
        <v>3.1622776601684524</v>
      </c>
      <c r="N16" s="85">
        <f t="shared" si="1"/>
        <v>2.3132887117624699</v>
      </c>
      <c r="O16" s="156" t="b">
        <f>N206</f>
        <v>1</v>
      </c>
    </row>
    <row r="17" spans="1:15" ht="15.75" thickBot="1" x14ac:dyDescent="0.3">
      <c r="A17" s="94"/>
      <c r="B17" s="269"/>
      <c r="C17" s="72" t="s">
        <v>17</v>
      </c>
      <c r="D17" s="75">
        <f>SQRT((Лист1!AB17 * Лист1!AB17)+(Лист1!AC17 * Лист1!AC17))</f>
        <v>2.0000000000002238</v>
      </c>
      <c r="E17" s="119"/>
      <c r="F17" s="119"/>
      <c r="G17" s="119"/>
      <c r="H17" s="119"/>
      <c r="I17" s="119"/>
      <c r="J17" s="124"/>
      <c r="K17" s="124"/>
      <c r="L17" s="124"/>
      <c r="M17" s="125"/>
      <c r="N17" s="139" t="s">
        <v>59</v>
      </c>
      <c r="O17" s="157"/>
    </row>
    <row r="18" spans="1:15" x14ac:dyDescent="0.25">
      <c r="A18" s="94"/>
      <c r="B18" s="267">
        <v>3</v>
      </c>
      <c r="C18" s="76" t="s">
        <v>18</v>
      </c>
      <c r="D18" s="77">
        <f>SQRT((Лист1!AB18 * Лист1!AB18)+(Лист1!AC18 * Лист1!AC18))</f>
        <v>0</v>
      </c>
      <c r="E18" s="77">
        <f>SQRT((Лист1!AJ18 * Лист1!AJ18)+(Лист1!AK18 * Лист1!AK18))</f>
        <v>0.99999999999988987</v>
      </c>
      <c r="F18" s="77">
        <f>SQRT((Лист1!AR18 * Лист1!AR18)+(Лист1!AS18 * Лист1!AS18))</f>
        <v>3.1622776601684874</v>
      </c>
      <c r="G18" s="77">
        <f>SQRT((Лист1!AZ18 * Лист1!AZ18)+(Лист1!BA18 * Лист1!BA18))</f>
        <v>1.0000000000000009</v>
      </c>
      <c r="H18" s="77">
        <f>SQRT((Лист1!BH18 * Лист1!BH18)+(Лист1!BI18 * Лист1!BI18))</f>
        <v>1.4142135623733318</v>
      </c>
      <c r="I18" s="77">
        <f>SQRT((Лист1!BP18 * Лист1!BP18)+(Лист1!BQ18 * Лист1!BQ18))</f>
        <v>1.4142135623730179</v>
      </c>
      <c r="J18" s="74">
        <f>SQRT((Лист1!BX18 * Лист1!BX18)+(Лист1!BY18 * Лист1!BY18))</f>
        <v>0.99999999999988987</v>
      </c>
      <c r="K18" s="74">
        <f>SQRT((Лист1!CF18 * Лист1!CF18)+(Лист1!CG18 * Лист1!CG18))</f>
        <v>1.4142135623733318</v>
      </c>
      <c r="L18" s="74">
        <f>SQRT((Лист1!CN18 * Лист1!CN18)+(Лист1!CO18 * Лист1!CO18))</f>
        <v>1.0000000000000009</v>
      </c>
      <c r="M18" s="81">
        <f>SQRT((Лист1!CV18 * Лист1!CV18)+(Лист1!CW18 * Лист1!CW18))</f>
        <v>1.0000000000000009</v>
      </c>
      <c r="N18" s="85">
        <f>AVERAGE(D18:M18)</f>
        <v>1.240491834728795</v>
      </c>
      <c r="O18" s="153" t="b">
        <f>N221</f>
        <v>0</v>
      </c>
    </row>
    <row r="19" spans="1:15" x14ac:dyDescent="0.25">
      <c r="A19" s="94"/>
      <c r="B19" s="268"/>
      <c r="C19" s="71" t="s">
        <v>19</v>
      </c>
      <c r="D19" s="70">
        <f>SQRT((Лист1!AB19 * Лист1!AB19)+(Лист1!AC19 * Лист1!AC19))</f>
        <v>1.0000000000000009</v>
      </c>
      <c r="E19" s="70">
        <f>SQRT((Лист1!AJ19 * Лист1!AJ19)+(Лист1!AK19 * Лист1!AK19))</f>
        <v>1.000000000000334</v>
      </c>
      <c r="F19" s="70">
        <f>SQRT((Лист1!AR19 * Лист1!AR19)+(Лист1!AS19 * Лист1!AS19))</f>
        <v>3.0000000000000027</v>
      </c>
      <c r="G19" s="70">
        <f>SQRT((Лист1!AZ19 * Лист1!AZ19)+(Лист1!BA19 * Лист1!BA19))</f>
        <v>1.0000000000000009</v>
      </c>
      <c r="H19" s="70">
        <f>SQRT((Лист1!BH19 * Лист1!BH19)+(Лист1!BI19 * Лист1!BI19))</f>
        <v>1.000000000000334</v>
      </c>
      <c r="I19" s="70">
        <f>SQRT((Лист1!BP19 * Лист1!BP19)+(Лист1!BQ19 * Лист1!BQ19))</f>
        <v>2.2360679774997418</v>
      </c>
      <c r="J19" s="70">
        <f>SQRT((Лист1!BX19 * Лист1!BX19)+(Лист1!BY19 * Лист1!BY19))</f>
        <v>1.0000000000000009</v>
      </c>
      <c r="K19" s="74">
        <f>SQRT((Лист1!CF19 * Лист1!CF19)+(Лист1!CG19 * Лист1!CG19))</f>
        <v>1.4142135623733318</v>
      </c>
      <c r="L19" s="74">
        <f>SQRT((Лист1!CN19 * Лист1!CN19)+(Лист1!CO19 * Лист1!CO19))</f>
        <v>2.0000000000000018</v>
      </c>
      <c r="M19" s="81">
        <f>SQRT((Лист1!CV19 * Лист1!CV19)+(Лист1!CW19 * Лист1!CW19))</f>
        <v>1.0000000000000009</v>
      </c>
      <c r="N19" s="85">
        <f t="shared" ref="N19:N23" si="2">AVERAGE(D19:M19)</f>
        <v>1.4650281539873748</v>
      </c>
      <c r="O19" s="153" t="b">
        <f>N236</f>
        <v>0</v>
      </c>
    </row>
    <row r="20" spans="1:15" x14ac:dyDescent="0.25">
      <c r="A20" s="94"/>
      <c r="B20" s="268"/>
      <c r="C20" s="71" t="s">
        <v>20</v>
      </c>
      <c r="D20" s="70">
        <f>SQRT((Лист1!AB20 * Лист1!AB20)+(Лист1!AC20 * Лист1!AC20))</f>
        <v>1.4142135623731749</v>
      </c>
      <c r="E20" s="70">
        <f>SQRT((Лист1!AJ20 * Лист1!AJ20)+(Лист1!AK20 * Лист1!AK20))</f>
        <v>0</v>
      </c>
      <c r="F20" s="70">
        <f>SQRT((Лист1!AR20 * Лист1!AR20)+(Лист1!AS20 * Лист1!AS20))</f>
        <v>3.0000000000000027</v>
      </c>
      <c r="G20" s="70">
        <f>SQRT((Лист1!AZ20 * Лист1!AZ20)+(Лист1!BA20 * Лист1!BA20))</f>
        <v>0</v>
      </c>
      <c r="H20" s="70">
        <f>SQRT((Лист1!BH20 * Лист1!BH20)+(Лист1!BI20 * Лист1!BI20))</f>
        <v>4.1231056256176641</v>
      </c>
      <c r="I20" s="70">
        <f>SQRT((Лист1!BP20 * Лист1!BP20)+(Лист1!BQ20 * Лист1!BQ20))</f>
        <v>0</v>
      </c>
      <c r="J20" s="70">
        <f>SQRT((Лист1!BX20 * Лист1!BX20)+(Лист1!BY20 * Лист1!BY20))</f>
        <v>2.2360679774997418</v>
      </c>
      <c r="K20" s="74">
        <f>SQRT((Лист1!CF20 * Лист1!CF20)+(Лист1!CG20 * Лист1!CG20))</f>
        <v>2.2360679774997916</v>
      </c>
      <c r="L20" s="74">
        <f>SQRT((Лист1!CN20 * Лист1!CN20)+(Лист1!CO20 * Лист1!CO20))</f>
        <v>1.4142135623730179</v>
      </c>
      <c r="M20" s="81">
        <f>SQRT((Лист1!CV20 * Лист1!CV20)+(Лист1!CW20 * Лист1!CW20))</f>
        <v>1.0000000000000009</v>
      </c>
      <c r="N20" s="85">
        <f t="shared" si="2"/>
        <v>1.5423668705363394</v>
      </c>
      <c r="O20" s="153" t="b">
        <f>N251</f>
        <v>0</v>
      </c>
    </row>
    <row r="21" spans="1:15" x14ac:dyDescent="0.25">
      <c r="A21" s="94"/>
      <c r="B21" s="268"/>
      <c r="C21" s="71" t="s">
        <v>21</v>
      </c>
      <c r="D21" s="70">
        <f>SQRT((Лист1!AB21 * Лист1!AB21)+(Лист1!AC21 * Лист1!AC21))</f>
        <v>2.0000000000000018</v>
      </c>
      <c r="E21" s="70">
        <f>SQRT((Лист1!AJ21 * Лист1!AJ21)+(Лист1!AK21 * Лист1!AK21))</f>
        <v>1.0000000000000009</v>
      </c>
      <c r="F21" s="70">
        <f>SQRT((Лист1!AR21 * Лист1!AR21)+(Лист1!AS21 * Лист1!AS21))</f>
        <v>5.0990195135927889</v>
      </c>
      <c r="G21" s="70">
        <f>SQRT((Лист1!AZ21 * Лист1!AZ21)+(Лист1!BA21 * Лист1!BA21))</f>
        <v>0</v>
      </c>
      <c r="H21" s="70">
        <f>SQRT((Лист1!BH21 * Лист1!BH21)+(Лист1!BI21 * Лист1!BI21))</f>
        <v>1.0000000000000009</v>
      </c>
      <c r="I21" s="70">
        <f>SQRT((Лист1!BP21 * Лист1!BP21)+(Лист1!BQ21 * Лист1!BQ21))</f>
        <v>1.4142135623730963</v>
      </c>
      <c r="J21" s="70">
        <f>SQRT((Лист1!BX21 * Лист1!BX21)+(Лист1!BY21 * Лист1!BY21))</f>
        <v>0</v>
      </c>
      <c r="K21" s="74">
        <f>SQRT((Лист1!CF21 * Лист1!CF21)+(Лист1!CG21 * Лист1!CG21))</f>
        <v>1.0000000000000009</v>
      </c>
      <c r="L21" s="74">
        <f>SQRT((Лист1!CN21 * Лист1!CN21)+(Лист1!CO21 * Лист1!CO21))</f>
        <v>2.8284271247461925</v>
      </c>
      <c r="M21" s="81">
        <f>SQRT((Лист1!CV21 * Лист1!CV21)+(Лист1!CW21 * Лист1!CW21))</f>
        <v>1.0000000000000009</v>
      </c>
      <c r="N21" s="85">
        <f t="shared" si="2"/>
        <v>1.5341660200712082</v>
      </c>
      <c r="O21" s="153" t="b">
        <f>N266</f>
        <v>0</v>
      </c>
    </row>
    <row r="22" spans="1:15" x14ac:dyDescent="0.25">
      <c r="A22" s="94"/>
      <c r="B22" s="268"/>
      <c r="C22" s="71" t="s">
        <v>22</v>
      </c>
      <c r="D22" s="70">
        <f>SQRT((Лист1!AB22 * Лист1!AB22)+(Лист1!AC22 * Лист1!AC22))</f>
        <v>2.0000000000000018</v>
      </c>
      <c r="E22" s="70">
        <f>SQRT((Лист1!AJ22 * Лист1!AJ22)+(Лист1!AK22 * Лист1!AK22))</f>
        <v>1.0000000000000009</v>
      </c>
      <c r="F22" s="70">
        <f>SQRT((Лист1!AR22 * Лист1!AR22)+(Лист1!AS22 * Лист1!AS22))</f>
        <v>3.1622776601684173</v>
      </c>
      <c r="G22" s="70">
        <f>SQRT((Лист1!AZ22 * Лист1!AZ22)+(Лист1!BA22 * Лист1!BA22))</f>
        <v>1.0000000000000009</v>
      </c>
      <c r="H22" s="70">
        <f>SQRT((Лист1!BH22 * Лист1!BH22)+(Лист1!BI22 * Лист1!BI22))</f>
        <v>0</v>
      </c>
      <c r="I22" s="70">
        <f>SQRT((Лист1!BP22 * Лист1!BP22)+(Лист1!BQ22 * Лист1!BQ22))</f>
        <v>1.4142135623731749</v>
      </c>
      <c r="J22" s="70">
        <f>SQRT((Лист1!BX22 * Лист1!BX22)+(Лист1!BY22 * Лист1!BY22))</f>
        <v>1.0000000000001119</v>
      </c>
      <c r="K22" s="74">
        <f>SQRT((Лист1!CF22 * Лист1!CF22)+(Лист1!CG22 * Лист1!CG22))</f>
        <v>1.4142135623731749</v>
      </c>
      <c r="L22" s="74">
        <f>SQRT((Лист1!CN22 * Лист1!CN22)+(Лист1!CO22 * Лист1!CO22))</f>
        <v>2.0000000000000018</v>
      </c>
      <c r="M22" s="81">
        <f>SQRT((Лист1!CV22 * Лист1!CV22)+(Лист1!CW22 * Лист1!CW22))</f>
        <v>2.0000000000000018</v>
      </c>
      <c r="N22" s="85">
        <f t="shared" si="2"/>
        <v>1.4990704784914886</v>
      </c>
      <c r="O22" s="153" t="b">
        <f>N281</f>
        <v>0</v>
      </c>
    </row>
    <row r="23" spans="1:15" x14ac:dyDescent="0.25">
      <c r="A23" s="94"/>
      <c r="B23" s="268"/>
      <c r="C23" s="71" t="s">
        <v>23</v>
      </c>
      <c r="D23" s="70">
        <f>SQRT((Лист1!AB23 * Лист1!AB23)+(Лист1!AC23 * Лист1!AC23))</f>
        <v>1.0000000000000009</v>
      </c>
      <c r="E23" s="70">
        <f>SQRT((Лист1!AJ23 * Лист1!AJ23)+(Лист1!AK23 * Лист1!AK23))</f>
        <v>0</v>
      </c>
      <c r="F23" s="70">
        <f>SQRT((Лист1!AR23 * Лист1!AR23)+(Лист1!AS23 * Лист1!AS23))</f>
        <v>2.0000000000000018</v>
      </c>
      <c r="G23" s="70">
        <f>SQRT((Лист1!AZ23 * Лист1!AZ23)+(Лист1!BA23 * Лист1!BA23))</f>
        <v>0</v>
      </c>
      <c r="H23" s="70">
        <f>SQRT((Лист1!BH23 * Лист1!BH23)+(Лист1!BI23 * Лист1!BI23))</f>
        <v>1.0000000000000009</v>
      </c>
      <c r="I23" s="70">
        <f>SQRT((Лист1!BP23 * Лист1!BP23)+(Лист1!BQ23 * Лист1!BQ23))</f>
        <v>2.2360679774997418</v>
      </c>
      <c r="J23" s="70">
        <f>SQRT((Лист1!BX23 * Лист1!BX23)+(Лист1!BY23 * Лист1!BY23))</f>
        <v>1.4142135623730179</v>
      </c>
      <c r="K23" s="74">
        <f>SQRT((Лист1!CF23 * Лист1!CF23)+(Лист1!CG23 * Лист1!CG23))</f>
        <v>2.2360679774995931</v>
      </c>
      <c r="L23" s="74">
        <f>SQRT((Лист1!CN23 * Лист1!CN23)+(Лист1!CO23 * Лист1!CO23))</f>
        <v>2.2360679774997418</v>
      </c>
      <c r="M23" s="81">
        <f>SQRT((Лист1!CV23 * Лист1!CV23)+(Лист1!CW23 * Лист1!CW23))</f>
        <v>2.2360679774997418</v>
      </c>
      <c r="N23" s="85">
        <f t="shared" si="2"/>
        <v>1.435848547237184</v>
      </c>
      <c r="O23" s="156" t="b">
        <f>N296</f>
        <v>1</v>
      </c>
    </row>
    <row r="24" spans="1:15" ht="15.75" thickBot="1" x14ac:dyDescent="0.3">
      <c r="A24" s="94"/>
      <c r="B24" s="269"/>
      <c r="C24" s="72" t="s">
        <v>24</v>
      </c>
      <c r="D24" s="119"/>
      <c r="E24" s="119"/>
      <c r="F24" s="119"/>
      <c r="G24" s="119"/>
      <c r="H24" s="119"/>
      <c r="I24" s="119"/>
      <c r="J24" s="124"/>
      <c r="K24" s="124"/>
      <c r="L24" s="124"/>
      <c r="M24" s="125"/>
      <c r="N24" s="126"/>
      <c r="O24" s="157"/>
    </row>
    <row r="25" spans="1:15" x14ac:dyDescent="0.25">
      <c r="A25" s="94"/>
      <c r="B25" s="267">
        <v>4</v>
      </c>
      <c r="C25" s="76" t="s">
        <v>25</v>
      </c>
      <c r="D25" s="77">
        <f>SQRT((Лист1!AB25 * Лист1!AB25)+(Лист1!AC25 * Лист1!AC25))</f>
        <v>1.4142135623732532</v>
      </c>
      <c r="E25" s="77">
        <f>SQRT((Лист1!AJ25 * Лист1!AJ25)+(Лист1!AK25 * Лист1!AK25))</f>
        <v>2.8284271247461925</v>
      </c>
      <c r="F25" s="77">
        <f>SQRT((Лист1!AR25 * Лист1!AR25)+(Лист1!AS25 * Лист1!AS25))</f>
        <v>3.6055512754638386</v>
      </c>
      <c r="G25" s="77">
        <f>SQRT((Лист1!AZ25 * Лист1!AZ25)+(Лист1!BA25 * Лист1!BA25))</f>
        <v>2.8284271247461925</v>
      </c>
      <c r="H25" s="77">
        <f>SQRT((Лист1!BH25 * Лист1!BH25)+(Лист1!BI25 * Лист1!BI25))</f>
        <v>1.4142135623732532</v>
      </c>
      <c r="I25" s="77">
        <f>SQRT((Лист1!BP25 * Лист1!BP25)+(Лист1!BQ25 * Лист1!BQ25))</f>
        <v>0.99999999999988987</v>
      </c>
      <c r="J25" s="74">
        <f>SQRT((Лист1!BX25 * Лист1!BX25)+(Лист1!BY25 * Лист1!BY25))</f>
        <v>2.2360679774997418</v>
      </c>
      <c r="K25" s="74">
        <f>SQRT((Лист1!CF25 * Лист1!CF25)+(Лист1!CG25 * Лист1!CG25))</f>
        <v>2.2360679774999408</v>
      </c>
      <c r="L25" s="74">
        <f>SQRT((Лист1!CN25 * Лист1!CN25)+(Лист1!CO25 * Лист1!CO25))</f>
        <v>2.0000000000002238</v>
      </c>
      <c r="M25" s="81">
        <f>SQRT((Лист1!CV25 * Лист1!CV25)+(Лист1!CW25 * Лист1!CW25))</f>
        <v>0</v>
      </c>
      <c r="N25" s="85">
        <f>AVERAGE(D25:M25)</f>
        <v>1.9562968604702529</v>
      </c>
      <c r="O25" s="153" t="b">
        <f>N311</f>
        <v>0</v>
      </c>
    </row>
    <row r="26" spans="1:15" x14ac:dyDescent="0.25">
      <c r="A26" s="94"/>
      <c r="B26" s="268"/>
      <c r="C26" s="71" t="s">
        <v>26</v>
      </c>
      <c r="D26" s="70">
        <f>SQRT((Лист1!AB26 * Лист1!AB26)+(Лист1!AC26 * Лист1!AC26))</f>
        <v>0</v>
      </c>
      <c r="E26" s="70">
        <f>SQRT((Лист1!AJ26 * Лист1!AJ26)+(Лист1!AK26 * Лист1!AK26))</f>
        <v>0.99999999999988987</v>
      </c>
      <c r="F26" s="70">
        <f>SQRT((Лист1!AR26 * Лист1!AR26)+(Лист1!AS26 * Лист1!AS26))</f>
        <v>0.99999999999988987</v>
      </c>
      <c r="G26" s="70">
        <f>SQRT((Лист1!AZ26 * Лист1!AZ26)+(Лист1!BA26 * Лист1!BA26))</f>
        <v>1.4142135623732532</v>
      </c>
      <c r="H26" s="70">
        <f>SQRT((Лист1!BH26 * Лист1!BH26)+(Лист1!BI26 * Лист1!BI26))</f>
        <v>2.2360679774997418</v>
      </c>
      <c r="I26" s="70">
        <f>SQRT((Лист1!BP26 * Лист1!BP26)+(Лист1!BQ26 * Лист1!BQ26))</f>
        <v>1.9999999999997797</v>
      </c>
      <c r="J26" s="70">
        <f>SQRT((Лист1!BX26 * Лист1!BX26)+(Лист1!BY26 * Лист1!BY26))</f>
        <v>3.1622776601681717</v>
      </c>
      <c r="K26" s="74">
        <f>SQRT((Лист1!CF26 * Лист1!CF26)+(Лист1!CG26 * Лист1!CG26))</f>
        <v>3.6055512754638386</v>
      </c>
      <c r="L26" s="74">
        <f>SQRT((Лист1!CN26 * Лист1!CN26)+(Лист1!CO26 * Лист1!CO26))</f>
        <v>2.2360679775001393</v>
      </c>
      <c r="M26" s="81">
        <f>SQRT((Лист1!CV26 * Лист1!CV26)+(Лист1!CW26 * Лист1!CW26))</f>
        <v>1.9999999999997797</v>
      </c>
      <c r="N26" s="85">
        <f t="shared" ref="N26:N30" si="3">AVERAGE(D26:M26)</f>
        <v>1.8654178453004484</v>
      </c>
      <c r="O26" s="156" t="b">
        <f>N326</f>
        <v>1</v>
      </c>
    </row>
    <row r="27" spans="1:15" x14ac:dyDescent="0.25">
      <c r="A27" s="94"/>
      <c r="B27" s="268"/>
      <c r="C27" s="71" t="s">
        <v>27</v>
      </c>
      <c r="D27" s="70">
        <f>SQRT((Лист1!AB27 * Лист1!AB27)+(Лист1!AC27 * Лист1!AC27))</f>
        <v>0.99999999999988987</v>
      </c>
      <c r="E27" s="70">
        <f>SQRT((Лист1!AJ27 * Лист1!AJ27)+(Лист1!AK27 * Лист1!AK27))</f>
        <v>1.0000000000001119</v>
      </c>
      <c r="F27" s="70">
        <f>SQRT((Лист1!AR27 * Лист1!AR27)+(Лист1!AS27 * Лист1!AS27))</f>
        <v>2.8284271247460357</v>
      </c>
      <c r="G27" s="70">
        <f>SQRT((Лист1!AZ27 * Лист1!AZ27)+(Лист1!BA27 * Лист1!BA27))</f>
        <v>0.99999999999988987</v>
      </c>
      <c r="H27" s="70">
        <f>SQRT((Лист1!BH27 * Лист1!BH27)+(Лист1!BI27 * Лист1!BI27))</f>
        <v>2.2360679774996428</v>
      </c>
      <c r="I27" s="70">
        <f>SQRT((Лист1!BP27 * Лист1!BP27)+(Лист1!BQ27 * Лист1!BQ27))</f>
        <v>3.0000000000001137</v>
      </c>
      <c r="J27" s="70">
        <f>SQRT((Лист1!BX27 * Лист1!BX27)+(Лист1!BY27 * Лист1!BY27))</f>
        <v>1.9999999999997797</v>
      </c>
      <c r="K27" s="74">
        <f>SQRT((Лист1!CF27 * Лист1!CF27)+(Лист1!CG27 * Лист1!CG27))</f>
        <v>2.2360679774996428</v>
      </c>
      <c r="L27" s="74">
        <f>SQRT((Лист1!CN27 * Лист1!CN27)+(Лист1!CO27 * Лист1!CO27))</f>
        <v>1.4142135623730963</v>
      </c>
      <c r="M27" s="81">
        <f>SQRT((Лист1!CV27 * Лист1!CV27)+(Лист1!CW27 * Лист1!CW27))</f>
        <v>1.9999999999997797</v>
      </c>
      <c r="N27" s="85">
        <f t="shared" si="3"/>
        <v>1.8714776642117983</v>
      </c>
      <c r="O27" s="153" t="b">
        <f>N341</f>
        <v>0</v>
      </c>
    </row>
    <row r="28" spans="1:15" x14ac:dyDescent="0.25">
      <c r="A28" s="94"/>
      <c r="B28" s="268"/>
      <c r="C28" s="71" t="s">
        <v>28</v>
      </c>
      <c r="D28" s="70">
        <f>SQRT((Лист1!AB28 * Лист1!AB28)+(Лист1!AC28 * Лист1!AC28))</f>
        <v>0</v>
      </c>
      <c r="E28" s="70">
        <f>SQRT((Лист1!AJ28 * Лист1!AJ28)+(Лист1!AK28 * Лист1!AK28))</f>
        <v>1.4142135623730179</v>
      </c>
      <c r="F28" s="70">
        <f>SQRT((Лист1!AR28 * Лист1!AR28)+(Лист1!AS28 * Лист1!AS28))</f>
        <v>2.0000000000002238</v>
      </c>
      <c r="G28" s="70">
        <f>SQRT((Лист1!AZ28 * Лист1!AZ28)+(Лист1!BA28 * Лист1!BA28))</f>
        <v>1.0000000000000009</v>
      </c>
      <c r="H28" s="70">
        <f>SQRT((Лист1!BH28 * Лист1!BH28)+(Лист1!BI28 * Лист1!BI28))</f>
        <v>1.4142135623730179</v>
      </c>
      <c r="I28" s="70">
        <f>SQRT((Лист1!BP28 * Лист1!BP28)+(Лист1!BQ28 * Лист1!BQ28))</f>
        <v>2.2360679774997418</v>
      </c>
      <c r="J28" s="70">
        <f>SQRT((Лист1!BX28 * Лист1!BX28)+(Лист1!BY28 * Лист1!BY28))</f>
        <v>2.2360679774999901</v>
      </c>
      <c r="K28" s="74">
        <f>SQRT((Лист1!CF28 * Лист1!CF28)+(Лист1!CG28 * Лист1!CG28))</f>
        <v>3.605551275464085</v>
      </c>
      <c r="L28" s="74">
        <f>SQRT((Лист1!CN28 * Лист1!CN28)+(Лист1!CO28 * Лист1!CO28))</f>
        <v>2.2360679774997418</v>
      </c>
      <c r="M28" s="81">
        <f>SQRT((Лист1!CV28 * Лист1!CV28)+(Лист1!CW28 * Лист1!CW28))</f>
        <v>2.2360679774999901</v>
      </c>
      <c r="N28" s="85">
        <f t="shared" si="3"/>
        <v>1.8378250310209812</v>
      </c>
      <c r="O28" s="156" t="b">
        <f>N356</f>
        <v>1</v>
      </c>
    </row>
    <row r="29" spans="1:15" x14ac:dyDescent="0.25">
      <c r="A29" s="94"/>
      <c r="B29" s="268"/>
      <c r="C29" s="71" t="s">
        <v>29</v>
      </c>
      <c r="D29" s="70">
        <f>SQRT((Лист1!AB29 * Лист1!AB29)+(Лист1!AC29 * Лист1!AC29))</f>
        <v>0.99999999999988987</v>
      </c>
      <c r="E29" s="70">
        <f>SQRT((Лист1!AJ29 * Лист1!AJ29)+(Лист1!AK29 * Лист1!AK29))</f>
        <v>0.99999999999988987</v>
      </c>
      <c r="F29" s="70">
        <f>SQRT((Лист1!AR29 * Лист1!AR29)+(Лист1!AS29 * Лист1!AS29))</f>
        <v>3.605551275464085</v>
      </c>
      <c r="G29" s="70">
        <f>SQRT((Лист1!AZ29 * Лист1!AZ29)+(Лист1!BA29 * Лист1!BA29))</f>
        <v>0</v>
      </c>
      <c r="H29" s="70">
        <f>SQRT((Лист1!BH29 * Лист1!BH29)+(Лист1!BI29 * Лист1!BI29))</f>
        <v>1.0000000000001119</v>
      </c>
      <c r="I29" s="70">
        <f>SQRT((Лист1!BP29 * Лист1!BP29)+(Лист1!BQ29 * Лист1!BQ29))</f>
        <v>2.2360679774996428</v>
      </c>
      <c r="J29" s="70">
        <f>SQRT((Лист1!BX29 * Лист1!BX29)+(Лист1!BY29 * Лист1!BY29))</f>
        <v>1.4142135623730963</v>
      </c>
      <c r="K29" s="74">
        <f>SQRT((Лист1!CF29 * Лист1!CF29)+(Лист1!CG29 * Лист1!CG29))</f>
        <v>2.2360679774996428</v>
      </c>
      <c r="L29" s="74">
        <f>SQRT((Лист1!CN29 * Лист1!CN29)+(Лист1!CO29 * Лист1!CO29))</f>
        <v>2.8284271247463497</v>
      </c>
      <c r="M29" s="81">
        <f>SQRT((Лист1!CV29 * Лист1!CV29)+(Лист1!CW29 * Лист1!CW29))</f>
        <v>1.4142135623730963</v>
      </c>
      <c r="N29" s="85">
        <f t="shared" si="3"/>
        <v>1.6734541479955805</v>
      </c>
      <c r="O29" s="153" t="b">
        <f>N371</f>
        <v>0</v>
      </c>
    </row>
    <row r="30" spans="1:15" x14ac:dyDescent="0.25">
      <c r="A30" s="94"/>
      <c r="B30" s="268"/>
      <c r="C30" s="71" t="s">
        <v>30</v>
      </c>
      <c r="D30" s="70">
        <f>SQRT((Лист1!AB30 * Лист1!AB30)+(Лист1!AC30 * Лист1!AC30))</f>
        <v>1.000000000000334</v>
      </c>
      <c r="E30" s="70">
        <f>SQRT((Лист1!AJ30 * Лист1!AJ30)+(Лист1!AK30 * Лист1!AK30))</f>
        <v>2.2360679774995433</v>
      </c>
      <c r="F30" s="70">
        <f>SQRT((Лист1!AR30 * Лист1!AR30)+(Лист1!AS30 * Лист1!AS30))</f>
        <v>2.9999999999996696</v>
      </c>
      <c r="G30" s="70">
        <f>SQRT((Лист1!AZ30 * Лист1!AZ30)+(Лист1!BA30 * Лист1!BA30))</f>
        <v>2.2360679774995433</v>
      </c>
      <c r="H30" s="70">
        <f>SQRT((Лист1!BH30 * Лист1!BH30)+(Лист1!BI30 * Лист1!BI30))</f>
        <v>1.000000000000334</v>
      </c>
      <c r="I30" s="70">
        <f>SQRT((Лист1!BP30 * Лист1!BP30)+(Лист1!BQ30 * Лист1!BQ30))</f>
        <v>2.2360679774995433</v>
      </c>
      <c r="J30" s="70">
        <f>SQRT((Лист1!BX30 * Лист1!BX30)+(Лист1!BY30 * Лист1!BY30))</f>
        <v>0.99999999999988987</v>
      </c>
      <c r="K30" s="74">
        <f>SQRT((Лист1!CF30 * Лист1!CF30)+(Лист1!CG30 * Лист1!CG30))</f>
        <v>2.2360679774997418</v>
      </c>
      <c r="L30" s="74">
        <f>SQRT((Лист1!CN30 * Лист1!CN30)+(Лист1!CO30 * Лист1!CO30))</f>
        <v>1.4142135623735674</v>
      </c>
      <c r="M30" s="81">
        <f>SQRT((Лист1!CV30 * Лист1!CV30)+(Лист1!CW30 * Лист1!CW30))</f>
        <v>1.9999999999997797</v>
      </c>
      <c r="N30" s="85">
        <f t="shared" si="3"/>
        <v>1.8358485472371946</v>
      </c>
      <c r="O30" s="153" t="b">
        <f>N386</f>
        <v>0</v>
      </c>
    </row>
    <row r="31" spans="1:15" ht="15.75" thickBot="1" x14ac:dyDescent="0.3">
      <c r="A31" s="94"/>
      <c r="B31" s="269"/>
      <c r="C31" s="72" t="s">
        <v>31</v>
      </c>
      <c r="D31" s="119"/>
      <c r="E31" s="119"/>
      <c r="F31" s="119"/>
      <c r="G31" s="119"/>
      <c r="H31" s="119"/>
      <c r="I31" s="119"/>
      <c r="J31" s="124"/>
      <c r="K31" s="124"/>
      <c r="L31" s="124"/>
      <c r="M31" s="125"/>
      <c r="N31" s="126"/>
      <c r="O31" s="157"/>
    </row>
    <row r="32" spans="1:15" x14ac:dyDescent="0.25">
      <c r="A32" s="94"/>
      <c r="B32" s="267">
        <v>5</v>
      </c>
      <c r="C32" s="76" t="s">
        <v>32</v>
      </c>
      <c r="D32" s="120"/>
      <c r="E32" s="120"/>
      <c r="F32" s="120"/>
      <c r="G32" s="120"/>
      <c r="H32" s="120"/>
      <c r="I32" s="120"/>
      <c r="J32" s="121"/>
      <c r="K32" s="121"/>
      <c r="L32" s="121"/>
      <c r="M32" s="122"/>
      <c r="N32" s="123"/>
      <c r="O32" s="155"/>
    </row>
    <row r="33" spans="1:15" x14ac:dyDescent="0.25">
      <c r="A33" s="94"/>
      <c r="B33" s="268"/>
      <c r="C33" s="71" t="s">
        <v>33</v>
      </c>
      <c r="D33" s="70">
        <f>SQRT((Лист1!AB33 * Лист1!AB33)+(Лист1!AC33 * Лист1!AC33))</f>
        <v>1.000000000000334</v>
      </c>
      <c r="E33" s="70">
        <f>SQRT((Лист1!AJ33 * Лист1!AJ33)+(Лист1!AK33 * Лист1!AK33))</f>
        <v>0.99999999999988987</v>
      </c>
      <c r="F33" s="70">
        <f>SQRT((Лист1!AR33 * Лист1!AR33)+(Лист1!AS33 * Лист1!AS33))</f>
        <v>1.000000000000334</v>
      </c>
      <c r="G33" s="70">
        <f>SQRT((Лист1!AZ33 * Лист1!AZ33)+(Лист1!BA33 * Лист1!BA33))</f>
        <v>1.9999999999997797</v>
      </c>
      <c r="H33" s="70">
        <f>SQRT((Лист1!BH33 * Лист1!BH33)+(Лист1!BI33 * Лист1!BI33))</f>
        <v>1.9999999999997797</v>
      </c>
      <c r="I33" s="70">
        <f>SQRT((Лист1!BP33 * Лист1!BP33)+(Лист1!BQ33 * Лист1!BQ33))</f>
        <v>1.000000000000334</v>
      </c>
      <c r="J33" s="70">
        <f>SQRT((Лист1!BX33 * Лист1!BX33)+(Лист1!BY33 * Лист1!BY33))</f>
        <v>3.1622776601684524</v>
      </c>
      <c r="K33" s="74">
        <f>SQRT((Лист1!CF33 * Лист1!CF33)+(Лист1!CG33 * Лист1!CG33))</f>
        <v>1.000000000000334</v>
      </c>
      <c r="L33" s="74">
        <f>SQRT((Лист1!CN33 * Лист1!CN33)+(Лист1!CO33 * Лист1!CO33))</f>
        <v>0.99999999999988987</v>
      </c>
      <c r="M33" s="81">
        <f>SQRT((Лист1!CV33 * Лист1!CV33)+(Лист1!CW33 * Лист1!CW33))</f>
        <v>1.4142135623732532</v>
      </c>
      <c r="N33" s="85">
        <f>AVERAGE(D33:M33)</f>
        <v>1.4576491222542383</v>
      </c>
      <c r="O33" s="153" t="b">
        <f>N401</f>
        <v>0</v>
      </c>
    </row>
    <row r="34" spans="1:15" x14ac:dyDescent="0.25">
      <c r="A34" s="94"/>
      <c r="B34" s="268"/>
      <c r="C34" s="71" t="s">
        <v>34</v>
      </c>
      <c r="D34" s="70">
        <f>SQRT((Лист1!AB34 * Лист1!AB34)+(Лист1!AC34 * Лист1!AC34))</f>
        <v>1.000000000000334</v>
      </c>
      <c r="E34" s="70">
        <f>SQRT((Лист1!AJ34 * Лист1!AJ34)+(Лист1!AK34 * Лист1!AK34))</f>
        <v>2.2360679774999408</v>
      </c>
      <c r="F34" s="70">
        <f>SQRT((Лист1!AR34 * Лист1!AR34)+(Лист1!AS34 * Лист1!AS34))</f>
        <v>0</v>
      </c>
      <c r="G34" s="70">
        <f>SQRT((Лист1!AZ34 * Лист1!AZ34)+(Лист1!BA34 * Лист1!BA34))</f>
        <v>3.162277660168312</v>
      </c>
      <c r="H34" s="70">
        <f>SQRT((Лист1!BH34 * Лист1!BH34)+(Лист1!BI34 * Лист1!BI34))</f>
        <v>0.99999999999988987</v>
      </c>
      <c r="I34" s="70">
        <f>SQRT((Лист1!BP34 * Лист1!BP34)+(Лист1!BQ34 * Лист1!BQ34))</f>
        <v>1.0000000000001119</v>
      </c>
      <c r="J34" s="70">
        <f>SQRT((Лист1!BX34 * Лист1!BX34)+(Лист1!BY34 * Лист1!BY34))</f>
        <v>1.0000000000001119</v>
      </c>
      <c r="K34" s="74">
        <f>SQRT((Лист1!CF34 * Лист1!CF34)+(Лист1!CG34 * Лист1!CG34))</f>
        <v>2.0000000000000018</v>
      </c>
      <c r="L34" s="74">
        <f>SQRT((Лист1!CN34 * Лист1!CN34)+(Лист1!CO34 * Лист1!CO34))</f>
        <v>3.605551275464085</v>
      </c>
      <c r="M34" s="81">
        <f>SQRT((Лист1!CV34 * Лист1!CV34)+(Лист1!CW34 * Лист1!CW34))</f>
        <v>1.4142135623734102</v>
      </c>
      <c r="N34" s="85">
        <f t="shared" ref="N34:N37" si="4">AVERAGE(D34:M34)</f>
        <v>1.6418110475506196</v>
      </c>
      <c r="O34" s="153" t="b">
        <f>N416</f>
        <v>0</v>
      </c>
    </row>
    <row r="35" spans="1:15" x14ac:dyDescent="0.25">
      <c r="A35" s="94"/>
      <c r="B35" s="268"/>
      <c r="C35" s="71" t="s">
        <v>35</v>
      </c>
      <c r="D35" s="70">
        <f>SQRT((Лист1!AB35 * Лист1!AB35)+(Лист1!AC35 * Лист1!AC35))</f>
        <v>2.8284271247460357</v>
      </c>
      <c r="E35" s="70">
        <f>SQRT((Лист1!AJ35 * Лист1!AJ35)+(Лист1!AK35 * Лист1!AK35))</f>
        <v>3.1622776601684874</v>
      </c>
      <c r="F35" s="70">
        <f>SQRT((Лист1!AR35 * Лист1!AR35)+(Лист1!AS35 * Лист1!AS35))</f>
        <v>1.4142135623727037</v>
      </c>
      <c r="G35" s="70">
        <f>SQRT((Лист1!AZ35 * Лист1!AZ35)+(Лист1!BA35 * Лист1!BA35))</f>
        <v>2.2360679774995931</v>
      </c>
      <c r="H35" s="70">
        <f>SQRT((Лист1!BH35 * Лист1!BH35)+(Лист1!BI35 * Лист1!BI35))</f>
        <v>0</v>
      </c>
      <c r="I35" s="70">
        <f>SQRT((Лист1!BP35 * Лист1!BP35)+(Лист1!BQ35 * Лист1!BQ35))</f>
        <v>1.4142135623727037</v>
      </c>
      <c r="J35" s="70">
        <f>SQRT((Лист1!BX35 * Лист1!BX35)+(Лист1!BY35 * Лист1!BY35))</f>
        <v>2.2360679774995931</v>
      </c>
      <c r="K35" s="74">
        <f>SQRT((Лист1!CF35 * Лист1!CF35)+(Лист1!CG35 * Лист1!CG35))</f>
        <v>1.4142135623733318</v>
      </c>
      <c r="L35" s="74">
        <f>SQRT((Лист1!CN35 * Лист1!CN35)+(Лист1!CO35 * Лист1!CO35))</f>
        <v>2.2360679774999408</v>
      </c>
      <c r="M35" s="81">
        <f>SQRT((Лист1!CV35 * Лист1!CV35)+(Лист1!CW35 * Лист1!CW35))</f>
        <v>1.0000000000000009</v>
      </c>
      <c r="N35" s="85">
        <f t="shared" si="4"/>
        <v>1.7941549404532389</v>
      </c>
      <c r="O35" s="153" t="b">
        <f>N431</f>
        <v>0</v>
      </c>
    </row>
    <row r="36" spans="1:15" x14ac:dyDescent="0.25">
      <c r="A36" s="94"/>
      <c r="B36" s="268"/>
      <c r="C36" s="71" t="s">
        <v>36</v>
      </c>
      <c r="D36" s="70">
        <f>SQRT((Лист1!AB36 * Лист1!AB36)+(Лист1!AC36 * Лист1!AC36))</f>
        <v>3.605551275464085</v>
      </c>
      <c r="E36" s="70">
        <f>SQRT((Лист1!AJ36 * Лист1!AJ36)+(Лист1!AK36 * Лист1!AK36))</f>
        <v>4.2426406871192892</v>
      </c>
      <c r="F36" s="70">
        <f>SQRT((Лист1!AR36 * Лист1!AR36)+(Лист1!AS36 * Лист1!AS36))</f>
        <v>0</v>
      </c>
      <c r="G36" s="70">
        <f>SQRT((Лист1!AZ36 * Лист1!AZ36)+(Лист1!BA36 * Лист1!BA36))</f>
        <v>1.4142135623734102</v>
      </c>
      <c r="H36" s="70">
        <f>SQRT((Лист1!BH36 * Лист1!BH36)+(Лист1!BI36 * Лист1!BI36))</f>
        <v>2.2360679774996428</v>
      </c>
      <c r="I36" s="70">
        <f>SQRT((Лист1!BP36 * Лист1!BP36)+(Лист1!BQ36 * Лист1!BQ36))</f>
        <v>2.2360679774995433</v>
      </c>
      <c r="J36" s="70">
        <f>SQRT((Лист1!BX36 * Лист1!BX36)+(Лист1!BY36 * Лист1!BY36))</f>
        <v>1.4142135623732532</v>
      </c>
      <c r="K36" s="74">
        <f>SQRT((Лист1!CF36 * Лист1!CF36)+(Лист1!CG36 * Лист1!CG36))</f>
        <v>1.4142135623727823</v>
      </c>
      <c r="L36" s="74">
        <f>SQRT((Лист1!CN36 * Лист1!CN36)+(Лист1!CO36 * Лист1!CO36))</f>
        <v>2.0000000000000018</v>
      </c>
      <c r="M36" s="81">
        <f>SQRT((Лист1!CV36 * Лист1!CV36)+(Лист1!CW36 * Лист1!CW36))</f>
        <v>1.000000000000334</v>
      </c>
      <c r="N36" s="85">
        <f t="shared" si="4"/>
        <v>1.9562968604702342</v>
      </c>
      <c r="O36" s="153" t="b">
        <f>N446</f>
        <v>0</v>
      </c>
    </row>
    <row r="37" spans="1:15" x14ac:dyDescent="0.25">
      <c r="A37" s="94"/>
      <c r="B37" s="268"/>
      <c r="C37" s="71" t="s">
        <v>37</v>
      </c>
      <c r="D37" s="70">
        <f>SQRT((Лист1!AB37 * Лист1!AB37)+(Лист1!AC37 * Лист1!AC37))</f>
        <v>2.2360679775005363</v>
      </c>
      <c r="E37" s="70">
        <f>SQRT((Лист1!AJ37 * Лист1!AJ37)+(Лист1!AK37 * Лист1!AK37))</f>
        <v>2.0000000000006679</v>
      </c>
      <c r="F37" s="70">
        <f>SQRT((Лист1!AR37 * Лист1!AR37)+(Лист1!AS37 * Лист1!AS37))</f>
        <v>0</v>
      </c>
      <c r="G37" s="70">
        <f>SQRT((Лист1!AZ37 * Лист1!AZ37)+(Лист1!BA37 * Лист1!BA37))</f>
        <v>1.4142135623729393</v>
      </c>
      <c r="H37" s="70">
        <f>SQRT((Лист1!BH37 * Лист1!BH37)+(Лист1!BI37 * Лист1!BI37))</f>
        <v>1.4142135623729393</v>
      </c>
      <c r="I37" s="70">
        <f>SQRT((Лист1!BP37 * Лист1!BP37)+(Лист1!BQ37 * Лист1!BQ37))</f>
        <v>1.4142135623735674</v>
      </c>
      <c r="J37" s="70">
        <f>SQRT((Лист1!BX37 * Лист1!BX37)+(Лист1!BY37 * Лист1!BY37))</f>
        <v>0.99999999999944578</v>
      </c>
      <c r="K37" s="74">
        <f>SQRT((Лист1!CF37 * Лист1!CF37)+(Лист1!CG37 * Лист1!CG37))</f>
        <v>1.000000000000334</v>
      </c>
      <c r="L37" s="74">
        <f>SQRT((Лист1!CN37 * Лист1!CN37)+(Лист1!CO37 * Лист1!CO37))</f>
        <v>3.6055512754644545</v>
      </c>
      <c r="M37" s="81">
        <f>SQRT((Лист1!CV37 * Лист1!CV37)+(Лист1!CW37 * Лист1!CW37))</f>
        <v>0</v>
      </c>
      <c r="N37" s="85">
        <f t="shared" si="4"/>
        <v>1.4084259940084887</v>
      </c>
      <c r="O37" s="153" t="b">
        <f>N461</f>
        <v>0</v>
      </c>
    </row>
    <row r="38" spans="1:15" ht="15.75" thickBot="1" x14ac:dyDescent="0.3">
      <c r="A38" s="94"/>
      <c r="B38" s="269"/>
      <c r="C38" s="72" t="s">
        <v>38</v>
      </c>
      <c r="D38" s="119"/>
      <c r="E38" s="119"/>
      <c r="F38" s="119"/>
      <c r="G38" s="119"/>
      <c r="H38" s="119"/>
      <c r="I38" s="119"/>
      <c r="J38" s="124"/>
      <c r="K38" s="124"/>
      <c r="L38" s="124"/>
      <c r="M38" s="125"/>
      <c r="N38" s="126"/>
      <c r="O38" s="157"/>
    </row>
    <row r="39" spans="1:15" x14ac:dyDescent="0.25">
      <c r="A39" s="94"/>
      <c r="B39" s="267">
        <v>6</v>
      </c>
      <c r="C39" s="76" t="s">
        <v>39</v>
      </c>
      <c r="D39" s="77">
        <f>SQRT((Лист1!AB39 * Лист1!AB39)+(Лист1!AC39 * Лист1!AC39))</f>
        <v>1.000000000000334</v>
      </c>
      <c r="E39" s="77">
        <f>SQRT((Лист1!AJ39 * Лист1!AJ39)+(Лист1!AK39 * Лист1!AK39))</f>
        <v>2.2360679774997418</v>
      </c>
      <c r="F39" s="77">
        <f>SQRT((Лист1!AR39 * Лист1!AR39)+(Лист1!AS39 * Лист1!AS39))</f>
        <v>1.4142135623729393</v>
      </c>
      <c r="G39" s="77">
        <f>SQRT((Лист1!AZ39 * Лист1!AZ39)+(Лист1!BA39 * Лист1!BA39))</f>
        <v>1.9999999999997797</v>
      </c>
      <c r="H39" s="77">
        <f>SQRT((Лист1!BH39 * Лист1!BH39)+(Лист1!BI39 * Лист1!BI39))</f>
        <v>2.2360679774997418</v>
      </c>
      <c r="I39" s="77">
        <f>SQRT((Лист1!BP39 * Лист1!BP39)+(Лист1!BQ39 * Лист1!BQ39))</f>
        <v>0</v>
      </c>
      <c r="J39" s="74">
        <f>SQRT((Лист1!BX39 * Лист1!BX39)+(Лист1!BY39 * Лист1!BY39))</f>
        <v>1.9999999999997797</v>
      </c>
      <c r="K39" s="74">
        <f>SQRT((Лист1!CF39 * Лист1!CF39)+(Лист1!CG39 * Лист1!CG39))</f>
        <v>0</v>
      </c>
      <c r="L39" s="74">
        <f>SQRT((Лист1!CN39 * Лист1!CN39)+(Лист1!CO39 * Лист1!CO39))</f>
        <v>1.4142135623732532</v>
      </c>
      <c r="M39" s="81">
        <f>SQRT((Лист1!CV39 * Лист1!CV39)+(Лист1!CW39 * Лист1!CW39))</f>
        <v>2.0000000000002238</v>
      </c>
      <c r="N39" s="85">
        <f>AVERAGE(D39:M39)</f>
        <v>1.4300563079745794</v>
      </c>
      <c r="O39" s="153" t="b">
        <f>N476</f>
        <v>0</v>
      </c>
    </row>
    <row r="40" spans="1:15" x14ac:dyDescent="0.25">
      <c r="A40" s="94"/>
      <c r="B40" s="268"/>
      <c r="C40" s="71" t="s">
        <v>40</v>
      </c>
      <c r="D40" s="70">
        <f>SQRT((Лист1!AB40 * Лист1!AB40)+(Лист1!AC40 * Лист1!AC40))</f>
        <v>0.99999999999988987</v>
      </c>
      <c r="E40" s="70">
        <f>SQRT((Лист1!AJ40 * Лист1!AJ40)+(Лист1!AK40 * Лист1!AK40))</f>
        <v>1.4142135623732532</v>
      </c>
      <c r="F40" s="70">
        <f>SQRT((Лист1!AR40 * Лист1!AR40)+(Лист1!AS40 * Лист1!AS40))</f>
        <v>1.4142135623732532</v>
      </c>
      <c r="G40" s="70">
        <f>SQRT((Лист1!AZ40 * Лист1!AZ40)+(Лист1!BA40 * Лист1!BA40))</f>
        <v>2.2360679775003378</v>
      </c>
      <c r="H40" s="70">
        <f>SQRT((Лист1!BH40 * Лист1!BH40)+(Лист1!BI40 * Лист1!BI40))</f>
        <v>2.0000000000006679</v>
      </c>
      <c r="I40" s="70">
        <f>SQRT((Лист1!BP40 * Лист1!BP40)+(Лист1!BQ40 * Лист1!BQ40))</f>
        <v>2.2360679775003378</v>
      </c>
      <c r="J40" s="70">
        <f>SQRT((Лист1!BX40 * Лист1!BX40)+(Лист1!BY40 * Лист1!BY40))</f>
        <v>1.4142135623732532</v>
      </c>
      <c r="K40" s="74">
        <f>SQRT((Лист1!CF40 * Лист1!CF40)+(Лист1!CG40 * Лист1!CG40))</f>
        <v>0.99999999999988987</v>
      </c>
      <c r="L40" s="74">
        <f>SQRT((Лист1!CN40 * Лист1!CN40)+(Лист1!CO40 * Лист1!CO40))</f>
        <v>1.9999999999997797</v>
      </c>
      <c r="M40" s="81">
        <f>SQRT((Лист1!CV40 * Лист1!CV40)+(Лист1!CW40 * Лист1!CW40))</f>
        <v>1.000000000000334</v>
      </c>
      <c r="N40" s="85">
        <f t="shared" ref="N40:N44" si="5">AVERAGE(D40:M40)</f>
        <v>1.5714776642120998</v>
      </c>
      <c r="O40" s="153" t="b">
        <f>N491</f>
        <v>0</v>
      </c>
    </row>
    <row r="41" spans="1:15" x14ac:dyDescent="0.25">
      <c r="A41" s="94"/>
      <c r="B41" s="268"/>
      <c r="C41" s="71" t="s">
        <v>41</v>
      </c>
      <c r="D41" s="70">
        <f>SQRT((Лист1!AB41 * Лист1!AB41)+(Лист1!AC41 * Лист1!AC41))</f>
        <v>1.4142135623734102</v>
      </c>
      <c r="E41" s="70">
        <f>SQRT((Лист1!AJ41 * Лист1!AJ41)+(Лист1!AK41 * Лист1!AK41))</f>
        <v>1.4142135623732532</v>
      </c>
      <c r="F41" s="70">
        <f>SQRT((Лист1!AR41 * Лист1!AR41)+(Лист1!AS41 * Лист1!AS41))</f>
        <v>1.000000000000334</v>
      </c>
      <c r="G41" s="70">
        <f>SQRT((Лист1!AZ41 * Лист1!AZ41)+(Лист1!BA41 * Лист1!BA41))</f>
        <v>1.0000000000001119</v>
      </c>
      <c r="H41" s="70">
        <f>SQRT((Лист1!BH41 * Лист1!BH41)+(Лист1!BI41 * Лист1!BI41))</f>
        <v>2.2360679774999408</v>
      </c>
      <c r="I41" s="70">
        <f>SQRT((Лист1!BP41 * Лист1!BP41)+(Лист1!BQ41 * Лист1!BQ41))</f>
        <v>0</v>
      </c>
      <c r="J41" s="70">
        <f>SQRT((Лист1!BX41 * Лист1!BX41)+(Лист1!BY41 * Лист1!BY41))</f>
        <v>1.4142135623732532</v>
      </c>
      <c r="K41" s="74">
        <f>SQRT((Лист1!CF41 * Лист1!CF41)+(Лист1!CG41 * Лист1!CG41))</f>
        <v>1.0000000000001119</v>
      </c>
      <c r="L41" s="74">
        <f>SQRT((Лист1!CN41 * Лист1!CN41)+(Лист1!CO41 * Лист1!CO41))</f>
        <v>2.2360679774999408</v>
      </c>
      <c r="M41" s="81">
        <f>SQRT((Лист1!CV41 * Лист1!CV41)+(Лист1!CW41 * Лист1!CW41))</f>
        <v>1.0000000000001119</v>
      </c>
      <c r="N41" s="85">
        <f t="shared" si="5"/>
        <v>1.2714776642120467</v>
      </c>
      <c r="O41" s="153" t="b">
        <f>N506</f>
        <v>0</v>
      </c>
    </row>
    <row r="42" spans="1:15" x14ac:dyDescent="0.25">
      <c r="A42" s="94"/>
      <c r="B42" s="268"/>
      <c r="C42" s="71" t="s">
        <v>42</v>
      </c>
      <c r="D42" s="70">
        <f>SQRT((Лист1!AB42 * Лист1!AB42)+(Лист1!AC42 * Лист1!AC42))</f>
        <v>2.2360679775003875</v>
      </c>
      <c r="E42" s="70">
        <f>SQRT((Лист1!AJ42 * Лист1!AJ42)+(Лист1!AK42 * Лист1!AK42))</f>
        <v>2.2360679774995433</v>
      </c>
      <c r="F42" s="70">
        <f>SQRT((Лист1!AR42 * Лист1!AR42)+(Лист1!AS42 * Лист1!AS42))</f>
        <v>2.2360679774995931</v>
      </c>
      <c r="G42" s="70">
        <f>SQRT((Лист1!AZ42 * Лист1!AZ42)+(Лист1!BA42 * Лист1!BA42))</f>
        <v>3.162277660167645</v>
      </c>
      <c r="H42" s="70">
        <f>SQRT((Лист1!BH42 * Лист1!BH42)+(Лист1!BI42 * Лист1!BI42))</f>
        <v>3.162277660167645</v>
      </c>
      <c r="I42" s="70">
        <f>SQRT((Лист1!BP42 * Лист1!BP42)+(Лист1!BQ42 * Лист1!BQ42))</f>
        <v>2.2360679774995931</v>
      </c>
      <c r="J42" s="70">
        <f>SQRT((Лист1!BX42 * Лист1!BX42)+(Лист1!BY42 * Лист1!BY42))</f>
        <v>1.9999999999997797</v>
      </c>
      <c r="K42" s="74">
        <f>SQRT((Лист1!CF42 * Лист1!CF42)+(Лист1!CG42 * Лист1!CG42))</f>
        <v>3.6055512754633461</v>
      </c>
      <c r="L42" s="74">
        <f>SQRT((Лист1!CN42 * Лист1!CN42)+(Лист1!CO42 * Лист1!CO42))</f>
        <v>2.2360679774999408</v>
      </c>
      <c r="M42" s="81">
        <f>SQRT((Лист1!CV42 * Лист1!CV42)+(Лист1!CW42 * Лист1!CW42))</f>
        <v>1.9999999999997797</v>
      </c>
      <c r="N42" s="85">
        <f t="shared" si="5"/>
        <v>2.5110446483297251</v>
      </c>
      <c r="O42" s="153" t="b">
        <f>N521</f>
        <v>0</v>
      </c>
    </row>
    <row r="43" spans="1:15" x14ac:dyDescent="0.25">
      <c r="A43" s="94"/>
      <c r="B43" s="268"/>
      <c r="C43" s="71" t="s">
        <v>43</v>
      </c>
      <c r="D43" s="70">
        <f>SQRT((Лист1!AB43 * Лист1!AB43)+(Лист1!AC43 * Лист1!AC43))</f>
        <v>0.99999999999944578</v>
      </c>
      <c r="E43" s="70">
        <f>SQRT((Лист1!AJ43 * Лист1!AJ43)+(Лист1!AK43 * Лист1!AK43))</f>
        <v>1.9999999999997797</v>
      </c>
      <c r="F43" s="70">
        <f>SQRT((Лист1!AR43 * Лист1!AR43)+(Лист1!AS43 * Лист1!AS43))</f>
        <v>1.4142135623726253</v>
      </c>
      <c r="G43" s="70">
        <f>SQRT((Лист1!AZ43 * Лист1!AZ43)+(Лист1!BA43 * Лист1!BA43))</f>
        <v>3.9999999999995595</v>
      </c>
      <c r="H43" s="70">
        <f>SQRT((Лист1!BH43 * Лист1!BH43)+(Лист1!BI43 * Лист1!BI43))</f>
        <v>2.8284271247460357</v>
      </c>
      <c r="I43" s="70">
        <f>SQRT((Лист1!BP43 * Лист1!BP43)+(Лист1!BQ43 * Лист1!BQ43))</f>
        <v>3.9999999999995595</v>
      </c>
      <c r="J43" s="70">
        <f>SQRT((Лист1!BX43 * Лист1!BX43)+(Лист1!BY43 * Лист1!BY43))</f>
        <v>5.0990195135926584</v>
      </c>
      <c r="K43" s="74">
        <f>SQRT((Лист1!CF43 * Лист1!CF43)+(Лист1!CG43 * Лист1!CG43))</f>
        <v>3.1622776601685225</v>
      </c>
      <c r="L43" s="74">
        <f>SQRT((Лист1!CN43 * Лист1!CN43)+(Лист1!CO43 * Лист1!CO43))</f>
        <v>3.1622776601684524</v>
      </c>
      <c r="M43" s="81">
        <f>SQRT((Лист1!CV43 * Лист1!CV43)+(Лист1!CW43 * Лист1!CW43))</f>
        <v>6.082762530297587</v>
      </c>
      <c r="N43" s="85">
        <f t="shared" si="5"/>
        <v>3.2748978051344224</v>
      </c>
      <c r="O43" s="156" t="b">
        <f>N536</f>
        <v>1</v>
      </c>
    </row>
    <row r="44" spans="1:15" x14ac:dyDescent="0.25">
      <c r="A44" s="94"/>
      <c r="B44" s="268"/>
      <c r="C44" s="71" t="s">
        <v>44</v>
      </c>
      <c r="D44" s="70">
        <f>SQRT((Лист1!AB44 * Лист1!AB44)+(Лист1!AC44 * Лист1!AC44))</f>
        <v>0</v>
      </c>
      <c r="E44" s="70">
        <f>SQRT((Лист1!AJ44 * Лист1!AJ44)+(Лист1!AK44 * Лист1!AK44))</f>
        <v>0.99999999999944578</v>
      </c>
      <c r="F44" s="70">
        <f>SQRT((Лист1!AR44 * Лист1!AR44)+(Лист1!AS44 * Лист1!AS44))</f>
        <v>0.99999999999944578</v>
      </c>
      <c r="G44" s="70">
        <f>SQRT((Лист1!AZ44 * Лист1!AZ44)+(Лист1!BA44 * Лист1!BA44))</f>
        <v>3.0000000000001137</v>
      </c>
      <c r="H44" s="70">
        <f>SQRT((Лист1!BH44 * Лист1!BH44)+(Лист1!BI44 * Лист1!BI44))</f>
        <v>3.0000000000001137</v>
      </c>
      <c r="I44" s="70">
        <f>SQRT((Лист1!BP44 * Лист1!BP44)+(Лист1!BQ44 * Лист1!BQ44))</f>
        <v>0.99999999999944578</v>
      </c>
      <c r="J44" s="70">
        <f>SQRT((Лист1!BX44 * Лист1!BX44)+(Лист1!BY44 * Лист1!BY44))</f>
        <v>3.1622776601684524</v>
      </c>
      <c r="K44" s="74">
        <f>SQRT((Лист1!CF44 * Лист1!CF44)+(Лист1!CG44 * Лист1!CG44))</f>
        <v>1.4142135623726253</v>
      </c>
      <c r="L44" s="74">
        <f>SQRT((Лист1!CN44 * Лист1!CN44)+(Лист1!CO44 * Лист1!CO44))</f>
        <v>1.9999999999997797</v>
      </c>
      <c r="M44" s="81">
        <f>SQRT((Лист1!CV44 * Лист1!CV44)+(Лист1!CW44 * Лист1!CW44))</f>
        <v>1.9999999999997797</v>
      </c>
      <c r="N44" s="85">
        <f t="shared" si="5"/>
        <v>1.7576491222539203</v>
      </c>
      <c r="O44" s="153" t="b">
        <f>N551</f>
        <v>0</v>
      </c>
    </row>
    <row r="45" spans="1:15" ht="15.75" thickBot="1" x14ac:dyDescent="0.3">
      <c r="A45" s="94"/>
      <c r="B45" s="269"/>
      <c r="C45" s="72" t="s">
        <v>45</v>
      </c>
      <c r="D45" s="119"/>
      <c r="E45" s="119"/>
      <c r="F45" s="119"/>
      <c r="G45" s="119"/>
      <c r="H45" s="119"/>
      <c r="I45" s="119"/>
      <c r="J45" s="124"/>
      <c r="K45" s="124"/>
      <c r="L45" s="124"/>
      <c r="M45" s="125"/>
      <c r="N45" s="126"/>
      <c r="O45" s="157"/>
    </row>
    <row r="46" spans="1:15" x14ac:dyDescent="0.25">
      <c r="A46" s="94"/>
      <c r="B46" s="267">
        <v>7</v>
      </c>
      <c r="C46" s="76" t="s">
        <v>46</v>
      </c>
      <c r="D46" s="77">
        <f>SQRT((Лист1!AB46 * Лист1!AB46)+(Лист1!AC46 * Лист1!AC46))</f>
        <v>0</v>
      </c>
      <c r="E46" s="77">
        <f>SQRT((Лист1!AJ46 * Лист1!AJ46)+(Лист1!AK46 * Лист1!AK46))</f>
        <v>2.0000000000006679</v>
      </c>
      <c r="F46" s="77">
        <f>SQRT((Лист1!AR46 * Лист1!AR46)+(Лист1!AS46 * Лист1!AS46))</f>
        <v>1.4142135623729393</v>
      </c>
      <c r="G46" s="77">
        <f>SQRT((Лист1!AZ46 * Лист1!AZ46)+(Лист1!BA46 * Лист1!BA46))</f>
        <v>1.4142135623729393</v>
      </c>
      <c r="H46" s="77">
        <f>SQRT((Лист1!BH46 * Лист1!BH46)+(Лист1!BI46 * Лист1!BI46))</f>
        <v>2.2360679775005363</v>
      </c>
      <c r="I46" s="77">
        <f>SQRT((Лист1!BP46 * Лист1!BP46)+(Лист1!BQ46 * Лист1!BQ46))</f>
        <v>2.2360679775005363</v>
      </c>
      <c r="J46" s="77">
        <f>SQRT((Лист1!BX46 * Лист1!BX46)+(Лист1!BY46 * Лист1!BY46))</f>
        <v>0.99999999999988987</v>
      </c>
      <c r="K46" s="77">
        <f>SQRT((Лист1!CF46 * Лист1!CF46)+(Лист1!CG46 * Лист1!CG46))</f>
        <v>2.0000000000006679</v>
      </c>
      <c r="L46" s="77">
        <f>SQRT((Лист1!CN46 * Лист1!CN46)+(Лист1!CO46 * Лист1!CO46))</f>
        <v>2.8284271247468205</v>
      </c>
      <c r="M46" s="83">
        <f>SQRT((Лист1!CV46 * Лист1!CV46)+(Лист1!CW46 * Лист1!CW46))</f>
        <v>0.99999999999944578</v>
      </c>
      <c r="N46" s="87">
        <f>AVERAGE(D46:M46)</f>
        <v>1.6128990204494442</v>
      </c>
      <c r="O46" s="153" t="b">
        <f>N566</f>
        <v>0</v>
      </c>
    </row>
    <row r="47" spans="1:15" x14ac:dyDescent="0.25">
      <c r="A47" s="94"/>
      <c r="B47" s="268"/>
      <c r="C47" s="71" t="s">
        <v>47</v>
      </c>
      <c r="D47" s="70">
        <f>SQRT((Лист1!AB47 * Лист1!AB47)+(Лист1!AC47 * Лист1!AC47))</f>
        <v>0.99999999999944578</v>
      </c>
      <c r="E47" s="70">
        <f>SQRT((Лист1!AJ47 * Лист1!AJ47)+(Лист1!AK47 * Лист1!AK47))</f>
        <v>2.2360679774987489</v>
      </c>
      <c r="F47" s="70">
        <f>SQRT((Лист1!AR47 * Лист1!AR47)+(Лист1!AS47 * Лист1!AS47))</f>
        <v>0</v>
      </c>
      <c r="G47" s="70">
        <f>SQRT((Лист1!AZ47 * Лист1!AZ47)+(Лист1!BA47 * Лист1!BA47))</f>
        <v>0.99999999999944578</v>
      </c>
      <c r="H47" s="70">
        <f>SQRT((Лист1!BH47 * Лист1!BH47)+(Лист1!BI47 * Лист1!BI47))</f>
        <v>1.4142135623726253</v>
      </c>
      <c r="I47" s="70">
        <f>SQRT((Лист1!BP47 * Лист1!BP47)+(Лист1!BQ47 * Лист1!BQ47))</f>
        <v>0.99999999999944578</v>
      </c>
      <c r="J47" s="70">
        <f>SQRT((Лист1!BX47 * Лист1!BX47)+(Лист1!BY47 * Лист1!BY47))</f>
        <v>1.4142135623726253</v>
      </c>
      <c r="K47" s="74">
        <f>SQRT((Лист1!CF47 * Лист1!CF47)+(Лист1!CG47 * Лист1!CG47))</f>
        <v>1.9999999999988916</v>
      </c>
      <c r="L47" s="74">
        <f>SQRT((Лист1!CN47 * Лист1!CN47)+(Лист1!CO47 * Лист1!CO47))</f>
        <v>2.2360679774987489</v>
      </c>
      <c r="M47" s="81">
        <f>SQRT((Лист1!CV47 * Лист1!CV47)+(Лист1!CW47 * Лист1!CW47))</f>
        <v>0</v>
      </c>
      <c r="N47" s="85">
        <f t="shared" ref="N47:N53" si="6">AVERAGE(D47:M47)</f>
        <v>1.2300563079739977</v>
      </c>
      <c r="O47" s="153" t="b">
        <f>N581</f>
        <v>0</v>
      </c>
    </row>
    <row r="48" spans="1:15" x14ac:dyDescent="0.25">
      <c r="A48" s="94"/>
      <c r="B48" s="268"/>
      <c r="C48" s="71" t="s">
        <v>48</v>
      </c>
      <c r="D48" s="70">
        <f>SQRT((Лист1!AB48 * Лист1!AB48)+(Лист1!AC48 * Лист1!AC48))</f>
        <v>0.99999999999944578</v>
      </c>
      <c r="E48" s="70">
        <f>SQRT((Лист1!AJ48 * Лист1!AJ48)+(Лист1!AK48 * Лист1!AK48))</f>
        <v>2.8284271247466637</v>
      </c>
      <c r="F48" s="70">
        <f>SQRT((Лист1!AR48 * Лист1!AR48)+(Лист1!AS48 * Лист1!AS48))</f>
        <v>1.0000000000012221</v>
      </c>
      <c r="G48" s="70">
        <f>SQRT((Лист1!AZ48 * Лист1!AZ48)+(Лист1!BA48 * Лист1!BA48))</f>
        <v>2.2360679775003378</v>
      </c>
      <c r="H48" s="70">
        <f>SQRT((Лист1!BH48 * Лист1!BH48)+(Лист1!BI48 * Лист1!BI48))</f>
        <v>2.0000000000006679</v>
      </c>
      <c r="I48" s="70">
        <f>SQRT((Лист1!BP48 * Лист1!BP48)+(Лист1!BQ48 * Лист1!BQ48))</f>
        <v>0.99999999999988987</v>
      </c>
      <c r="J48" s="70">
        <f>SQRT((Лист1!BX48 * Лист1!BX48)+(Лист1!BY48 * Лист1!BY48))</f>
        <v>1.4142135623738814</v>
      </c>
      <c r="K48" s="74">
        <f>SQRT((Лист1!CF48 * Лист1!CF48)+(Лист1!CG48 * Лист1!CG48))</f>
        <v>0.99999999999988987</v>
      </c>
      <c r="L48" s="74">
        <f>SQRT((Лист1!CN48 * Лист1!CN48)+(Лист1!CO48 * Лист1!CO48))</f>
        <v>2.0000000000000018</v>
      </c>
      <c r="M48" s="81">
        <f>SQRT((Лист1!CV48 * Лист1!CV48)+(Лист1!CW48 * Лист1!CW48))</f>
        <v>1.4142135623738814</v>
      </c>
      <c r="N48" s="85">
        <f t="shared" si="6"/>
        <v>1.589292222699588</v>
      </c>
      <c r="O48" s="153" t="b">
        <f>N596</f>
        <v>0</v>
      </c>
    </row>
    <row r="49" spans="1:16" x14ac:dyDescent="0.25">
      <c r="A49" s="94"/>
      <c r="B49" s="268"/>
      <c r="C49" s="71" t="s">
        <v>49</v>
      </c>
      <c r="D49" s="70">
        <f>SQRT((Лист1!AB49 * Лист1!AB49)+(Лист1!AC49 * Лист1!AC49))</f>
        <v>2.0000000000006679</v>
      </c>
      <c r="E49" s="70">
        <f>SQRT((Лист1!AJ49 * Лист1!AJ49)+(Лист1!AK49 * Лист1!AK49))</f>
        <v>1.0000000000000009</v>
      </c>
      <c r="F49" s="70">
        <f>SQRT((Лист1!AR49 * Лист1!AR49)+(Лист1!AS49 * Лист1!AS49))</f>
        <v>3.1622776601668021</v>
      </c>
      <c r="G49" s="70">
        <f>SQRT((Лист1!AZ49 * Лист1!AZ49)+(Лист1!BA49 * Лист1!BA49))</f>
        <v>2.9999999999983373</v>
      </c>
      <c r="H49" s="70">
        <f>SQRT((Лист1!BH49 * Лист1!BH49)+(Лист1!BI49 * Лист1!BI49))</f>
        <v>2.9999999999983373</v>
      </c>
      <c r="I49" s="70">
        <f>SQRT((Лист1!BP49 * Лист1!BP49)+(Лист1!BQ49 * Лист1!BQ49))</f>
        <v>2.2360679774987986</v>
      </c>
      <c r="J49" s="70">
        <f>SQRT((Лист1!BX49 * Лист1!BX49)+(Лист1!BY49 * Лист1!BY49))</f>
        <v>2.8284271247454074</v>
      </c>
      <c r="K49" s="74">
        <f>SQRT((Лист1!CF49 * Лист1!CF49)+(Лист1!CG49 * Лист1!CG49))</f>
        <v>2.2360679774987986</v>
      </c>
      <c r="L49" s="74">
        <f>SQRT((Лист1!CN49 * Лист1!CN49)+(Лист1!CO49 * Лист1!CO49))</f>
        <v>2.2360679774995433</v>
      </c>
      <c r="M49" s="81">
        <f>SQRT((Лист1!CV49 * Лист1!CV49)+(Лист1!CW49 * Лист1!CW49))</f>
        <v>1.9999999999988916</v>
      </c>
      <c r="N49" s="85">
        <f t="shared" si="6"/>
        <v>2.3698908717405587</v>
      </c>
      <c r="O49" s="153" t="b">
        <f>N611</f>
        <v>0</v>
      </c>
    </row>
    <row r="50" spans="1:16" x14ac:dyDescent="0.25">
      <c r="A50" s="94"/>
      <c r="B50" s="268"/>
      <c r="C50" s="71" t="s">
        <v>50</v>
      </c>
      <c r="D50" s="70">
        <f>SQRT((Лист1!AB50 * Лист1!AB50)+(Лист1!AC50 * Лист1!AC50))</f>
        <v>2.0000000000006679</v>
      </c>
      <c r="E50" s="70">
        <f>SQRT((Лист1!AJ50 * Лист1!AJ50)+(Лист1!AK50 * Лист1!AK50))</f>
        <v>1.0000000000001119</v>
      </c>
      <c r="F50" s="70">
        <f>SQRT((Лист1!AR50 * Лист1!AR50)+(Лист1!AS50 * Лист1!AS50))</f>
        <v>2.2360679774995433</v>
      </c>
      <c r="G50" s="70">
        <f>SQRT((Лист1!AZ50 * Лист1!AZ50)+(Лист1!BA50 * Лист1!BA50))</f>
        <v>3.1622776601685225</v>
      </c>
      <c r="H50" s="70">
        <f>SQRT((Лист1!BH50 * Лист1!BH50)+(Лист1!BI50 * Лист1!BI50))</f>
        <v>2.2360679775004373</v>
      </c>
      <c r="I50" s="70">
        <f>SQRT((Лист1!BP50 * Лист1!BP50)+(Лист1!BQ50 * Лист1!BQ50))</f>
        <v>2.2360679775004373</v>
      </c>
      <c r="J50" s="70">
        <f>SQRT((Лист1!BX50 * Лист1!BX50)+(Лист1!BY50 * Лист1!BY50))</f>
        <v>2.2360679775004373</v>
      </c>
      <c r="K50" s="74">
        <f>SQRT((Лист1!CF50 * Лист1!CF50)+(Лист1!CG50 * Лист1!CG50))</f>
        <v>2.0000000000000018</v>
      </c>
      <c r="L50" s="74">
        <f>SQRT((Лист1!CN50 * Лист1!CN50)+(Лист1!CO50 * Лист1!CO50))</f>
        <v>3.162277660168312</v>
      </c>
      <c r="M50" s="81">
        <f>SQRT((Лист1!CV50 * Лист1!CV50)+(Лист1!CW50 * Лист1!CW50))</f>
        <v>1.4142135623727823</v>
      </c>
      <c r="N50" s="85">
        <f t="shared" si="6"/>
        <v>2.1683040792711252</v>
      </c>
      <c r="O50" s="153" t="b">
        <f>N626</f>
        <v>0</v>
      </c>
    </row>
    <row r="51" spans="1:16" x14ac:dyDescent="0.25">
      <c r="A51" s="94"/>
      <c r="B51" s="268"/>
      <c r="C51" s="71" t="s">
        <v>51</v>
      </c>
      <c r="D51" s="70">
        <f>SQRT((Лист1!AB51 * Лист1!AB51)+(Лист1!AC51 * Лист1!AC51))</f>
        <v>0</v>
      </c>
      <c r="E51" s="70">
        <f>SQRT((Лист1!AJ51 * Лист1!AJ51)+(Лист1!AK51 * Лист1!AK51))</f>
        <v>0</v>
      </c>
      <c r="F51" s="70">
        <f>SQRT((Лист1!AR51 * Лист1!AR51)+(Лист1!AS51 * Лист1!AS51))</f>
        <v>0.99999999999944578</v>
      </c>
      <c r="G51" s="70">
        <f>SQRT((Лист1!AZ51 * Лист1!AZ51)+(Лист1!BA51 * Лист1!BA51))</f>
        <v>1.9999999999988916</v>
      </c>
      <c r="H51" s="70">
        <f>SQRT((Лист1!BH51 * Лист1!BH51)+(Лист1!BI51 * Лист1!BI51))</f>
        <v>1.9999999999988916</v>
      </c>
      <c r="I51" s="70">
        <f>SQRT((Лист1!BP51 * Лист1!BP51)+(Лист1!BQ51 * Лист1!BQ51))</f>
        <v>0.99999999999944578</v>
      </c>
      <c r="J51" s="70">
        <f>SQRT((Лист1!BX51 * Лист1!BX51)+(Лист1!BY51 * Лист1!BY51))</f>
        <v>3.1622776601684524</v>
      </c>
      <c r="K51" s="74">
        <f>SQRT((Лист1!CF51 * Лист1!CF51)+(Лист1!CG51 * Лист1!CG51))</f>
        <v>1.4142135623726253</v>
      </c>
      <c r="L51" s="74">
        <f>SQRT((Лист1!CN51 * Лист1!CN51)+(Лист1!CO51 * Лист1!CO51))</f>
        <v>2.2360679774993448</v>
      </c>
      <c r="M51" s="81">
        <f>SQRT((Лист1!CV51 * Лист1!CV51)+(Лист1!CW51 * Лист1!CW51))</f>
        <v>1.9999999999988916</v>
      </c>
      <c r="N51" s="85">
        <f t="shared" si="6"/>
        <v>1.4812559200035988</v>
      </c>
      <c r="O51" s="156" t="b">
        <f>N641</f>
        <v>1</v>
      </c>
    </row>
    <row r="52" spans="1:16" ht="15.75" thickBot="1" x14ac:dyDescent="0.3">
      <c r="A52" s="94"/>
      <c r="B52" s="269"/>
      <c r="C52" s="72" t="s">
        <v>52</v>
      </c>
      <c r="D52" s="75">
        <f>SQRT((Лист1!AB52 * Лист1!AB52)+(Лист1!AC52 * Лист1!AC52))</f>
        <v>2.8284271247452506</v>
      </c>
      <c r="E52" s="75">
        <f>SQRT((Лист1!AJ52 * Лист1!AJ52)+(Лист1!AK52 * Лист1!AK52))</f>
        <v>2.2360679774987489</v>
      </c>
      <c r="F52" s="75">
        <f>SQRT((Лист1!AR52 * Лист1!AR52)+(Лист1!AS52 * Лист1!AS52))</f>
        <v>3.1622776601684524</v>
      </c>
      <c r="G52" s="75">
        <f>SQRT((Лист1!AZ52 * Лист1!AZ52)+(Лист1!BA52 * Лист1!BA52))</f>
        <v>6.7082039324978355</v>
      </c>
      <c r="H52" s="119"/>
      <c r="I52" s="75">
        <f>SQRT((Лист1!BP52 * Лист1!BP52)+(Лист1!BQ52 * Лист1!BQ52))</f>
        <v>3.6055512754639616</v>
      </c>
      <c r="J52" s="75">
        <f>SQRT((Лист1!BX52 * Лист1!BX52)+(Лист1!BY52 * Лист1!BY52))</f>
        <v>5.099019513591788</v>
      </c>
      <c r="K52" s="79">
        <f>SQRT((Лист1!CF52 * Лист1!CF52)+(Лист1!CG52 * Лист1!CG52))</f>
        <v>3.9999999999995595</v>
      </c>
      <c r="L52" s="79">
        <f>SQRT((Лист1!CN52 * Лист1!CN52)+(Лист1!CO52 * Лист1!CO52))</f>
        <v>3.0000000000001137</v>
      </c>
      <c r="M52" s="84">
        <f>SQRT((Лист1!CV52 * Лист1!CV52)+(Лист1!CW52 * Лист1!CW52))</f>
        <v>4.4721359549990867</v>
      </c>
      <c r="N52" s="88">
        <f>AVERAGE(D52:G52,I52:M52)</f>
        <v>3.9012981598849774</v>
      </c>
      <c r="O52" s="154" t="b">
        <f>N656</f>
        <v>0</v>
      </c>
    </row>
    <row r="53" spans="1:16" ht="15.75" thickBot="1" x14ac:dyDescent="0.3">
      <c r="B53" s="265" t="s">
        <v>57</v>
      </c>
      <c r="C53" s="266"/>
      <c r="D53" s="146">
        <v>70</v>
      </c>
      <c r="E53" s="146">
        <v>97</v>
      </c>
      <c r="F53" s="146">
        <v>130</v>
      </c>
      <c r="G53" s="146">
        <v>186</v>
      </c>
      <c r="H53" s="146">
        <v>211</v>
      </c>
      <c r="I53" s="146">
        <v>234</v>
      </c>
      <c r="J53" s="146">
        <v>270</v>
      </c>
      <c r="K53" s="146">
        <v>283</v>
      </c>
      <c r="L53" s="146">
        <v>310</v>
      </c>
      <c r="M53" s="147">
        <v>343</v>
      </c>
      <c r="N53" s="148">
        <f t="shared" si="6"/>
        <v>213.4</v>
      </c>
      <c r="O53" s="149"/>
      <c r="P53" s="94"/>
    </row>
    <row r="54" spans="1:16" x14ac:dyDescent="0.25">
      <c r="C54" s="94"/>
      <c r="N54" s="94"/>
      <c r="O54" s="94"/>
    </row>
    <row r="56" spans="1:16" ht="15.75" thickBot="1" x14ac:dyDescent="0.3"/>
    <row r="57" spans="1:16" ht="15.75" thickBot="1" x14ac:dyDescent="0.3">
      <c r="B57" s="246" t="s">
        <v>62</v>
      </c>
      <c r="C57" s="247"/>
      <c r="D57" s="247"/>
      <c r="E57" s="247"/>
      <c r="F57" s="247"/>
      <c r="G57" s="247"/>
      <c r="H57" s="247"/>
      <c r="I57" s="248"/>
      <c r="J57" s="249" t="s">
        <v>64</v>
      </c>
      <c r="K57" s="250"/>
      <c r="L57" s="250"/>
      <c r="M57" s="251"/>
      <c r="N57" s="116">
        <f>I69/SQRT(G69*H69)</f>
        <v>-0.2812200837376308</v>
      </c>
    </row>
    <row r="58" spans="1:16" ht="15.75" thickBot="1" x14ac:dyDescent="0.3">
      <c r="B58" s="115"/>
      <c r="C58" s="114" t="s">
        <v>60</v>
      </c>
      <c r="D58" s="112"/>
      <c r="E58" s="112"/>
      <c r="F58" s="112"/>
      <c r="G58" s="112"/>
      <c r="H58" s="112"/>
      <c r="I58" s="113"/>
      <c r="J58" s="240" t="s">
        <v>65</v>
      </c>
      <c r="K58" s="241"/>
      <c r="L58" s="241"/>
      <c r="M58" s="242"/>
      <c r="N58" s="117">
        <v>0.63200000000000001</v>
      </c>
    </row>
    <row r="59" spans="1:16" ht="15.75" thickBot="1" x14ac:dyDescent="0.3">
      <c r="B59" s="108">
        <v>1</v>
      </c>
      <c r="C59" s="109">
        <v>70</v>
      </c>
      <c r="D59" s="74">
        <f>D5</f>
        <v>2.8284271247458785</v>
      </c>
      <c r="E59" s="91">
        <f>C59-C69</f>
        <v>-143.4</v>
      </c>
      <c r="F59" s="110">
        <f>D59-D69</f>
        <v>0.97950929600893799</v>
      </c>
      <c r="G59" s="91">
        <f>E59*E59</f>
        <v>20563.560000000001</v>
      </c>
      <c r="H59" s="110">
        <f>F59*F59</f>
        <v>0.95943846096792529</v>
      </c>
      <c r="I59" s="111">
        <f>E59*F59</f>
        <v>-140.46163304768172</v>
      </c>
      <c r="J59" s="243" t="s">
        <v>66</v>
      </c>
      <c r="K59" s="244"/>
      <c r="L59" s="244"/>
      <c r="M59" s="245"/>
      <c r="N59" s="118" t="b">
        <f>N57&gt;N58</f>
        <v>0</v>
      </c>
    </row>
    <row r="60" spans="1:16" x14ac:dyDescent="0.25">
      <c r="B60" s="103">
        <v>2</v>
      </c>
      <c r="C60" s="101">
        <v>97</v>
      </c>
      <c r="D60" s="74">
        <f>E5</f>
        <v>1.4142135623732532</v>
      </c>
      <c r="E60" s="90">
        <f>C60-C69</f>
        <v>-116.4</v>
      </c>
      <c r="F60" s="89">
        <f>D60-D69</f>
        <v>-0.43470426636368731</v>
      </c>
      <c r="G60" s="90">
        <f t="shared" ref="G60:H68" si="7">E60*E60</f>
        <v>13548.960000000001</v>
      </c>
      <c r="H60" s="89">
        <f t="shared" si="7"/>
        <v>0.18896779919479159</v>
      </c>
      <c r="I60" s="95">
        <f t="shared" ref="I60:I68" si="8">E60*F60</f>
        <v>50.599576604733208</v>
      </c>
    </row>
    <row r="61" spans="1:16" x14ac:dyDescent="0.25">
      <c r="B61" s="103">
        <v>3</v>
      </c>
      <c r="C61" s="101">
        <v>130</v>
      </c>
      <c r="D61" s="74">
        <f>F5</f>
        <v>2.2360679774999408</v>
      </c>
      <c r="E61" s="90">
        <f>C61-C69</f>
        <v>-83.4</v>
      </c>
      <c r="F61" s="89">
        <f>D61-D69</f>
        <v>0.38715014876300025</v>
      </c>
      <c r="G61" s="90">
        <f t="shared" si="7"/>
        <v>6955.5600000000013</v>
      </c>
      <c r="H61" s="89">
        <f t="shared" si="7"/>
        <v>0.14988523768721321</v>
      </c>
      <c r="I61" s="95">
        <f t="shared" si="8"/>
        <v>-32.288322406834226</v>
      </c>
    </row>
    <row r="62" spans="1:16" x14ac:dyDescent="0.25">
      <c r="B62" s="103">
        <v>4</v>
      </c>
      <c r="C62" s="101">
        <v>186</v>
      </c>
      <c r="D62" s="74">
        <f>G5</f>
        <v>1.4142135623729393</v>
      </c>
      <c r="E62" s="90">
        <f>C62-C69</f>
        <v>-27.400000000000006</v>
      </c>
      <c r="F62" s="89">
        <f>D62-D69</f>
        <v>-0.43470426636400128</v>
      </c>
      <c r="G62" s="90">
        <f t="shared" si="7"/>
        <v>750.76000000000033</v>
      </c>
      <c r="H62" s="89">
        <f t="shared" si="7"/>
        <v>0.18896779919506457</v>
      </c>
      <c r="I62" s="95">
        <f t="shared" si="8"/>
        <v>11.910896898373638</v>
      </c>
    </row>
    <row r="63" spans="1:16" x14ac:dyDescent="0.25">
      <c r="B63" s="103">
        <v>5</v>
      </c>
      <c r="C63" s="101">
        <v>211</v>
      </c>
      <c r="D63" s="74">
        <f>H5</f>
        <v>3.1622776601680309</v>
      </c>
      <c r="E63" s="90">
        <f>C63-C69</f>
        <v>-2.4000000000000057</v>
      </c>
      <c r="F63" s="89">
        <f>D63-D69</f>
        <v>1.3133598314310904</v>
      </c>
      <c r="G63" s="90">
        <f t="shared" si="7"/>
        <v>5.7600000000000273</v>
      </c>
      <c r="H63" s="89">
        <f t="shared" si="7"/>
        <v>1.7249140468167021</v>
      </c>
      <c r="I63" s="95">
        <f t="shared" si="8"/>
        <v>-3.1520635954346243</v>
      </c>
    </row>
    <row r="64" spans="1:16" x14ac:dyDescent="0.25">
      <c r="B64" s="103">
        <v>6</v>
      </c>
      <c r="C64" s="101">
        <v>234</v>
      </c>
      <c r="D64" s="74">
        <f>I5</f>
        <v>0.99999999999988987</v>
      </c>
      <c r="E64" s="90">
        <f>C64-C69</f>
        <v>20.599999999999994</v>
      </c>
      <c r="F64" s="89">
        <f>D64-D69</f>
        <v>-0.84891782873705068</v>
      </c>
      <c r="G64" s="90">
        <f t="shared" si="7"/>
        <v>424.35999999999979</v>
      </c>
      <c r="H64" s="89">
        <f t="shared" si="7"/>
        <v>0.72066147994762852</v>
      </c>
      <c r="I64" s="95">
        <f t="shared" si="8"/>
        <v>-17.48770727198324</v>
      </c>
    </row>
    <row r="65" spans="2:14" x14ac:dyDescent="0.25">
      <c r="B65" s="103">
        <v>7</v>
      </c>
      <c r="C65" s="101">
        <v>270</v>
      </c>
      <c r="D65" s="74">
        <f>J5</f>
        <v>1.4142135623729393</v>
      </c>
      <c r="E65" s="90">
        <f>C65-C69</f>
        <v>56.599999999999994</v>
      </c>
      <c r="F65" s="89">
        <f>D65-D69</f>
        <v>-0.43470426636400128</v>
      </c>
      <c r="G65" s="90">
        <f t="shared" si="7"/>
        <v>3203.5599999999995</v>
      </c>
      <c r="H65" s="89">
        <f t="shared" si="7"/>
        <v>0.18896779919506457</v>
      </c>
      <c r="I65" s="95">
        <f t="shared" si="8"/>
        <v>-24.604261476202471</v>
      </c>
    </row>
    <row r="66" spans="2:14" x14ac:dyDescent="0.25">
      <c r="B66" s="103">
        <v>8</v>
      </c>
      <c r="C66" s="101">
        <v>283</v>
      </c>
      <c r="D66" s="74">
        <f>K5</f>
        <v>1.4142135623729393</v>
      </c>
      <c r="E66" s="90">
        <f>C66-C69</f>
        <v>69.599999999999994</v>
      </c>
      <c r="F66" s="89">
        <f>D66-D69</f>
        <v>-0.43470426636400128</v>
      </c>
      <c r="G66" s="90">
        <f t="shared" si="7"/>
        <v>4844.1599999999989</v>
      </c>
      <c r="H66" s="89">
        <f t="shared" si="7"/>
        <v>0.18896779919506457</v>
      </c>
      <c r="I66" s="95">
        <f t="shared" si="8"/>
        <v>-30.255416938934488</v>
      </c>
    </row>
    <row r="67" spans="2:14" x14ac:dyDescent="0.25">
      <c r="B67" s="103">
        <v>9</v>
      </c>
      <c r="C67" s="101">
        <v>310</v>
      </c>
      <c r="D67" s="74">
        <f>L5</f>
        <v>3.6055512754635921</v>
      </c>
      <c r="E67" s="90">
        <f>C67-C69</f>
        <v>96.6</v>
      </c>
      <c r="F67" s="89">
        <f>D67-D69</f>
        <v>1.7566334467266516</v>
      </c>
      <c r="G67" s="90">
        <f t="shared" si="7"/>
        <v>9331.56</v>
      </c>
      <c r="H67" s="89">
        <f t="shared" si="7"/>
        <v>3.0857610661587556</v>
      </c>
      <c r="I67" s="95">
        <f t="shared" si="8"/>
        <v>169.69079095379453</v>
      </c>
    </row>
    <row r="68" spans="2:14" ht="15.75" thickBot="1" x14ac:dyDescent="0.3">
      <c r="B68" s="104">
        <v>10</v>
      </c>
      <c r="C68" s="102">
        <v>343</v>
      </c>
      <c r="D68" s="78">
        <f>M5</f>
        <v>0</v>
      </c>
      <c r="E68" s="90">
        <f>C68-C69</f>
        <v>129.6</v>
      </c>
      <c r="F68" s="93">
        <f>D68-D69</f>
        <v>-1.8489178287369405</v>
      </c>
      <c r="G68" s="92">
        <f t="shared" si="7"/>
        <v>16796.16</v>
      </c>
      <c r="H68" s="93">
        <f t="shared" si="7"/>
        <v>3.4184971374213227</v>
      </c>
      <c r="I68" s="96">
        <f t="shared" si="8"/>
        <v>-239.61975060430748</v>
      </c>
    </row>
    <row r="69" spans="2:14" ht="15.75" thickBot="1" x14ac:dyDescent="0.3">
      <c r="B69" s="105" t="s">
        <v>63</v>
      </c>
      <c r="C69" s="97">
        <f>N53</f>
        <v>213.4</v>
      </c>
      <c r="D69" s="107">
        <f>N5</f>
        <v>1.8489178287369405</v>
      </c>
      <c r="E69" s="100"/>
      <c r="F69" s="106" t="s">
        <v>61</v>
      </c>
      <c r="G69" s="97">
        <f>SUM(G59:G68)</f>
        <v>76424.399999999994</v>
      </c>
      <c r="H69" s="98">
        <f t="shared" ref="H69:I69" si="9">SUM(H59:H68)</f>
        <v>10.815028625779533</v>
      </c>
      <c r="I69" s="99">
        <f t="shared" si="9"/>
        <v>-255.66789088447686</v>
      </c>
    </row>
    <row r="70" spans="2:14" x14ac:dyDescent="0.25">
      <c r="E70" s="94"/>
    </row>
    <row r="71" spans="2:14" ht="15.75" thickBot="1" x14ac:dyDescent="0.3"/>
    <row r="72" spans="2:14" ht="15.75" thickBot="1" x14ac:dyDescent="0.3">
      <c r="B72" s="246" t="s">
        <v>67</v>
      </c>
      <c r="C72" s="247"/>
      <c r="D72" s="247"/>
      <c r="E72" s="247"/>
      <c r="F72" s="247"/>
      <c r="G72" s="247"/>
      <c r="H72" s="247"/>
      <c r="I72" s="248"/>
      <c r="J72" s="249" t="s">
        <v>64</v>
      </c>
      <c r="K72" s="250"/>
      <c r="L72" s="250"/>
      <c r="M72" s="251"/>
      <c r="N72" s="116">
        <f>I84/SQRT(G84*H84)</f>
        <v>-0.37055612914613006</v>
      </c>
    </row>
    <row r="73" spans="2:14" ht="15.75" thickBot="1" x14ac:dyDescent="0.3">
      <c r="B73" s="115"/>
      <c r="C73" s="114" t="s">
        <v>60</v>
      </c>
      <c r="D73" s="112"/>
      <c r="E73" s="112"/>
      <c r="F73" s="112"/>
      <c r="G73" s="112"/>
      <c r="H73" s="112"/>
      <c r="I73" s="113"/>
      <c r="J73" s="240" t="s">
        <v>65</v>
      </c>
      <c r="K73" s="241"/>
      <c r="L73" s="241"/>
      <c r="M73" s="242"/>
      <c r="N73" s="117">
        <v>0.63200000000000001</v>
      </c>
    </row>
    <row r="74" spans="2:14" ht="15.75" thickBot="1" x14ac:dyDescent="0.3">
      <c r="B74" s="108">
        <v>1</v>
      </c>
      <c r="C74" s="80">
        <v>70</v>
      </c>
      <c r="D74" s="74">
        <v>1.4142135623729393</v>
      </c>
      <c r="E74" s="91">
        <f>C74-C84</f>
        <v>-143.4</v>
      </c>
      <c r="F74" s="110">
        <f>D74-D84</f>
        <v>9.1536286131518096E-2</v>
      </c>
      <c r="G74" s="91">
        <f>E74*E74</f>
        <v>20563.560000000001</v>
      </c>
      <c r="H74" s="110">
        <f>F74*F74</f>
        <v>8.3788916787511519E-3</v>
      </c>
      <c r="I74" s="111">
        <f>E74*F74</f>
        <v>-13.126303431259695</v>
      </c>
      <c r="J74" s="258" t="s">
        <v>66</v>
      </c>
      <c r="K74" s="259"/>
      <c r="L74" s="259"/>
      <c r="M74" s="260"/>
      <c r="N74" s="118" t="b">
        <f>N72&gt;N73</f>
        <v>0</v>
      </c>
    </row>
    <row r="75" spans="2:14" x14ac:dyDescent="0.25">
      <c r="B75" s="103">
        <v>2</v>
      </c>
      <c r="C75" s="80">
        <v>97</v>
      </c>
      <c r="D75" s="74">
        <v>1.000000000000334</v>
      </c>
      <c r="E75" s="90">
        <f>C75-C84</f>
        <v>-116.4</v>
      </c>
      <c r="F75" s="89">
        <f>D75-D84</f>
        <v>-0.32267727624108722</v>
      </c>
      <c r="G75" s="90">
        <f t="shared" ref="G75:G83" si="10">E75*E75</f>
        <v>13548.960000000001</v>
      </c>
      <c r="H75" s="89">
        <f t="shared" ref="H75:H83" si="11">F75*F75</f>
        <v>0.10412062460236692</v>
      </c>
      <c r="I75" s="95">
        <f t="shared" ref="I75:I83" si="12">E75*F75</f>
        <v>37.559634954462553</v>
      </c>
    </row>
    <row r="76" spans="2:14" x14ac:dyDescent="0.25">
      <c r="B76" s="103">
        <v>3</v>
      </c>
      <c r="C76" s="80">
        <v>130</v>
      </c>
      <c r="D76" s="74">
        <v>3.1622776601684524</v>
      </c>
      <c r="E76" s="90">
        <f>C76-C84</f>
        <v>-83.4</v>
      </c>
      <c r="F76" s="89">
        <f>D76-D84</f>
        <v>1.8396003839270312</v>
      </c>
      <c r="G76" s="90">
        <f t="shared" si="10"/>
        <v>6955.5600000000013</v>
      </c>
      <c r="H76" s="89">
        <f t="shared" si="11"/>
        <v>3.3841295725444804</v>
      </c>
      <c r="I76" s="95">
        <f t="shared" si="12"/>
        <v>-153.42267201951441</v>
      </c>
    </row>
    <row r="77" spans="2:14" x14ac:dyDescent="0.25">
      <c r="B77" s="103">
        <v>4</v>
      </c>
      <c r="C77" s="80">
        <v>186</v>
      </c>
      <c r="D77" s="74">
        <v>1.4142135623729393</v>
      </c>
      <c r="E77" s="90">
        <f>C77-C84</f>
        <v>-27.400000000000006</v>
      </c>
      <c r="F77" s="89">
        <f>D77-D84</f>
        <v>9.1536286131518096E-2</v>
      </c>
      <c r="G77" s="90">
        <f t="shared" si="10"/>
        <v>750.76000000000033</v>
      </c>
      <c r="H77" s="89">
        <f t="shared" si="11"/>
        <v>8.3788916787511519E-3</v>
      </c>
      <c r="I77" s="95">
        <f t="shared" si="12"/>
        <v>-2.5080942400035964</v>
      </c>
    </row>
    <row r="78" spans="2:14" x14ac:dyDescent="0.25">
      <c r="B78" s="103">
        <v>5</v>
      </c>
      <c r="C78" s="80">
        <v>211</v>
      </c>
      <c r="D78" s="74">
        <v>0.99999999999988987</v>
      </c>
      <c r="E78" s="90">
        <f>C78-C84</f>
        <v>-2.4000000000000057</v>
      </c>
      <c r="F78" s="89">
        <f>D78-D84</f>
        <v>-0.32267727624153131</v>
      </c>
      <c r="G78" s="90">
        <f t="shared" si="10"/>
        <v>5.7600000000000273</v>
      </c>
      <c r="H78" s="89">
        <f t="shared" si="11"/>
        <v>0.10412062460265351</v>
      </c>
      <c r="I78" s="95">
        <f t="shared" si="12"/>
        <v>0.77442546297967696</v>
      </c>
    </row>
    <row r="79" spans="2:14" x14ac:dyDescent="0.25">
      <c r="B79" s="103">
        <v>6</v>
      </c>
      <c r="C79" s="80">
        <v>234</v>
      </c>
      <c r="D79" s="74">
        <v>1.000000000000334</v>
      </c>
      <c r="E79" s="90">
        <f>C79-C84</f>
        <v>20.599999999999994</v>
      </c>
      <c r="F79" s="89">
        <f>D79-D84</f>
        <v>-0.32267727624108722</v>
      </c>
      <c r="G79" s="90">
        <f t="shared" si="10"/>
        <v>424.35999999999979</v>
      </c>
      <c r="H79" s="89">
        <f t="shared" si="11"/>
        <v>0.10412062460236692</v>
      </c>
      <c r="I79" s="95">
        <f t="shared" si="12"/>
        <v>-6.6471518905663949</v>
      </c>
    </row>
    <row r="80" spans="2:14" x14ac:dyDescent="0.25">
      <c r="B80" s="103">
        <v>7</v>
      </c>
      <c r="C80" s="80">
        <v>270</v>
      </c>
      <c r="D80" s="74">
        <v>0.99999999999988987</v>
      </c>
      <c r="E80" s="90">
        <f>C80-C84</f>
        <v>56.599999999999994</v>
      </c>
      <c r="F80" s="89">
        <f>D80-D84</f>
        <v>-0.32267727624153131</v>
      </c>
      <c r="G80" s="90">
        <f t="shared" si="10"/>
        <v>3203.5599999999995</v>
      </c>
      <c r="H80" s="89">
        <f t="shared" si="11"/>
        <v>0.10412062460265351</v>
      </c>
      <c r="I80" s="95">
        <f t="shared" si="12"/>
        <v>-18.263533835270671</v>
      </c>
    </row>
    <row r="81" spans="2:14" x14ac:dyDescent="0.25">
      <c r="B81" s="103">
        <v>8</v>
      </c>
      <c r="C81" s="80">
        <v>283</v>
      </c>
      <c r="D81" s="74">
        <v>0.99999999999988987</v>
      </c>
      <c r="E81" s="90">
        <f>C81-C84</f>
        <v>69.599999999999994</v>
      </c>
      <c r="F81" s="89">
        <f>D81-D84</f>
        <v>-0.32267727624153131</v>
      </c>
      <c r="G81" s="90">
        <f t="shared" si="10"/>
        <v>4844.1599999999989</v>
      </c>
      <c r="H81" s="89">
        <f t="shared" si="11"/>
        <v>0.10412062460265351</v>
      </c>
      <c r="I81" s="95">
        <f t="shared" si="12"/>
        <v>-22.458338426410577</v>
      </c>
    </row>
    <row r="82" spans="2:14" x14ac:dyDescent="0.25">
      <c r="B82" s="103">
        <v>9</v>
      </c>
      <c r="C82" s="80">
        <v>310</v>
      </c>
      <c r="D82" s="74">
        <v>2.2360679774995433</v>
      </c>
      <c r="E82" s="90">
        <f>C82-C84</f>
        <v>96.6</v>
      </c>
      <c r="F82" s="89">
        <f>D82-D84</f>
        <v>0.91339070125812216</v>
      </c>
      <c r="G82" s="90">
        <f t="shared" si="10"/>
        <v>9331.56</v>
      </c>
      <c r="H82" s="89">
        <f t="shared" si="11"/>
        <v>0.83428257314480414</v>
      </c>
      <c r="I82" s="95">
        <f t="shared" si="12"/>
        <v>88.233541741534594</v>
      </c>
    </row>
    <row r="83" spans="2:14" ht="15.75" thickBot="1" x14ac:dyDescent="0.3">
      <c r="B83" s="104">
        <v>10</v>
      </c>
      <c r="C83" s="127">
        <v>343</v>
      </c>
      <c r="D83" s="78">
        <v>0</v>
      </c>
      <c r="E83" s="90">
        <f>C83-C84</f>
        <v>129.6</v>
      </c>
      <c r="F83" s="93">
        <f>D83-D84</f>
        <v>-1.3226772762414212</v>
      </c>
      <c r="G83" s="92">
        <f t="shared" si="10"/>
        <v>16796.16</v>
      </c>
      <c r="H83" s="93">
        <f t="shared" si="11"/>
        <v>1.7494751770854249</v>
      </c>
      <c r="I83" s="96">
        <f t="shared" si="12"/>
        <v>-171.41897500088817</v>
      </c>
    </row>
    <row r="84" spans="2:14" ht="15.75" thickBot="1" x14ac:dyDescent="0.3">
      <c r="B84" s="105" t="s">
        <v>63</v>
      </c>
      <c r="C84" s="128">
        <v>213.4</v>
      </c>
      <c r="D84" s="107">
        <v>1.3226772762414212</v>
      </c>
      <c r="E84" s="100"/>
      <c r="F84" s="106" t="s">
        <v>61</v>
      </c>
      <c r="G84" s="97">
        <f>SUM(G74:G83)</f>
        <v>76424.399999999994</v>
      </c>
      <c r="H84" s="98">
        <f t="shared" ref="H84:I84" si="13">SUM(H74:H83)</f>
        <v>6.5052482291449065</v>
      </c>
      <c r="I84" s="99">
        <f t="shared" si="13"/>
        <v>-261.27746668493671</v>
      </c>
    </row>
    <row r="86" spans="2:14" ht="15.75" thickBot="1" x14ac:dyDescent="0.3"/>
    <row r="87" spans="2:14" ht="15.75" thickBot="1" x14ac:dyDescent="0.3">
      <c r="B87" s="246" t="s">
        <v>68</v>
      </c>
      <c r="C87" s="247"/>
      <c r="D87" s="247"/>
      <c r="E87" s="247"/>
      <c r="F87" s="247"/>
      <c r="G87" s="247"/>
      <c r="H87" s="247"/>
      <c r="I87" s="248"/>
      <c r="J87" s="249" t="s">
        <v>64</v>
      </c>
      <c r="K87" s="250"/>
      <c r="L87" s="250"/>
      <c r="M87" s="251"/>
      <c r="N87" s="116">
        <f>I99/SQRT(G99*H99)</f>
        <v>0.10291876450773699</v>
      </c>
    </row>
    <row r="88" spans="2:14" ht="15.75" thickBot="1" x14ac:dyDescent="0.3">
      <c r="B88" s="115"/>
      <c r="C88" s="114" t="s">
        <v>60</v>
      </c>
      <c r="D88" s="112"/>
      <c r="E88" s="112"/>
      <c r="F88" s="112"/>
      <c r="G88" s="112"/>
      <c r="H88" s="112"/>
      <c r="I88" s="113"/>
      <c r="J88" s="240" t="s">
        <v>65</v>
      </c>
      <c r="K88" s="241"/>
      <c r="L88" s="241"/>
      <c r="M88" s="242"/>
      <c r="N88" s="117">
        <v>0.63200000000000001</v>
      </c>
    </row>
    <row r="89" spans="2:14" ht="15.75" thickBot="1" x14ac:dyDescent="0.3">
      <c r="B89" s="108">
        <v>1</v>
      </c>
      <c r="C89" s="80">
        <v>70</v>
      </c>
      <c r="D89" s="74">
        <v>0.99999999999988987</v>
      </c>
      <c r="E89" s="91">
        <f>C89-C99</f>
        <v>-143.4</v>
      </c>
      <c r="F89" s="110">
        <f>D89-D99</f>
        <v>-0.30644951022462963</v>
      </c>
      <c r="G89" s="91">
        <f>E89*E89</f>
        <v>20563.560000000001</v>
      </c>
      <c r="H89" s="110">
        <f>F89*F89</f>
        <v>9.3911302316915385E-2</v>
      </c>
      <c r="I89" s="111">
        <f>E89*F89</f>
        <v>43.944859766211891</v>
      </c>
      <c r="J89" s="258" t="s">
        <v>66</v>
      </c>
      <c r="K89" s="259"/>
      <c r="L89" s="259"/>
      <c r="M89" s="260"/>
      <c r="N89" s="118" t="b">
        <f>N87&gt;N88</f>
        <v>0</v>
      </c>
    </row>
    <row r="90" spans="2:14" x14ac:dyDescent="0.25">
      <c r="B90" s="103">
        <v>2</v>
      </c>
      <c r="C90" s="80">
        <v>97</v>
      </c>
      <c r="D90" s="74">
        <v>0.99999999999988987</v>
      </c>
      <c r="E90" s="90">
        <f>C90-C99</f>
        <v>-116.4</v>
      </c>
      <c r="F90" s="89">
        <f>D90-D99</f>
        <v>-0.30644951022462963</v>
      </c>
      <c r="G90" s="90">
        <f t="shared" ref="G90:G98" si="14">E90*E90</f>
        <v>13548.960000000001</v>
      </c>
      <c r="H90" s="89">
        <f t="shared" ref="H90:H98" si="15">F90*F90</f>
        <v>9.3911302316915385E-2</v>
      </c>
      <c r="I90" s="95">
        <f t="shared" ref="I90:I98" si="16">E90*F90</f>
        <v>35.670722990146892</v>
      </c>
    </row>
    <row r="91" spans="2:14" x14ac:dyDescent="0.25">
      <c r="B91" s="103">
        <v>3</v>
      </c>
      <c r="C91" s="80">
        <v>130</v>
      </c>
      <c r="D91" s="74">
        <v>2.9999999999996696</v>
      </c>
      <c r="E91" s="90">
        <f>C91-C99</f>
        <v>-83.4</v>
      </c>
      <c r="F91" s="89">
        <f>D91-D99</f>
        <v>1.6935504897751501</v>
      </c>
      <c r="G91" s="90">
        <f t="shared" si="14"/>
        <v>6955.5600000000013</v>
      </c>
      <c r="H91" s="89">
        <f t="shared" si="15"/>
        <v>2.8681132614176508</v>
      </c>
      <c r="I91" s="95">
        <f t="shared" si="16"/>
        <v>-141.24211084724752</v>
      </c>
    </row>
    <row r="92" spans="2:14" x14ac:dyDescent="0.25">
      <c r="B92" s="103">
        <v>4</v>
      </c>
      <c r="C92" s="80">
        <v>186</v>
      </c>
      <c r="D92" s="74">
        <v>0</v>
      </c>
      <c r="E92" s="90">
        <f>C92-C99</f>
        <v>-27.400000000000006</v>
      </c>
      <c r="F92" s="89">
        <f>D92-D99</f>
        <v>-1.3064495102245195</v>
      </c>
      <c r="G92" s="90">
        <f t="shared" si="14"/>
        <v>750.76000000000033</v>
      </c>
      <c r="H92" s="89">
        <f t="shared" si="15"/>
        <v>1.7068103227658868</v>
      </c>
      <c r="I92" s="95">
        <f t="shared" si="16"/>
        <v>35.796716580151845</v>
      </c>
    </row>
    <row r="93" spans="2:14" x14ac:dyDescent="0.25">
      <c r="B93" s="103">
        <v>5</v>
      </c>
      <c r="C93" s="80">
        <v>211</v>
      </c>
      <c r="D93" s="74">
        <v>0</v>
      </c>
      <c r="E93" s="90">
        <f>C93-C99</f>
        <v>-2.4000000000000057</v>
      </c>
      <c r="F93" s="89">
        <f>D93-D99</f>
        <v>-1.3064495102245195</v>
      </c>
      <c r="G93" s="90">
        <f t="shared" si="14"/>
        <v>5.7600000000000273</v>
      </c>
      <c r="H93" s="89">
        <f t="shared" si="15"/>
        <v>1.7068103227658868</v>
      </c>
      <c r="I93" s="95">
        <f t="shared" si="16"/>
        <v>3.1354788245388541</v>
      </c>
    </row>
    <row r="94" spans="2:14" x14ac:dyDescent="0.25">
      <c r="B94" s="103">
        <v>6</v>
      </c>
      <c r="C94" s="80">
        <v>234</v>
      </c>
      <c r="D94" s="74">
        <v>1.9999999999997797</v>
      </c>
      <c r="E94" s="90">
        <f>C94-C99</f>
        <v>20.599999999999994</v>
      </c>
      <c r="F94" s="89">
        <f>D94-D99</f>
        <v>0.69355048977526024</v>
      </c>
      <c r="G94" s="90">
        <f t="shared" si="14"/>
        <v>424.35999999999979</v>
      </c>
      <c r="H94" s="89">
        <f t="shared" si="15"/>
        <v>0.48101228186750333</v>
      </c>
      <c r="I94" s="95">
        <f t="shared" si="16"/>
        <v>14.287140089370357</v>
      </c>
    </row>
    <row r="95" spans="2:14" x14ac:dyDescent="0.25">
      <c r="B95" s="103">
        <v>7</v>
      </c>
      <c r="C95" s="80">
        <v>270</v>
      </c>
      <c r="D95" s="74">
        <v>1.4142135623730963</v>
      </c>
      <c r="E95" s="90">
        <f>C95-C99</f>
        <v>56.599999999999994</v>
      </c>
      <c r="F95" s="89">
        <f>D95-D99</f>
        <v>0.10776405214857676</v>
      </c>
      <c r="G95" s="90">
        <f t="shared" si="14"/>
        <v>3203.5599999999995</v>
      </c>
      <c r="H95" s="89">
        <f t="shared" si="15"/>
        <v>1.1613090935481171E-2</v>
      </c>
      <c r="I95" s="95">
        <f t="shared" si="16"/>
        <v>6.099445351609444</v>
      </c>
    </row>
    <row r="96" spans="2:14" x14ac:dyDescent="0.25">
      <c r="B96" s="103">
        <v>8</v>
      </c>
      <c r="C96" s="80">
        <v>283</v>
      </c>
      <c r="D96" s="74">
        <v>0.99999999999988987</v>
      </c>
      <c r="E96" s="90">
        <f>C96-C99</f>
        <v>69.599999999999994</v>
      </c>
      <c r="F96" s="89">
        <f>D96-D99</f>
        <v>-0.30644951022462963</v>
      </c>
      <c r="G96" s="90">
        <f t="shared" si="14"/>
        <v>4844.1599999999989</v>
      </c>
      <c r="H96" s="89">
        <f t="shared" si="15"/>
        <v>9.3911302316915385E-2</v>
      </c>
      <c r="I96" s="95">
        <f t="shared" si="16"/>
        <v>-21.32888591163422</v>
      </c>
    </row>
    <row r="97" spans="2:14" x14ac:dyDescent="0.25">
      <c r="B97" s="103">
        <v>9</v>
      </c>
      <c r="C97" s="80">
        <v>310</v>
      </c>
      <c r="D97" s="74">
        <v>2.2360679775000398</v>
      </c>
      <c r="E97" s="90">
        <f>C97-C99</f>
        <v>96.6</v>
      </c>
      <c r="F97" s="89">
        <f>D97-D99</f>
        <v>0.92961846727552033</v>
      </c>
      <c r="G97" s="90">
        <f t="shared" si="14"/>
        <v>9331.56</v>
      </c>
      <c r="H97" s="89">
        <f t="shared" si="15"/>
        <v>0.86419049469968767</v>
      </c>
      <c r="I97" s="95">
        <f t="shared" si="16"/>
        <v>89.801143938815258</v>
      </c>
    </row>
    <row r="98" spans="2:14" ht="15.75" thickBot="1" x14ac:dyDescent="0.3">
      <c r="B98" s="104">
        <v>10</v>
      </c>
      <c r="C98" s="127">
        <v>343</v>
      </c>
      <c r="D98" s="78">
        <v>1.4142135623729393</v>
      </c>
      <c r="E98" s="90">
        <f>C98-C99</f>
        <v>129.6</v>
      </c>
      <c r="F98" s="93">
        <f>D98-D99</f>
        <v>0.10776405214841978</v>
      </c>
      <c r="G98" s="92">
        <f t="shared" si="14"/>
        <v>16796.16</v>
      </c>
      <c r="H98" s="93">
        <f t="shared" si="15"/>
        <v>1.1613090935447337E-2</v>
      </c>
      <c r="I98" s="96">
        <f t="shared" si="16"/>
        <v>13.966221158435202</v>
      </c>
    </row>
    <row r="99" spans="2:14" ht="15.75" thickBot="1" x14ac:dyDescent="0.3">
      <c r="B99" s="105" t="s">
        <v>63</v>
      </c>
      <c r="C99" s="128">
        <v>213.4</v>
      </c>
      <c r="D99" s="107">
        <v>1.3064495102245195</v>
      </c>
      <c r="E99" s="100"/>
      <c r="F99" s="106" t="s">
        <v>61</v>
      </c>
      <c r="G99" s="97">
        <f>SUM(G89:G98)</f>
        <v>76424.399999999994</v>
      </c>
      <c r="H99" s="98">
        <f t="shared" ref="H99:I99" si="17">SUM(H89:H98)</f>
        <v>7.9318967723382903</v>
      </c>
      <c r="I99" s="99">
        <f t="shared" si="17"/>
        <v>80.130731940398007</v>
      </c>
    </row>
    <row r="101" spans="2:14" ht="15.75" thickBot="1" x14ac:dyDescent="0.3"/>
    <row r="102" spans="2:14" ht="15.75" thickBot="1" x14ac:dyDescent="0.3">
      <c r="B102" s="246" t="s">
        <v>69</v>
      </c>
      <c r="C102" s="247"/>
      <c r="D102" s="247"/>
      <c r="E102" s="247"/>
      <c r="F102" s="247"/>
      <c r="G102" s="247"/>
      <c r="H102" s="247"/>
      <c r="I102" s="248"/>
      <c r="J102" s="249" t="s">
        <v>64</v>
      </c>
      <c r="K102" s="250"/>
      <c r="L102" s="250"/>
      <c r="M102" s="251"/>
      <c r="N102" s="116">
        <f>I114/SQRT(G114*H114)</f>
        <v>0.42237186838944052</v>
      </c>
    </row>
    <row r="103" spans="2:14" ht="15.75" thickBot="1" x14ac:dyDescent="0.3">
      <c r="B103" s="115"/>
      <c r="C103" s="114" t="s">
        <v>60</v>
      </c>
      <c r="D103" s="112"/>
      <c r="E103" s="112"/>
      <c r="F103" s="112"/>
      <c r="G103" s="112"/>
      <c r="H103" s="112"/>
      <c r="I103" s="113"/>
      <c r="J103" s="240" t="s">
        <v>65</v>
      </c>
      <c r="K103" s="241"/>
      <c r="L103" s="241"/>
      <c r="M103" s="242"/>
      <c r="N103" s="117">
        <v>0.63200000000000001</v>
      </c>
    </row>
    <row r="104" spans="2:14" ht="15.75" thickBot="1" x14ac:dyDescent="0.3">
      <c r="B104" s="108">
        <v>1</v>
      </c>
      <c r="C104" s="80">
        <v>70</v>
      </c>
      <c r="D104" s="74">
        <v>2.2360679774999408</v>
      </c>
      <c r="E104" s="91">
        <f>C104-C114</f>
        <v>-143.4</v>
      </c>
      <c r="F104" s="110">
        <f>D104-D114</f>
        <v>-1.1969920020795866</v>
      </c>
      <c r="G104" s="91">
        <f>E104*E104</f>
        <v>20563.560000000001</v>
      </c>
      <c r="H104" s="110">
        <f>F104*F104</f>
        <v>1.432789853042497</v>
      </c>
      <c r="I104" s="111">
        <f>E104*F104</f>
        <v>171.64865309821272</v>
      </c>
      <c r="J104" s="258" t="s">
        <v>66</v>
      </c>
      <c r="K104" s="259"/>
      <c r="L104" s="259"/>
      <c r="M104" s="260"/>
      <c r="N104" s="118" t="b">
        <f>N102&gt;N103</f>
        <v>0</v>
      </c>
    </row>
    <row r="105" spans="2:14" x14ac:dyDescent="0.25">
      <c r="B105" s="103">
        <v>2</v>
      </c>
      <c r="C105" s="80">
        <v>97</v>
      </c>
      <c r="D105" s="74">
        <v>1.000000000000334</v>
      </c>
      <c r="E105" s="90">
        <f>C105-C114</f>
        <v>-116.4</v>
      </c>
      <c r="F105" s="89">
        <f>D105-D114</f>
        <v>-2.4330599795791934</v>
      </c>
      <c r="G105" s="90">
        <f t="shared" ref="G105:G113" si="18">E105*E105</f>
        <v>13548.960000000001</v>
      </c>
      <c r="H105" s="89">
        <f t="shared" ref="H105:H113" si="19">F105*F105</f>
        <v>5.9197808642299048</v>
      </c>
      <c r="I105" s="95">
        <f t="shared" ref="I105:I113" si="20">E105*F105</f>
        <v>283.20818162301811</v>
      </c>
    </row>
    <row r="106" spans="2:14" x14ac:dyDescent="0.25">
      <c r="B106" s="103">
        <v>3</v>
      </c>
      <c r="C106" s="80">
        <v>130</v>
      </c>
      <c r="D106" s="74">
        <v>4.1231056256176375</v>
      </c>
      <c r="E106" s="90">
        <f>C106-C114</f>
        <v>-83.4</v>
      </c>
      <c r="F106" s="89">
        <f>D106-D114</f>
        <v>0.69004564603811014</v>
      </c>
      <c r="G106" s="90">
        <f t="shared" si="18"/>
        <v>6955.5600000000013</v>
      </c>
      <c r="H106" s="89">
        <f t="shared" si="19"/>
        <v>0.47616299361615277</v>
      </c>
      <c r="I106" s="95">
        <f t="shared" si="20"/>
        <v>-57.549806879578391</v>
      </c>
    </row>
    <row r="107" spans="2:14" x14ac:dyDescent="0.25">
      <c r="B107" s="103">
        <v>4</v>
      </c>
      <c r="C107" s="80">
        <v>186</v>
      </c>
      <c r="D107" s="74">
        <v>2.2360679774999408</v>
      </c>
      <c r="E107" s="90">
        <f>C107-C114</f>
        <v>-27.400000000000006</v>
      </c>
      <c r="F107" s="89">
        <f>D107-D114</f>
        <v>-1.1969920020795866</v>
      </c>
      <c r="G107" s="90">
        <f t="shared" si="18"/>
        <v>750.76000000000033</v>
      </c>
      <c r="H107" s="89">
        <f t="shared" si="19"/>
        <v>1.432789853042497</v>
      </c>
      <c r="I107" s="95">
        <f t="shared" si="20"/>
        <v>32.79758085698068</v>
      </c>
    </row>
    <row r="108" spans="2:14" x14ac:dyDescent="0.25">
      <c r="B108" s="103">
        <v>5</v>
      </c>
      <c r="C108" s="80">
        <v>211</v>
      </c>
      <c r="D108" s="74">
        <v>4.1231056256176375</v>
      </c>
      <c r="E108" s="90">
        <f>C108-C114</f>
        <v>-2.4000000000000057</v>
      </c>
      <c r="F108" s="89">
        <f>D108-D114</f>
        <v>0.69004564603811014</v>
      </c>
      <c r="G108" s="90">
        <f t="shared" si="18"/>
        <v>5.7600000000000273</v>
      </c>
      <c r="H108" s="89">
        <f t="shared" si="19"/>
        <v>0.47616299361615277</v>
      </c>
      <c r="I108" s="95">
        <f t="shared" si="20"/>
        <v>-1.6561095504914682</v>
      </c>
    </row>
    <row r="109" spans="2:14" x14ac:dyDescent="0.25">
      <c r="B109" s="103">
        <v>6</v>
      </c>
      <c r="C109" s="80">
        <v>234</v>
      </c>
      <c r="D109" s="74">
        <v>5.0000000000003375</v>
      </c>
      <c r="E109" s="90">
        <f>C109-C114</f>
        <v>20.599999999999994</v>
      </c>
      <c r="F109" s="89">
        <f>D109-D114</f>
        <v>1.5669400204208102</v>
      </c>
      <c r="G109" s="90">
        <f t="shared" si="18"/>
        <v>424.35999999999979</v>
      </c>
      <c r="H109" s="89">
        <f t="shared" si="19"/>
        <v>2.4553010275963691</v>
      </c>
      <c r="I109" s="95">
        <f t="shared" si="20"/>
        <v>32.278964420668679</v>
      </c>
    </row>
    <row r="110" spans="2:14" x14ac:dyDescent="0.25">
      <c r="B110" s="103">
        <v>7</v>
      </c>
      <c r="C110" s="80">
        <v>270</v>
      </c>
      <c r="D110" s="74">
        <v>5.0990195135930945</v>
      </c>
      <c r="E110" s="90">
        <f>C110-C114</f>
        <v>56.599999999999994</v>
      </c>
      <c r="F110" s="89">
        <f>D110-D114</f>
        <v>1.6659595340135671</v>
      </c>
      <c r="G110" s="90">
        <f t="shared" si="18"/>
        <v>3203.5599999999995</v>
      </c>
      <c r="H110" s="89">
        <f t="shared" si="19"/>
        <v>2.7754211689707016</v>
      </c>
      <c r="I110" s="95">
        <f t="shared" si="20"/>
        <v>94.293309625167893</v>
      </c>
    </row>
    <row r="111" spans="2:14" x14ac:dyDescent="0.25">
      <c r="B111" s="103">
        <v>8</v>
      </c>
      <c r="C111" s="80">
        <v>283</v>
      </c>
      <c r="D111" s="74">
        <v>5.0990195135930945</v>
      </c>
      <c r="E111" s="90">
        <f>C111-C114</f>
        <v>69.599999999999994</v>
      </c>
      <c r="F111" s="89">
        <f>D111-D114</f>
        <v>1.6659595340135671</v>
      </c>
      <c r="G111" s="90">
        <f t="shared" si="18"/>
        <v>4844.1599999999989</v>
      </c>
      <c r="H111" s="89">
        <f t="shared" si="19"/>
        <v>2.7754211689707016</v>
      </c>
      <c r="I111" s="95">
        <f t="shared" si="20"/>
        <v>115.95078356734426</v>
      </c>
    </row>
    <row r="112" spans="2:14" x14ac:dyDescent="0.25">
      <c r="B112" s="103">
        <v>9</v>
      </c>
      <c r="C112" s="80">
        <v>310</v>
      </c>
      <c r="D112" s="74">
        <v>1.4142135623732532</v>
      </c>
      <c r="E112" s="90">
        <f>C112-C114</f>
        <v>96.6</v>
      </c>
      <c r="F112" s="89">
        <f>D112-D114</f>
        <v>-2.0188464172062739</v>
      </c>
      <c r="G112" s="90">
        <f t="shared" si="18"/>
        <v>9331.56</v>
      </c>
      <c r="H112" s="89">
        <f t="shared" si="19"/>
        <v>4.0757408562666084</v>
      </c>
      <c r="I112" s="95">
        <f t="shared" si="20"/>
        <v>-195.02056390212604</v>
      </c>
    </row>
    <row r="113" spans="2:14" ht="15.75" thickBot="1" x14ac:dyDescent="0.3">
      <c r="B113" s="104">
        <v>10</v>
      </c>
      <c r="C113" s="127">
        <v>343</v>
      </c>
      <c r="D113" s="78">
        <v>4.0000000000000036</v>
      </c>
      <c r="E113" s="90">
        <f>C113-C114</f>
        <v>129.6</v>
      </c>
      <c r="F113" s="93">
        <f>D113-D114</f>
        <v>0.5669400204204762</v>
      </c>
      <c r="G113" s="92">
        <f t="shared" si="18"/>
        <v>16796.16</v>
      </c>
      <c r="H113" s="93">
        <f t="shared" si="19"/>
        <v>0.32142098675436998</v>
      </c>
      <c r="I113" s="96">
        <f t="shared" si="20"/>
        <v>73.475426646493716</v>
      </c>
    </row>
    <row r="114" spans="2:14" ht="15.75" thickBot="1" x14ac:dyDescent="0.3">
      <c r="B114" s="105" t="s">
        <v>63</v>
      </c>
      <c r="C114" s="128">
        <v>213.4</v>
      </c>
      <c r="D114" s="107">
        <v>3.4330599795795274</v>
      </c>
      <c r="E114" s="100"/>
      <c r="F114" s="106" t="s">
        <v>61</v>
      </c>
      <c r="G114" s="97">
        <f>SUM(G104:G113)</f>
        <v>76424.399999999994</v>
      </c>
      <c r="H114" s="98">
        <f t="shared" ref="H114:I114" si="21">SUM(H104:H113)</f>
        <v>22.140991766105955</v>
      </c>
      <c r="I114" s="99">
        <f t="shared" si="21"/>
        <v>549.42641950569021</v>
      </c>
    </row>
    <row r="116" spans="2:14" ht="15.75" thickBot="1" x14ac:dyDescent="0.3"/>
    <row r="117" spans="2:14" ht="15.75" thickBot="1" x14ac:dyDescent="0.3">
      <c r="B117" s="246" t="s">
        <v>70</v>
      </c>
      <c r="C117" s="247"/>
      <c r="D117" s="247"/>
      <c r="E117" s="247"/>
      <c r="F117" s="247"/>
      <c r="G117" s="247"/>
      <c r="H117" s="247"/>
      <c r="I117" s="248"/>
      <c r="J117" s="249" t="s">
        <v>64</v>
      </c>
      <c r="K117" s="250"/>
      <c r="L117" s="250"/>
      <c r="M117" s="251"/>
      <c r="N117" s="116">
        <f>I129/SQRT(G129*H129)</f>
        <v>0.66438650175755365</v>
      </c>
    </row>
    <row r="118" spans="2:14" ht="15.75" thickBot="1" x14ac:dyDescent="0.3">
      <c r="B118" s="115"/>
      <c r="C118" s="114" t="s">
        <v>60</v>
      </c>
      <c r="D118" s="112"/>
      <c r="E118" s="112"/>
      <c r="F118" s="112"/>
      <c r="G118" s="112"/>
      <c r="H118" s="112"/>
      <c r="I118" s="113"/>
      <c r="J118" s="240" t="s">
        <v>65</v>
      </c>
      <c r="K118" s="241"/>
      <c r="L118" s="241"/>
      <c r="M118" s="242"/>
      <c r="N118" s="117">
        <v>0.63200000000000001</v>
      </c>
    </row>
    <row r="119" spans="2:14" ht="15.75" thickBot="1" x14ac:dyDescent="0.3">
      <c r="B119" s="108">
        <v>1</v>
      </c>
      <c r="C119" s="80">
        <v>70</v>
      </c>
      <c r="D119" s="74">
        <v>1.000000000000334</v>
      </c>
      <c r="E119" s="91">
        <f>C119-C129</f>
        <v>-143.4</v>
      </c>
      <c r="F119" s="110">
        <f>D119-D129</f>
        <v>-0.95116656306722436</v>
      </c>
      <c r="G119" s="91">
        <f>E119*E119</f>
        <v>20563.560000000001</v>
      </c>
      <c r="H119" s="110">
        <f>F119*F119</f>
        <v>0.90471783069711609</v>
      </c>
      <c r="I119" s="111">
        <f>E119*F119</f>
        <v>136.39728514383998</v>
      </c>
      <c r="J119" s="258" t="s">
        <v>66</v>
      </c>
      <c r="K119" s="259"/>
      <c r="L119" s="259"/>
      <c r="M119" s="260"/>
      <c r="N119" s="129" t="b">
        <f>N117&gt;N118</f>
        <v>1</v>
      </c>
    </row>
    <row r="120" spans="2:14" x14ac:dyDescent="0.25">
      <c r="B120" s="103">
        <v>2</v>
      </c>
      <c r="C120" s="80">
        <v>97</v>
      </c>
      <c r="D120" s="74">
        <v>0.99999999999988987</v>
      </c>
      <c r="E120" s="90">
        <f>C120-C129</f>
        <v>-116.4</v>
      </c>
      <c r="F120" s="89">
        <f>D120-D129</f>
        <v>-0.95116656306766845</v>
      </c>
      <c r="G120" s="90">
        <f t="shared" ref="G120:G128" si="22">E120*E120</f>
        <v>13548.960000000001</v>
      </c>
      <c r="H120" s="89">
        <f t="shared" ref="H120:H128" si="23">F120*F120</f>
        <v>0.90471783069796086</v>
      </c>
      <c r="I120" s="95">
        <f t="shared" ref="I120:I128" si="24">E120*F120</f>
        <v>110.71578794107661</v>
      </c>
    </row>
    <row r="121" spans="2:14" ht="15.75" thickBot="1" x14ac:dyDescent="0.3">
      <c r="B121" s="103">
        <v>3</v>
      </c>
      <c r="C121" s="80">
        <v>130</v>
      </c>
      <c r="D121" s="74">
        <v>1.4142135623732532</v>
      </c>
      <c r="E121" s="90">
        <f>C121-C129</f>
        <v>-83.4</v>
      </c>
      <c r="F121" s="89">
        <f>D121-D129</f>
        <v>-0.53695300069430507</v>
      </c>
      <c r="G121" s="90">
        <f t="shared" si="22"/>
        <v>6955.5600000000013</v>
      </c>
      <c r="H121" s="89">
        <f t="shared" si="23"/>
        <v>0.2883185249546184</v>
      </c>
      <c r="I121" s="95">
        <f t="shared" si="24"/>
        <v>44.781880257905044</v>
      </c>
    </row>
    <row r="122" spans="2:14" x14ac:dyDescent="0.25">
      <c r="B122" s="103">
        <v>4</v>
      </c>
      <c r="C122" s="80">
        <v>186</v>
      </c>
      <c r="D122" s="74">
        <v>1.000000000000334</v>
      </c>
      <c r="E122" s="90">
        <f>C122-C129</f>
        <v>-27.400000000000006</v>
      </c>
      <c r="F122" s="89">
        <f>D122-D129</f>
        <v>-0.95116656306722436</v>
      </c>
      <c r="G122" s="90">
        <f t="shared" si="22"/>
        <v>750.76000000000033</v>
      </c>
      <c r="H122" s="89">
        <f t="shared" si="23"/>
        <v>0.90471783069711609</v>
      </c>
      <c r="I122" s="95">
        <f t="shared" si="24"/>
        <v>26.061963828041954</v>
      </c>
      <c r="K122" s="142" t="s">
        <v>107</v>
      </c>
      <c r="L122" s="223"/>
      <c r="M122" s="224"/>
    </row>
    <row r="123" spans="2:14" x14ac:dyDescent="0.25">
      <c r="B123" s="103">
        <v>5</v>
      </c>
      <c r="C123" s="80">
        <v>211</v>
      </c>
      <c r="D123" s="74">
        <v>2.2360679775001393</v>
      </c>
      <c r="E123" s="90">
        <f>C123-C129</f>
        <v>-2.4000000000000057</v>
      </c>
      <c r="F123" s="89">
        <f>D123-D129</f>
        <v>0.28490141443258099</v>
      </c>
      <c r="G123" s="90">
        <f t="shared" si="22"/>
        <v>5.7600000000000273</v>
      </c>
      <c r="H123" s="89">
        <f t="shared" si="23"/>
        <v>8.1168815945685271E-2</v>
      </c>
      <c r="I123" s="95">
        <f t="shared" si="24"/>
        <v>-0.68376339463819602</v>
      </c>
      <c r="K123" s="143" t="s">
        <v>108</v>
      </c>
      <c r="L123" s="212">
        <f>I129/G129</f>
        <v>7.1815488604032507E-3</v>
      </c>
      <c r="M123" s="213"/>
    </row>
    <row r="124" spans="2:14" ht="15.75" thickBot="1" x14ac:dyDescent="0.3">
      <c r="B124" s="103">
        <v>6</v>
      </c>
      <c r="C124" s="80">
        <v>234</v>
      </c>
      <c r="D124" s="74">
        <v>1.4142135623732532</v>
      </c>
      <c r="E124" s="90">
        <f>C124-C129</f>
        <v>20.599999999999994</v>
      </c>
      <c r="F124" s="89">
        <f>D124-D129</f>
        <v>-0.53695300069430507</v>
      </c>
      <c r="G124" s="90">
        <f t="shared" si="22"/>
        <v>424.35999999999979</v>
      </c>
      <c r="H124" s="89">
        <f t="shared" si="23"/>
        <v>0.2883185249546184</v>
      </c>
      <c r="I124" s="95">
        <f t="shared" si="24"/>
        <v>-11.061231814302682</v>
      </c>
      <c r="K124" s="144" t="s">
        <v>109</v>
      </c>
      <c r="L124" s="214">
        <f>D129-L123*C129</f>
        <v>0.41862403625750466</v>
      </c>
      <c r="M124" s="215"/>
    </row>
    <row r="125" spans="2:14" x14ac:dyDescent="0.25">
      <c r="B125" s="103">
        <v>7</v>
      </c>
      <c r="C125" s="80">
        <v>270</v>
      </c>
      <c r="D125" s="74">
        <v>3.6055512754642081</v>
      </c>
      <c r="E125" s="90">
        <f>C125-C129</f>
        <v>56.599999999999994</v>
      </c>
      <c r="F125" s="89">
        <f>D125-D129</f>
        <v>1.6543847123966497</v>
      </c>
      <c r="G125" s="90">
        <f t="shared" si="22"/>
        <v>3203.5599999999995</v>
      </c>
      <c r="H125" s="89">
        <f t="shared" si="23"/>
        <v>2.7369887766117453</v>
      </c>
      <c r="I125" s="95">
        <f t="shared" si="24"/>
        <v>93.638174721650373</v>
      </c>
      <c r="K125" s="216"/>
      <c r="L125" s="204"/>
      <c r="M125" s="217"/>
    </row>
    <row r="126" spans="2:14" ht="15.75" thickBot="1" x14ac:dyDescent="0.3">
      <c r="B126" s="103">
        <v>8</v>
      </c>
      <c r="C126" s="80">
        <v>283</v>
      </c>
      <c r="D126" s="74">
        <v>3.6055512754642081</v>
      </c>
      <c r="E126" s="90">
        <f>C126-C129</f>
        <v>69.599999999999994</v>
      </c>
      <c r="F126" s="89">
        <f>D126-D129</f>
        <v>1.6543847123966497</v>
      </c>
      <c r="G126" s="90">
        <f t="shared" si="22"/>
        <v>4844.1599999999989</v>
      </c>
      <c r="H126" s="89">
        <f t="shared" si="23"/>
        <v>2.7369887766117453</v>
      </c>
      <c r="I126" s="95">
        <f t="shared" si="24"/>
        <v>115.14517598280682</v>
      </c>
      <c r="K126" s="218"/>
      <c r="L126" s="219"/>
      <c r="M126" s="220"/>
    </row>
    <row r="127" spans="2:14" x14ac:dyDescent="0.25">
      <c r="B127" s="103">
        <v>9</v>
      </c>
      <c r="C127" s="80">
        <v>310</v>
      </c>
      <c r="D127" s="74">
        <v>2.2360679774997418</v>
      </c>
      <c r="E127" s="90">
        <f>C127-C129</f>
        <v>96.6</v>
      </c>
      <c r="F127" s="89">
        <f>D127-D129</f>
        <v>0.28490141443218353</v>
      </c>
      <c r="G127" s="90">
        <f t="shared" si="22"/>
        <v>9331.56</v>
      </c>
      <c r="H127" s="89">
        <f t="shared" si="23"/>
        <v>8.11688159454588E-2</v>
      </c>
      <c r="I127" s="95">
        <f t="shared" si="24"/>
        <v>27.521476634148929</v>
      </c>
    </row>
    <row r="128" spans="2:14" ht="15.75" thickBot="1" x14ac:dyDescent="0.3">
      <c r="B128" s="104">
        <v>10</v>
      </c>
      <c r="C128" s="127">
        <v>343</v>
      </c>
      <c r="D128" s="78">
        <v>2.0000000000002238</v>
      </c>
      <c r="E128" s="90">
        <f>C128-C129</f>
        <v>129.6</v>
      </c>
      <c r="F128" s="93">
        <f>D128-D129</f>
        <v>4.8833436932665508E-2</v>
      </c>
      <c r="G128" s="92">
        <f t="shared" si="22"/>
        <v>16796.16</v>
      </c>
      <c r="H128" s="93">
        <f t="shared" si="23"/>
        <v>2.3847045626566197E-3</v>
      </c>
      <c r="I128" s="96">
        <f t="shared" si="24"/>
        <v>6.3288134264734497</v>
      </c>
    </row>
    <row r="129" spans="2:14" ht="15.75" thickBot="1" x14ac:dyDescent="0.3">
      <c r="B129" s="105" t="s">
        <v>63</v>
      </c>
      <c r="C129" s="128">
        <v>213.4</v>
      </c>
      <c r="D129" s="107">
        <v>1.9511665630675583</v>
      </c>
      <c r="E129" s="100"/>
      <c r="F129" s="106" t="s">
        <v>61</v>
      </c>
      <c r="G129" s="97">
        <f>SUM(G119:G128)</f>
        <v>76424.399999999994</v>
      </c>
      <c r="H129" s="98">
        <f t="shared" ref="H129:I129" si="25">SUM(H119:H128)</f>
        <v>8.9294904316787207</v>
      </c>
      <c r="I129" s="99">
        <f t="shared" si="25"/>
        <v>548.84556272700218</v>
      </c>
    </row>
    <row r="131" spans="2:14" ht="15.75" thickBot="1" x14ac:dyDescent="0.3"/>
    <row r="132" spans="2:14" ht="15.75" thickBot="1" x14ac:dyDescent="0.3">
      <c r="B132" s="246" t="s">
        <v>106</v>
      </c>
      <c r="C132" s="247"/>
      <c r="D132" s="247"/>
      <c r="E132" s="247"/>
      <c r="F132" s="247"/>
      <c r="G132" s="247"/>
      <c r="H132" s="247"/>
      <c r="I132" s="248"/>
      <c r="J132" s="249" t="s">
        <v>64</v>
      </c>
      <c r="K132" s="250"/>
      <c r="L132" s="250"/>
      <c r="M132" s="251"/>
      <c r="N132" s="116">
        <f>I141/SQRT(G141*H141)</f>
        <v>0.21053872829688441</v>
      </c>
    </row>
    <row r="133" spans="2:14" ht="15.75" thickBot="1" x14ac:dyDescent="0.3">
      <c r="B133" s="115"/>
      <c r="C133" s="114" t="s">
        <v>60</v>
      </c>
      <c r="D133" s="112"/>
      <c r="E133" s="112"/>
      <c r="F133" s="112"/>
      <c r="G133" s="112"/>
      <c r="H133" s="112"/>
      <c r="I133" s="113"/>
      <c r="J133" s="240" t="s">
        <v>65</v>
      </c>
      <c r="K133" s="241"/>
      <c r="L133" s="241"/>
      <c r="M133" s="242"/>
      <c r="N133" s="117">
        <v>0.754</v>
      </c>
    </row>
    <row r="134" spans="2:14" ht="15.75" thickBot="1" x14ac:dyDescent="0.3">
      <c r="B134" s="103">
        <v>4</v>
      </c>
      <c r="C134" s="80">
        <v>186</v>
      </c>
      <c r="D134" s="74">
        <v>1.4142135623729393</v>
      </c>
      <c r="E134" s="90">
        <f>C134-C141</f>
        <v>-76.428571428571445</v>
      </c>
      <c r="F134" s="89">
        <f>D134-D141</f>
        <v>-2.0324027816276189</v>
      </c>
      <c r="G134" s="90">
        <f t="shared" ref="G134:G140" si="26">E134*E134</f>
        <v>5841.3265306122476</v>
      </c>
      <c r="H134" s="89">
        <f t="shared" ref="H134:H140" si="27">F134*F134</f>
        <v>4.1306610667676829</v>
      </c>
      <c r="I134" s="95">
        <f t="shared" ref="I134:I140" si="28">E134*F134</f>
        <v>155.33364116725377</v>
      </c>
      <c r="J134" s="258" t="s">
        <v>66</v>
      </c>
      <c r="K134" s="259"/>
      <c r="L134" s="259"/>
      <c r="M134" s="260"/>
      <c r="N134" s="118" t="b">
        <f>N132&gt;N133</f>
        <v>0</v>
      </c>
    </row>
    <row r="135" spans="2:14" ht="14.45" customHeight="1" x14ac:dyDescent="0.25">
      <c r="B135" s="103">
        <v>5</v>
      </c>
      <c r="C135" s="80">
        <v>211</v>
      </c>
      <c r="D135" s="74">
        <v>4.4721359549994837</v>
      </c>
      <c r="E135" s="90">
        <f>C135-C141</f>
        <v>-51.428571428571445</v>
      </c>
      <c r="F135" s="89">
        <f>D135-D141</f>
        <v>1.0255196109989257</v>
      </c>
      <c r="G135" s="90">
        <f t="shared" si="26"/>
        <v>2644.8979591836751</v>
      </c>
      <c r="H135" s="89">
        <f t="shared" si="27"/>
        <v>1.051690472543388</v>
      </c>
      <c r="I135" s="95">
        <f t="shared" si="28"/>
        <v>-52.741008565659058</v>
      </c>
      <c r="K135" s="140"/>
      <c r="L135" s="141"/>
      <c r="M135" s="141"/>
    </row>
    <row r="136" spans="2:14" ht="14.45" customHeight="1" x14ac:dyDescent="0.25">
      <c r="B136" s="103">
        <v>6</v>
      </c>
      <c r="C136" s="80">
        <v>234</v>
      </c>
      <c r="D136" s="74">
        <v>3.1622776601684524</v>
      </c>
      <c r="E136" s="90">
        <f>C136-C141</f>
        <v>-28.428571428571445</v>
      </c>
      <c r="F136" s="89">
        <f>D136-D141</f>
        <v>-0.28433868383210559</v>
      </c>
      <c r="G136" s="90">
        <f t="shared" si="26"/>
        <v>808.18367346938862</v>
      </c>
      <c r="H136" s="89">
        <f t="shared" si="27"/>
        <v>8.0848487123374099E-2</v>
      </c>
      <c r="I136" s="95">
        <f t="shared" si="28"/>
        <v>8.0833425832270063</v>
      </c>
      <c r="K136" s="141"/>
      <c r="L136" s="141"/>
      <c r="M136" s="141"/>
    </row>
    <row r="137" spans="2:14" ht="14.45" customHeight="1" x14ac:dyDescent="0.25">
      <c r="B137" s="103">
        <v>7</v>
      </c>
      <c r="C137" s="80">
        <v>270</v>
      </c>
      <c r="D137" s="74">
        <v>4.4721359549994837</v>
      </c>
      <c r="E137" s="90">
        <f>C137-C141</f>
        <v>7.5714285714285552</v>
      </c>
      <c r="F137" s="89">
        <f>D137-D141</f>
        <v>1.0255196109989257</v>
      </c>
      <c r="G137" s="90">
        <f t="shared" si="26"/>
        <v>57.326530612244653</v>
      </c>
      <c r="H137" s="89">
        <f t="shared" si="27"/>
        <v>1.051690472543388</v>
      </c>
      <c r="I137" s="95">
        <f t="shared" si="28"/>
        <v>7.764648483277564</v>
      </c>
      <c r="K137" s="141"/>
      <c r="L137" s="141"/>
      <c r="M137" s="141"/>
    </row>
    <row r="138" spans="2:14" ht="14.45" customHeight="1" x14ac:dyDescent="0.25">
      <c r="B138" s="103">
        <v>8</v>
      </c>
      <c r="C138" s="80">
        <v>283</v>
      </c>
      <c r="D138" s="74">
        <v>4.9999999999998046</v>
      </c>
      <c r="E138" s="90">
        <f>C138-C141</f>
        <v>20.571428571428555</v>
      </c>
      <c r="F138" s="89">
        <f>D138-D141</f>
        <v>1.5533836559992467</v>
      </c>
      <c r="G138" s="90">
        <f t="shared" si="26"/>
        <v>423.18367346938709</v>
      </c>
      <c r="H138" s="89">
        <f t="shared" si="27"/>
        <v>2.4130007827255859</v>
      </c>
      <c r="I138" s="95">
        <f t="shared" si="28"/>
        <v>31.955320923413048</v>
      </c>
      <c r="K138" s="141"/>
      <c r="L138" s="141"/>
      <c r="M138" s="141"/>
    </row>
    <row r="139" spans="2:14" ht="14.45" customHeight="1" x14ac:dyDescent="0.25">
      <c r="B139" s="103">
        <v>9</v>
      </c>
      <c r="C139" s="80">
        <v>310</v>
      </c>
      <c r="D139" s="74">
        <v>1.9999999999997797</v>
      </c>
      <c r="E139" s="90">
        <f>C139-C141</f>
        <v>47.571428571428555</v>
      </c>
      <c r="F139" s="89">
        <f>D139-D141</f>
        <v>-1.4466163440007782</v>
      </c>
      <c r="G139" s="90">
        <f t="shared" si="26"/>
        <v>2263.0408163265292</v>
      </c>
      <c r="H139" s="89">
        <f t="shared" si="27"/>
        <v>2.0926988467301779</v>
      </c>
      <c r="I139" s="95">
        <f t="shared" si="28"/>
        <v>-68.817606078894144</v>
      </c>
      <c r="K139" s="141"/>
      <c r="L139" s="141"/>
      <c r="M139" s="141"/>
    </row>
    <row r="140" spans="2:14" ht="15.75" thickBot="1" x14ac:dyDescent="0.3">
      <c r="B140" s="104">
        <v>10</v>
      </c>
      <c r="C140" s="127">
        <v>343</v>
      </c>
      <c r="D140" s="78">
        <v>3.6055512754639616</v>
      </c>
      <c r="E140" s="90">
        <f>C140-C141</f>
        <v>80.571428571428555</v>
      </c>
      <c r="F140" s="93">
        <f>D140-D141</f>
        <v>0.15893493146340365</v>
      </c>
      <c r="G140" s="92">
        <f t="shared" si="26"/>
        <v>6491.7551020408137</v>
      </c>
      <c r="H140" s="93">
        <f t="shared" si="27"/>
        <v>2.5260312439276816E-2</v>
      </c>
      <c r="I140" s="96">
        <f t="shared" si="28"/>
        <v>12.80561447790852</v>
      </c>
    </row>
    <row r="141" spans="2:14" ht="15.75" thickBot="1" x14ac:dyDescent="0.3">
      <c r="B141" s="105" t="s">
        <v>63</v>
      </c>
      <c r="C141" s="128">
        <f>AVERAGE(C134:C140)</f>
        <v>262.42857142857144</v>
      </c>
      <c r="D141" s="107">
        <v>3.4466163440005579</v>
      </c>
      <c r="E141" s="100"/>
      <c r="F141" s="106" t="s">
        <v>61</v>
      </c>
      <c r="G141" s="97">
        <f>SUM(G134:G140)</f>
        <v>18529.714285714286</v>
      </c>
      <c r="H141" s="98">
        <f>SUM(H134:H140)</f>
        <v>10.845850440872875</v>
      </c>
      <c r="I141" s="99">
        <f>SUM(I134:I140)</f>
        <v>94.383952990526723</v>
      </c>
    </row>
    <row r="143" spans="2:14" ht="15.75" thickBot="1" x14ac:dyDescent="0.3"/>
    <row r="144" spans="2:14" ht="15.75" thickBot="1" x14ac:dyDescent="0.3">
      <c r="B144" s="246" t="s">
        <v>71</v>
      </c>
      <c r="C144" s="247"/>
      <c r="D144" s="247"/>
      <c r="E144" s="247"/>
      <c r="F144" s="247"/>
      <c r="G144" s="247"/>
      <c r="H144" s="247"/>
      <c r="I144" s="248"/>
      <c r="J144" s="249" t="s">
        <v>64</v>
      </c>
      <c r="K144" s="250"/>
      <c r="L144" s="250"/>
      <c r="M144" s="251"/>
      <c r="N144" s="116">
        <f>I156/SQRT(G156*H156)</f>
        <v>-0.18755916434054484</v>
      </c>
    </row>
    <row r="145" spans="2:14" ht="15.75" thickBot="1" x14ac:dyDescent="0.3">
      <c r="B145" s="115"/>
      <c r="C145" s="114" t="s">
        <v>60</v>
      </c>
      <c r="D145" s="112"/>
      <c r="E145" s="112"/>
      <c r="F145" s="112"/>
      <c r="G145" s="112"/>
      <c r="H145" s="112"/>
      <c r="I145" s="113"/>
      <c r="J145" s="240" t="s">
        <v>65</v>
      </c>
      <c r="K145" s="241"/>
      <c r="L145" s="241"/>
      <c r="M145" s="242"/>
      <c r="N145" s="117">
        <v>0.63200000000000001</v>
      </c>
    </row>
    <row r="146" spans="2:14" ht="15.75" thickBot="1" x14ac:dyDescent="0.3">
      <c r="B146" s="108">
        <v>1</v>
      </c>
      <c r="C146" s="80">
        <v>70</v>
      </c>
      <c r="D146" s="74">
        <v>1.4142135623729393</v>
      </c>
      <c r="E146" s="91">
        <f>C146-C156</f>
        <v>-143.4</v>
      </c>
      <c r="F146" s="110">
        <f>D146-D156</f>
        <v>-0.46716605319827109</v>
      </c>
      <c r="G146" s="91">
        <f>E146*E146</f>
        <v>20563.560000000001</v>
      </c>
      <c r="H146" s="110">
        <f>F146*F146</f>
        <v>0.21824412126084985</v>
      </c>
      <c r="I146" s="111">
        <f>E146*F146</f>
        <v>66.991612028632076</v>
      </c>
      <c r="J146" s="258" t="s">
        <v>66</v>
      </c>
      <c r="K146" s="259"/>
      <c r="L146" s="259"/>
      <c r="M146" s="260"/>
      <c r="N146" s="118" t="b">
        <f>N144&gt;N145</f>
        <v>0</v>
      </c>
    </row>
    <row r="147" spans="2:14" x14ac:dyDescent="0.25">
      <c r="B147" s="103">
        <v>2</v>
      </c>
      <c r="C147" s="80">
        <v>97</v>
      </c>
      <c r="D147" s="74">
        <v>1.0000000000001119</v>
      </c>
      <c r="E147" s="90">
        <f>C147-C156</f>
        <v>-116.4</v>
      </c>
      <c r="F147" s="89">
        <f>D147-D156</f>
        <v>-0.88137961557109845</v>
      </c>
      <c r="G147" s="90">
        <f t="shared" ref="G147:G155" si="29">E147*E147</f>
        <v>13548.960000000001</v>
      </c>
      <c r="H147" s="89">
        <f t="shared" ref="H147:H155" si="30">F147*F147</f>
        <v>0.77683002674425727</v>
      </c>
      <c r="I147" s="95">
        <f t="shared" ref="I147:I155" si="31">E147*F147</f>
        <v>102.59258725247587</v>
      </c>
    </row>
    <row r="148" spans="2:14" x14ac:dyDescent="0.25">
      <c r="B148" s="103">
        <v>3</v>
      </c>
      <c r="C148" s="80">
        <v>130</v>
      </c>
      <c r="D148" s="74">
        <v>5.0990195135928769</v>
      </c>
      <c r="E148" s="90">
        <f>C148-C156</f>
        <v>-83.4</v>
      </c>
      <c r="F148" s="89">
        <f>D148-D156</f>
        <v>3.2176398980216665</v>
      </c>
      <c r="G148" s="90">
        <f t="shared" si="29"/>
        <v>6955.5600000000013</v>
      </c>
      <c r="H148" s="89">
        <f t="shared" si="30"/>
        <v>10.353206513340881</v>
      </c>
      <c r="I148" s="95">
        <f t="shared" si="31"/>
        <v>-268.35116749500702</v>
      </c>
    </row>
    <row r="149" spans="2:14" x14ac:dyDescent="0.25">
      <c r="B149" s="103">
        <v>4</v>
      </c>
      <c r="C149" s="80">
        <v>186</v>
      </c>
      <c r="D149" s="74">
        <v>2.0000000000000018</v>
      </c>
      <c r="E149" s="90">
        <f>C149-C156</f>
        <v>-27.400000000000006</v>
      </c>
      <c r="F149" s="89">
        <f>D149-D156</f>
        <v>0.11862038442879141</v>
      </c>
      <c r="G149" s="90">
        <f t="shared" si="29"/>
        <v>750.76000000000033</v>
      </c>
      <c r="H149" s="89">
        <f t="shared" si="30"/>
        <v>1.4070795602034262E-2</v>
      </c>
      <c r="I149" s="95">
        <f t="shared" si="31"/>
        <v>-3.2501985333488856</v>
      </c>
    </row>
    <row r="150" spans="2:14" x14ac:dyDescent="0.25">
      <c r="B150" s="103">
        <v>5</v>
      </c>
      <c r="C150" s="80">
        <v>211</v>
      </c>
      <c r="D150" s="74">
        <v>0.99999999999988987</v>
      </c>
      <c r="E150" s="90">
        <f>C150-C156</f>
        <v>-2.4000000000000057</v>
      </c>
      <c r="F150" s="89">
        <f>D150-D156</f>
        <v>-0.8813796155713205</v>
      </c>
      <c r="G150" s="90">
        <f t="shared" si="29"/>
        <v>5.7600000000000273</v>
      </c>
      <c r="H150" s="89">
        <f t="shared" si="30"/>
        <v>0.77683002674464874</v>
      </c>
      <c r="I150" s="95">
        <f t="shared" si="31"/>
        <v>2.1153110773711741</v>
      </c>
    </row>
    <row r="151" spans="2:14" x14ac:dyDescent="0.25">
      <c r="B151" s="103">
        <v>6</v>
      </c>
      <c r="C151" s="80">
        <v>234</v>
      </c>
      <c r="D151" s="74">
        <v>1.4142135623730963</v>
      </c>
      <c r="E151" s="90">
        <f>C151-C156</f>
        <v>20.599999999999994</v>
      </c>
      <c r="F151" s="89">
        <f>D151-D156</f>
        <v>-0.46716605319811411</v>
      </c>
      <c r="G151" s="90">
        <f t="shared" si="29"/>
        <v>424.35999999999979</v>
      </c>
      <c r="H151" s="89">
        <f t="shared" si="30"/>
        <v>0.21824412126070317</v>
      </c>
      <c r="I151" s="95">
        <f t="shared" si="31"/>
        <v>-9.6236206958811472</v>
      </c>
    </row>
    <row r="152" spans="2:14" x14ac:dyDescent="0.25">
      <c r="B152" s="103">
        <v>7</v>
      </c>
      <c r="C152" s="80">
        <v>270</v>
      </c>
      <c r="D152" s="74">
        <v>1.4142135623730963</v>
      </c>
      <c r="E152" s="90">
        <f>C152-C156</f>
        <v>56.599999999999994</v>
      </c>
      <c r="F152" s="89">
        <f>D152-D156</f>
        <v>-0.46716605319811411</v>
      </c>
      <c r="G152" s="90">
        <f t="shared" si="29"/>
        <v>3203.5599999999995</v>
      </c>
      <c r="H152" s="89">
        <f t="shared" si="30"/>
        <v>0.21824412126070317</v>
      </c>
      <c r="I152" s="95">
        <f t="shared" si="31"/>
        <v>-26.441598611013255</v>
      </c>
    </row>
    <row r="153" spans="2:14" x14ac:dyDescent="0.25">
      <c r="B153" s="103">
        <v>8</v>
      </c>
      <c r="C153" s="80">
        <v>283</v>
      </c>
      <c r="D153" s="74">
        <v>2.2360679775000398</v>
      </c>
      <c r="E153" s="90">
        <f>C153-C156</f>
        <v>69.599999999999994</v>
      </c>
      <c r="F153" s="89">
        <f>D153-D156</f>
        <v>0.35468836192882947</v>
      </c>
      <c r="G153" s="90">
        <f t="shared" si="29"/>
        <v>4844.1599999999989</v>
      </c>
      <c r="H153" s="89">
        <f t="shared" si="30"/>
        <v>0.12580383408775633</v>
      </c>
      <c r="I153" s="95">
        <f t="shared" si="31"/>
        <v>24.686309990246528</v>
      </c>
    </row>
    <row r="154" spans="2:14" x14ac:dyDescent="0.25">
      <c r="B154" s="103">
        <v>9</v>
      </c>
      <c r="C154" s="80">
        <v>310</v>
      </c>
      <c r="D154" s="74">
        <v>2.2360679774999408</v>
      </c>
      <c r="E154" s="90">
        <f>C154-C156</f>
        <v>96.6</v>
      </c>
      <c r="F154" s="89">
        <f>D154-D156</f>
        <v>0.35468836192873043</v>
      </c>
      <c r="G154" s="90">
        <f t="shared" si="29"/>
        <v>9331.56</v>
      </c>
      <c r="H154" s="89">
        <f t="shared" si="30"/>
        <v>0.12580383408768608</v>
      </c>
      <c r="I154" s="95">
        <f t="shared" si="31"/>
        <v>34.26289576231536</v>
      </c>
    </row>
    <row r="155" spans="2:14" ht="15.75" thickBot="1" x14ac:dyDescent="0.3">
      <c r="B155" s="104">
        <v>10</v>
      </c>
      <c r="C155" s="127">
        <v>343</v>
      </c>
      <c r="D155" s="78">
        <v>1.0000000000001119</v>
      </c>
      <c r="E155" s="90">
        <f>C155-C156</f>
        <v>129.6</v>
      </c>
      <c r="F155" s="93">
        <f>D155-D156</f>
        <v>-0.88137961557109845</v>
      </c>
      <c r="G155" s="92">
        <f t="shared" si="29"/>
        <v>16796.16</v>
      </c>
      <c r="H155" s="93">
        <f t="shared" si="30"/>
        <v>0.77683002674425727</v>
      </c>
      <c r="I155" s="96">
        <f t="shared" si="31"/>
        <v>-114.22679817801435</v>
      </c>
    </row>
    <row r="156" spans="2:14" ht="15.75" thickBot="1" x14ac:dyDescent="0.3">
      <c r="B156" s="105" t="s">
        <v>63</v>
      </c>
      <c r="C156" s="128">
        <v>213.4</v>
      </c>
      <c r="D156" s="107">
        <v>1.8813796155712104</v>
      </c>
      <c r="E156" s="100"/>
      <c r="F156" s="106" t="s">
        <v>61</v>
      </c>
      <c r="G156" s="97">
        <f>SUM(G146:G155)</f>
        <v>76424.399999999994</v>
      </c>
      <c r="H156" s="98">
        <f t="shared" ref="H156:I156" si="32">SUM(H146:H155)</f>
        <v>13.604107421133778</v>
      </c>
      <c r="I156" s="99">
        <f t="shared" si="32"/>
        <v>-191.24466740222366</v>
      </c>
    </row>
    <row r="158" spans="2:14" ht="15.75" thickBot="1" x14ac:dyDescent="0.3"/>
    <row r="159" spans="2:14" ht="15.75" thickBot="1" x14ac:dyDescent="0.3">
      <c r="B159" s="246" t="s">
        <v>72</v>
      </c>
      <c r="C159" s="247"/>
      <c r="D159" s="247"/>
      <c r="E159" s="247"/>
      <c r="F159" s="247"/>
      <c r="G159" s="247"/>
      <c r="H159" s="247"/>
      <c r="I159" s="248"/>
      <c r="J159" s="249" t="s">
        <v>64</v>
      </c>
      <c r="K159" s="250"/>
      <c r="L159" s="250"/>
      <c r="M159" s="251"/>
      <c r="N159" s="116">
        <f>I171/SQRT(G171*H171)</f>
        <v>0.14670506861765606</v>
      </c>
    </row>
    <row r="160" spans="2:14" ht="15.75" thickBot="1" x14ac:dyDescent="0.3">
      <c r="B160" s="115"/>
      <c r="C160" s="114" t="s">
        <v>60</v>
      </c>
      <c r="D160" s="112"/>
      <c r="E160" s="112"/>
      <c r="F160" s="112"/>
      <c r="G160" s="112"/>
      <c r="H160" s="112"/>
      <c r="I160" s="113"/>
      <c r="J160" s="240" t="s">
        <v>65</v>
      </c>
      <c r="K160" s="241"/>
      <c r="L160" s="241"/>
      <c r="M160" s="242"/>
      <c r="N160" s="117">
        <v>0.63200000000000001</v>
      </c>
    </row>
    <row r="161" spans="2:14" ht="15.75" thickBot="1" x14ac:dyDescent="0.3">
      <c r="B161" s="108">
        <v>1</v>
      </c>
      <c r="C161" s="80">
        <v>70</v>
      </c>
      <c r="D161" s="74">
        <v>2.0000000000000018</v>
      </c>
      <c r="E161" s="91">
        <f>C161-C171</f>
        <v>-143.4</v>
      </c>
      <c r="F161" s="110">
        <f>D161-D171</f>
        <v>0.56994369202544704</v>
      </c>
      <c r="G161" s="91">
        <f>E161*E161</f>
        <v>20563.560000000001</v>
      </c>
      <c r="H161" s="110">
        <f>F161*F161</f>
        <v>0.32483581207959761</v>
      </c>
      <c r="I161" s="111">
        <f>E161*F161</f>
        <v>-81.729925436449108</v>
      </c>
      <c r="J161" s="258" t="s">
        <v>66</v>
      </c>
      <c r="K161" s="259"/>
      <c r="L161" s="259"/>
      <c r="M161" s="260"/>
      <c r="N161" s="118" t="b">
        <f>N159&gt;N160</f>
        <v>0</v>
      </c>
    </row>
    <row r="162" spans="2:14" x14ac:dyDescent="0.25">
      <c r="B162" s="103">
        <v>2</v>
      </c>
      <c r="C162" s="80">
        <v>97</v>
      </c>
      <c r="D162" s="74">
        <v>0</v>
      </c>
      <c r="E162" s="90">
        <f>C162-C171</f>
        <v>-116.4</v>
      </c>
      <c r="F162" s="89">
        <f>D162-D171</f>
        <v>-1.4300563079745547</v>
      </c>
      <c r="G162" s="90">
        <f t="shared" ref="G162:G170" si="33">E162*E162</f>
        <v>13548.960000000001</v>
      </c>
      <c r="H162" s="89">
        <f t="shared" ref="H162:H170" si="34">F162*F162</f>
        <v>2.0450610439778147</v>
      </c>
      <c r="I162" s="95">
        <f t="shared" ref="I162:I170" si="35">E162*F162</f>
        <v>166.45855424823819</v>
      </c>
    </row>
    <row r="163" spans="2:14" x14ac:dyDescent="0.25">
      <c r="B163" s="103">
        <v>3</v>
      </c>
      <c r="C163" s="80">
        <v>130</v>
      </c>
      <c r="D163" s="74">
        <v>2.0000000000000018</v>
      </c>
      <c r="E163" s="90">
        <f>C163-C171</f>
        <v>-83.4</v>
      </c>
      <c r="F163" s="89">
        <f>D163-D171</f>
        <v>0.56994369202544704</v>
      </c>
      <c r="G163" s="90">
        <f t="shared" si="33"/>
        <v>6955.5600000000013</v>
      </c>
      <c r="H163" s="89">
        <f t="shared" si="34"/>
        <v>0.32483581207959761</v>
      </c>
      <c r="I163" s="95">
        <f t="shared" si="35"/>
        <v>-47.533303914922286</v>
      </c>
    </row>
    <row r="164" spans="2:14" x14ac:dyDescent="0.25">
      <c r="B164" s="103">
        <v>4</v>
      </c>
      <c r="C164" s="80">
        <v>186</v>
      </c>
      <c r="D164" s="74">
        <v>0.99999999999988987</v>
      </c>
      <c r="E164" s="90">
        <f>C164-C171</f>
        <v>-27.400000000000006</v>
      </c>
      <c r="F164" s="89">
        <f>D164-D171</f>
        <v>-0.43005630797466488</v>
      </c>
      <c r="G164" s="90">
        <f t="shared" si="33"/>
        <v>750.76000000000033</v>
      </c>
      <c r="H164" s="89">
        <f t="shared" si="34"/>
        <v>0.18494842802879979</v>
      </c>
      <c r="I164" s="95">
        <f t="shared" si="35"/>
        <v>11.78354283850582</v>
      </c>
    </row>
    <row r="165" spans="2:14" x14ac:dyDescent="0.25">
      <c r="B165" s="103">
        <v>5</v>
      </c>
      <c r="C165" s="80">
        <v>211</v>
      </c>
      <c r="D165" s="74">
        <v>1.4142135623730963</v>
      </c>
      <c r="E165" s="90">
        <f>C165-C171</f>
        <v>-2.4000000000000057</v>
      </c>
      <c r="F165" s="89">
        <f>D165-D171</f>
        <v>-1.5842745601458486E-2</v>
      </c>
      <c r="G165" s="90">
        <f t="shared" si="33"/>
        <v>5.7600000000000273</v>
      </c>
      <c r="H165" s="89">
        <f t="shared" si="34"/>
        <v>2.5099258819253218E-4</v>
      </c>
      <c r="I165" s="95">
        <f t="shared" si="35"/>
        <v>3.8022589443500454E-2</v>
      </c>
    </row>
    <row r="166" spans="2:14" x14ac:dyDescent="0.25">
      <c r="B166" s="103">
        <v>6</v>
      </c>
      <c r="C166" s="80">
        <v>234</v>
      </c>
      <c r="D166" s="74">
        <v>1.4142135623730963</v>
      </c>
      <c r="E166" s="90">
        <f>C166-C171</f>
        <v>20.599999999999994</v>
      </c>
      <c r="F166" s="89">
        <f>D166-D171</f>
        <v>-1.5842745601458486E-2</v>
      </c>
      <c r="G166" s="90">
        <f t="shared" si="33"/>
        <v>424.35999999999979</v>
      </c>
      <c r="H166" s="89">
        <f t="shared" si="34"/>
        <v>2.5099258819253218E-4</v>
      </c>
      <c r="I166" s="95">
        <f t="shared" si="35"/>
        <v>-0.32636055939004471</v>
      </c>
    </row>
    <row r="167" spans="2:14" x14ac:dyDescent="0.25">
      <c r="B167" s="103">
        <v>7</v>
      </c>
      <c r="C167" s="80">
        <v>270</v>
      </c>
      <c r="D167" s="74">
        <v>2.2360679774998413</v>
      </c>
      <c r="E167" s="90">
        <f>C167-C171</f>
        <v>56.599999999999994</v>
      </c>
      <c r="F167" s="89">
        <f>D167-D171</f>
        <v>0.80601166952528658</v>
      </c>
      <c r="G167" s="90">
        <f t="shared" si="33"/>
        <v>3203.5599999999995</v>
      </c>
      <c r="H167" s="89">
        <f t="shared" si="34"/>
        <v>0.64965481141093984</v>
      </c>
      <c r="I167" s="95">
        <f t="shared" si="35"/>
        <v>45.620260495131213</v>
      </c>
    </row>
    <row r="168" spans="2:14" x14ac:dyDescent="0.25">
      <c r="B168" s="103">
        <v>8</v>
      </c>
      <c r="C168" s="80">
        <v>283</v>
      </c>
      <c r="D168" s="74">
        <v>0.99999999999988987</v>
      </c>
      <c r="E168" s="90">
        <f>C168-C171</f>
        <v>69.599999999999994</v>
      </c>
      <c r="F168" s="89">
        <f>D168-D171</f>
        <v>-0.43005630797466488</v>
      </c>
      <c r="G168" s="90">
        <f t="shared" si="33"/>
        <v>4844.1599999999989</v>
      </c>
      <c r="H168" s="89">
        <f t="shared" si="34"/>
        <v>0.18494842802879979</v>
      </c>
      <c r="I168" s="95">
        <f t="shared" si="35"/>
        <v>-29.931919035036675</v>
      </c>
    </row>
    <row r="169" spans="2:14" x14ac:dyDescent="0.25">
      <c r="B169" s="103">
        <v>9</v>
      </c>
      <c r="C169" s="80">
        <v>310</v>
      </c>
      <c r="D169" s="74">
        <v>2.2360679774998413</v>
      </c>
      <c r="E169" s="90">
        <f>C169-C171</f>
        <v>96.6</v>
      </c>
      <c r="F169" s="89">
        <f>D169-D171</f>
        <v>0.80601166952528658</v>
      </c>
      <c r="G169" s="90">
        <f t="shared" si="33"/>
        <v>9331.56</v>
      </c>
      <c r="H169" s="89">
        <f t="shared" si="34"/>
        <v>0.64965481141093984</v>
      </c>
      <c r="I169" s="95">
        <f t="shared" si="35"/>
        <v>77.860727276142683</v>
      </c>
    </row>
    <row r="170" spans="2:14" ht="15.75" thickBot="1" x14ac:dyDescent="0.3">
      <c r="B170" s="104">
        <v>10</v>
      </c>
      <c r="C170" s="127">
        <v>343</v>
      </c>
      <c r="D170" s="78">
        <v>0.99999999999988987</v>
      </c>
      <c r="E170" s="90">
        <f>C170-C171</f>
        <v>129.6</v>
      </c>
      <c r="F170" s="93">
        <f>D170-D171</f>
        <v>-0.43005630797466488</v>
      </c>
      <c r="G170" s="92">
        <f t="shared" si="33"/>
        <v>16796.16</v>
      </c>
      <c r="H170" s="93">
        <f t="shared" si="34"/>
        <v>0.18494842802879979</v>
      </c>
      <c r="I170" s="96">
        <f t="shared" si="35"/>
        <v>-55.735297513516564</v>
      </c>
    </row>
    <row r="171" spans="2:14" ht="15.75" thickBot="1" x14ac:dyDescent="0.3">
      <c r="B171" s="105" t="s">
        <v>63</v>
      </c>
      <c r="C171" s="128">
        <v>213.4</v>
      </c>
      <c r="D171" s="107">
        <v>1.4300563079745547</v>
      </c>
      <c r="E171" s="100"/>
      <c r="F171" s="106" t="s">
        <v>61</v>
      </c>
      <c r="G171" s="97">
        <f>SUM(G161:G170)</f>
        <v>76424.399999999994</v>
      </c>
      <c r="H171" s="98">
        <f t="shared" ref="H171:I171" si="36">SUM(H161:H170)</f>
        <v>4.5493895602216732</v>
      </c>
      <c r="I171" s="99">
        <f t="shared" si="36"/>
        <v>86.504300988146724</v>
      </c>
    </row>
    <row r="173" spans="2:14" ht="15.75" thickBot="1" x14ac:dyDescent="0.3"/>
    <row r="174" spans="2:14" ht="15.75" thickBot="1" x14ac:dyDescent="0.3">
      <c r="B174" s="246" t="s">
        <v>73</v>
      </c>
      <c r="C174" s="247"/>
      <c r="D174" s="247"/>
      <c r="E174" s="247"/>
      <c r="F174" s="247"/>
      <c r="G174" s="247"/>
      <c r="H174" s="247"/>
      <c r="I174" s="248"/>
      <c r="J174" s="249" t="s">
        <v>64</v>
      </c>
      <c r="K174" s="250"/>
      <c r="L174" s="250"/>
      <c r="M174" s="251"/>
      <c r="N174" s="116">
        <f>I186/SQRT(G186*H186)</f>
        <v>-0.24701769476552907</v>
      </c>
    </row>
    <row r="175" spans="2:14" ht="15.75" thickBot="1" x14ac:dyDescent="0.3">
      <c r="B175" s="115"/>
      <c r="C175" s="114" t="s">
        <v>60</v>
      </c>
      <c r="D175" s="112"/>
      <c r="E175" s="112"/>
      <c r="F175" s="112"/>
      <c r="G175" s="112"/>
      <c r="H175" s="112"/>
      <c r="I175" s="113"/>
      <c r="J175" s="240" t="s">
        <v>65</v>
      </c>
      <c r="K175" s="241"/>
      <c r="L175" s="241"/>
      <c r="M175" s="242"/>
      <c r="N175" s="117">
        <v>0.63200000000000001</v>
      </c>
    </row>
    <row r="176" spans="2:14" ht="15.75" thickBot="1" x14ac:dyDescent="0.3">
      <c r="B176" s="108">
        <v>1</v>
      </c>
      <c r="C176" s="80">
        <v>70</v>
      </c>
      <c r="D176" s="74">
        <v>1.0000000000000009</v>
      </c>
      <c r="E176" s="91">
        <f>C176-C186</f>
        <v>-143.4</v>
      </c>
      <c r="F176" s="110">
        <f>D176-D186</f>
        <v>-0.6729473667624033</v>
      </c>
      <c r="G176" s="91">
        <f>E176*E176</f>
        <v>20563.560000000001</v>
      </c>
      <c r="H176" s="110">
        <f>F176*F176</f>
        <v>0.45285815843245253</v>
      </c>
      <c r="I176" s="111">
        <f>E176*F176</f>
        <v>96.500652393728643</v>
      </c>
      <c r="J176" s="258" t="s">
        <v>66</v>
      </c>
      <c r="K176" s="259"/>
      <c r="L176" s="259"/>
      <c r="M176" s="260"/>
      <c r="N176" s="118" t="b">
        <f>N174&gt;N175</f>
        <v>0</v>
      </c>
    </row>
    <row r="177" spans="2:14" x14ac:dyDescent="0.25">
      <c r="B177" s="103">
        <v>2</v>
      </c>
      <c r="C177" s="80">
        <v>97</v>
      </c>
      <c r="D177" s="74">
        <v>3.1622776601682769</v>
      </c>
      <c r="E177" s="90">
        <f>C177-C186</f>
        <v>-116.4</v>
      </c>
      <c r="F177" s="89">
        <f>D177-D186</f>
        <v>1.4893302934058728</v>
      </c>
      <c r="G177" s="90">
        <f t="shared" ref="G177:G185" si="37">E177*E177</f>
        <v>13548.960000000001</v>
      </c>
      <c r="H177" s="89">
        <f t="shared" ref="H177:H185" si="38">F177*F177</f>
        <v>2.218104722856423</v>
      </c>
      <c r="I177" s="95">
        <f t="shared" ref="I177:I185" si="39">E177*F177</f>
        <v>-173.35804615244359</v>
      </c>
    </row>
    <row r="178" spans="2:14" x14ac:dyDescent="0.25">
      <c r="B178" s="103">
        <v>3</v>
      </c>
      <c r="C178" s="80">
        <v>130</v>
      </c>
      <c r="D178" s="74">
        <v>0.99999999999988987</v>
      </c>
      <c r="E178" s="90">
        <f>C178-C186</f>
        <v>-83.4</v>
      </c>
      <c r="F178" s="89">
        <f>D178-D186</f>
        <v>-0.67294736676251432</v>
      </c>
      <c r="G178" s="90">
        <f t="shared" si="37"/>
        <v>6955.5600000000013</v>
      </c>
      <c r="H178" s="89">
        <f t="shared" si="38"/>
        <v>0.45285815843260196</v>
      </c>
      <c r="I178" s="95">
        <f t="shared" si="39"/>
        <v>56.1238103879937</v>
      </c>
    </row>
    <row r="179" spans="2:14" x14ac:dyDescent="0.25">
      <c r="B179" s="103">
        <v>4</v>
      </c>
      <c r="C179" s="80">
        <v>186</v>
      </c>
      <c r="D179" s="74">
        <v>3.1622776601682769</v>
      </c>
      <c r="E179" s="90">
        <f>C179-C186</f>
        <v>-27.400000000000006</v>
      </c>
      <c r="F179" s="89">
        <f>D179-D186</f>
        <v>1.4893302934058728</v>
      </c>
      <c r="G179" s="90">
        <f t="shared" si="37"/>
        <v>750.76000000000033</v>
      </c>
      <c r="H179" s="89">
        <f t="shared" si="38"/>
        <v>2.218104722856423</v>
      </c>
      <c r="I179" s="95">
        <f t="shared" si="39"/>
        <v>-40.807650039320919</v>
      </c>
    </row>
    <row r="180" spans="2:14" x14ac:dyDescent="0.25">
      <c r="B180" s="103">
        <v>5</v>
      </c>
      <c r="C180" s="80">
        <v>211</v>
      </c>
      <c r="D180" s="74">
        <v>1.4142135623730179</v>
      </c>
      <c r="E180" s="90">
        <f>C180-C186</f>
        <v>-2.4000000000000057</v>
      </c>
      <c r="F180" s="89">
        <f>D180-D186</f>
        <v>-0.25873380438938631</v>
      </c>
      <c r="G180" s="90">
        <f t="shared" si="37"/>
        <v>5.7600000000000273</v>
      </c>
      <c r="H180" s="89">
        <f t="shared" si="38"/>
        <v>6.6943181533805227E-2</v>
      </c>
      <c r="I180" s="95">
        <f t="shared" si="39"/>
        <v>0.62096113053452862</v>
      </c>
    </row>
    <row r="181" spans="2:14" x14ac:dyDescent="0.25">
      <c r="B181" s="103">
        <v>6</v>
      </c>
      <c r="C181" s="80">
        <v>234</v>
      </c>
      <c r="D181" s="74">
        <v>2.8284271247461925</v>
      </c>
      <c r="E181" s="90">
        <f>C181-C186</f>
        <v>20.599999999999994</v>
      </c>
      <c r="F181" s="89">
        <f>D181-D186</f>
        <v>1.1554797579837883</v>
      </c>
      <c r="G181" s="90">
        <f t="shared" si="37"/>
        <v>424.35999999999979</v>
      </c>
      <c r="H181" s="89">
        <f t="shared" si="38"/>
        <v>1.335133471110274</v>
      </c>
      <c r="I181" s="95">
        <f t="shared" si="39"/>
        <v>23.802883014466033</v>
      </c>
    </row>
    <row r="182" spans="2:14" x14ac:dyDescent="0.25">
      <c r="B182" s="103">
        <v>7</v>
      </c>
      <c r="C182" s="80">
        <v>270</v>
      </c>
      <c r="D182" s="74">
        <v>1.0000000000001119</v>
      </c>
      <c r="E182" s="90">
        <f>C182-C186</f>
        <v>56.599999999999994</v>
      </c>
      <c r="F182" s="89">
        <f>D182-D186</f>
        <v>-0.67294736676229228</v>
      </c>
      <c r="G182" s="90">
        <f t="shared" si="37"/>
        <v>3203.5599999999995</v>
      </c>
      <c r="H182" s="89">
        <f t="shared" si="38"/>
        <v>0.45285815843230309</v>
      </c>
      <c r="I182" s="95">
        <f t="shared" si="39"/>
        <v>-38.088820958745742</v>
      </c>
    </row>
    <row r="183" spans="2:14" x14ac:dyDescent="0.25">
      <c r="B183" s="103">
        <v>8</v>
      </c>
      <c r="C183" s="80">
        <v>283</v>
      </c>
      <c r="D183" s="74">
        <v>0</v>
      </c>
      <c r="E183" s="90">
        <f>C183-C186</f>
        <v>69.599999999999994</v>
      </c>
      <c r="F183" s="89">
        <f>D183-D186</f>
        <v>-1.6729473667624042</v>
      </c>
      <c r="G183" s="90">
        <f t="shared" si="37"/>
        <v>4844.1599999999989</v>
      </c>
      <c r="H183" s="89">
        <f t="shared" si="38"/>
        <v>2.7987528919572622</v>
      </c>
      <c r="I183" s="95">
        <f t="shared" si="39"/>
        <v>-116.43713672666333</v>
      </c>
    </row>
    <row r="184" spans="2:14" x14ac:dyDescent="0.25">
      <c r="B184" s="103">
        <v>9</v>
      </c>
      <c r="C184" s="80">
        <v>310</v>
      </c>
      <c r="D184" s="74">
        <v>3.1622776601682769</v>
      </c>
      <c r="E184" s="90">
        <f>C184-C186</f>
        <v>96.6</v>
      </c>
      <c r="F184" s="89">
        <f>D184-D186</f>
        <v>1.4893302934058728</v>
      </c>
      <c r="G184" s="90">
        <f t="shared" si="37"/>
        <v>9331.56</v>
      </c>
      <c r="H184" s="89">
        <f t="shared" si="38"/>
        <v>2.218104722856423</v>
      </c>
      <c r="I184" s="95">
        <f t="shared" si="39"/>
        <v>143.86930634300731</v>
      </c>
    </row>
    <row r="185" spans="2:14" ht="15.75" thickBot="1" x14ac:dyDescent="0.3">
      <c r="B185" s="104">
        <v>10</v>
      </c>
      <c r="C185" s="127">
        <v>343</v>
      </c>
      <c r="D185" s="78">
        <v>0</v>
      </c>
      <c r="E185" s="90">
        <f>C185-C186</f>
        <v>129.6</v>
      </c>
      <c r="F185" s="93">
        <f>D185-D186</f>
        <v>-1.6729473667624042</v>
      </c>
      <c r="G185" s="92">
        <f t="shared" si="37"/>
        <v>16796.16</v>
      </c>
      <c r="H185" s="93">
        <f t="shared" si="38"/>
        <v>2.7987528919572622</v>
      </c>
      <c r="I185" s="96">
        <f t="shared" si="39"/>
        <v>-216.81397873240758</v>
      </c>
    </row>
    <row r="186" spans="2:14" ht="15.75" thickBot="1" x14ac:dyDescent="0.3">
      <c r="B186" s="105" t="s">
        <v>63</v>
      </c>
      <c r="C186" s="128">
        <v>213.4</v>
      </c>
      <c r="D186" s="107">
        <v>1.6729473667624042</v>
      </c>
      <c r="E186" s="100"/>
      <c r="F186" s="106" t="s">
        <v>61</v>
      </c>
      <c r="G186" s="97">
        <f>SUM(G176:G185)</f>
        <v>76424.399999999994</v>
      </c>
      <c r="H186" s="98">
        <f t="shared" ref="H186:I186" si="40">SUM(H176:H185)</f>
        <v>15.012471080425231</v>
      </c>
      <c r="I186" s="99">
        <f t="shared" si="40"/>
        <v>-264.58801933985092</v>
      </c>
    </row>
    <row r="188" spans="2:14" ht="15.75" thickBot="1" x14ac:dyDescent="0.3"/>
    <row r="189" spans="2:14" ht="15.75" thickBot="1" x14ac:dyDescent="0.3">
      <c r="B189" s="246" t="s">
        <v>74</v>
      </c>
      <c r="C189" s="247"/>
      <c r="D189" s="247"/>
      <c r="E189" s="247"/>
      <c r="F189" s="247"/>
      <c r="G189" s="247"/>
      <c r="H189" s="247"/>
      <c r="I189" s="248"/>
      <c r="J189" s="249" t="s">
        <v>64</v>
      </c>
      <c r="K189" s="250"/>
      <c r="L189" s="250"/>
      <c r="M189" s="251"/>
      <c r="N189" s="116">
        <f>I201/SQRT(G201*H201)</f>
        <v>0.1204659383478789</v>
      </c>
    </row>
    <row r="190" spans="2:14" ht="15.75" thickBot="1" x14ac:dyDescent="0.3">
      <c r="B190" s="115"/>
      <c r="C190" s="114" t="s">
        <v>60</v>
      </c>
      <c r="D190" s="112"/>
      <c r="E190" s="112"/>
      <c r="F190" s="112"/>
      <c r="G190" s="112"/>
      <c r="H190" s="112"/>
      <c r="I190" s="113"/>
      <c r="J190" s="240" t="s">
        <v>65</v>
      </c>
      <c r="K190" s="241"/>
      <c r="L190" s="241"/>
      <c r="M190" s="242"/>
      <c r="N190" s="117">
        <v>0.63200000000000001</v>
      </c>
    </row>
    <row r="191" spans="2:14" ht="15.75" thickBot="1" x14ac:dyDescent="0.3">
      <c r="B191" s="108">
        <v>1</v>
      </c>
      <c r="C191" s="80">
        <v>70</v>
      </c>
      <c r="D191" s="74">
        <v>2.2360679774998413</v>
      </c>
      <c r="E191" s="91">
        <f>C191-C201</f>
        <v>-143.4</v>
      </c>
      <c r="F191" s="110">
        <f>D191-D201</f>
        <v>0.33966430271617942</v>
      </c>
      <c r="G191" s="91">
        <f>E191*E191</f>
        <v>20563.560000000001</v>
      </c>
      <c r="H191" s="110">
        <f>F191*F191</f>
        <v>0.11537183853966837</v>
      </c>
      <c r="I191" s="111">
        <f>E191*F191</f>
        <v>-48.707861009500128</v>
      </c>
      <c r="J191" s="258" t="s">
        <v>66</v>
      </c>
      <c r="K191" s="259"/>
      <c r="L191" s="259"/>
      <c r="M191" s="260"/>
      <c r="N191" s="118" t="b">
        <f>N189&gt;N190</f>
        <v>0</v>
      </c>
    </row>
    <row r="192" spans="2:14" x14ac:dyDescent="0.25">
      <c r="B192" s="103">
        <v>2</v>
      </c>
      <c r="C192" s="80">
        <v>97</v>
      </c>
      <c r="D192" s="74">
        <v>3.0000000000001137</v>
      </c>
      <c r="E192" s="90">
        <f>C192-C201</f>
        <v>-116.4</v>
      </c>
      <c r="F192" s="89">
        <f>D192-D201</f>
        <v>1.1035963252164518</v>
      </c>
      <c r="G192" s="90">
        <f t="shared" ref="G192:G200" si="41">E192*E192</f>
        <v>13548.960000000001</v>
      </c>
      <c r="H192" s="89">
        <f t="shared" ref="H192:H200" si="42">F192*F192</f>
        <v>1.2179248490312564</v>
      </c>
      <c r="I192" s="95">
        <f t="shared" ref="I192:I200" si="43">E192*F192</f>
        <v>-128.45861225519499</v>
      </c>
    </row>
    <row r="193" spans="2:14" x14ac:dyDescent="0.25">
      <c r="B193" s="103">
        <v>3</v>
      </c>
      <c r="C193" s="80">
        <v>130</v>
      </c>
      <c r="D193" s="74">
        <v>0</v>
      </c>
      <c r="E193" s="90">
        <f>C193-C201</f>
        <v>-83.4</v>
      </c>
      <c r="F193" s="89">
        <f>D193-D201</f>
        <v>-1.8964036747836619</v>
      </c>
      <c r="G193" s="90">
        <f t="shared" si="41"/>
        <v>6955.5600000000013</v>
      </c>
      <c r="H193" s="89">
        <f t="shared" si="42"/>
        <v>3.5963468977329769</v>
      </c>
      <c r="I193" s="95">
        <f t="shared" si="43"/>
        <v>158.16006647695741</v>
      </c>
    </row>
    <row r="194" spans="2:14" x14ac:dyDescent="0.25">
      <c r="B194" s="103">
        <v>4</v>
      </c>
      <c r="C194" s="80">
        <v>186</v>
      </c>
      <c r="D194" s="74">
        <v>1.0000000000001119</v>
      </c>
      <c r="E194" s="90">
        <f>C194-C201</f>
        <v>-27.400000000000006</v>
      </c>
      <c r="F194" s="89">
        <f>D194-D201</f>
        <v>-0.89640367478354999</v>
      </c>
      <c r="G194" s="90">
        <f t="shared" si="41"/>
        <v>750.76000000000033</v>
      </c>
      <c r="H194" s="89">
        <f t="shared" si="42"/>
        <v>0.80353954816545248</v>
      </c>
      <c r="I194" s="95">
        <f t="shared" si="43"/>
        <v>24.561460689069275</v>
      </c>
    </row>
    <row r="195" spans="2:14" x14ac:dyDescent="0.25">
      <c r="B195" s="103">
        <v>5</v>
      </c>
      <c r="C195" s="80">
        <v>211</v>
      </c>
      <c r="D195" s="74">
        <v>1.4142135623732532</v>
      </c>
      <c r="E195" s="90">
        <f>C195-C201</f>
        <v>-2.4000000000000057</v>
      </c>
      <c r="F195" s="89">
        <f>D195-D201</f>
        <v>-0.48219011241040866</v>
      </c>
      <c r="G195" s="90">
        <f t="shared" si="41"/>
        <v>5.7600000000000273</v>
      </c>
      <c r="H195" s="89">
        <f t="shared" si="42"/>
        <v>0.23250730450636253</v>
      </c>
      <c r="I195" s="95">
        <f t="shared" si="43"/>
        <v>1.1572562697849835</v>
      </c>
    </row>
    <row r="196" spans="2:14" x14ac:dyDescent="0.25">
      <c r="B196" s="103">
        <v>6</v>
      </c>
      <c r="C196" s="80">
        <v>234</v>
      </c>
      <c r="D196" s="74">
        <v>2.2360679774998413</v>
      </c>
      <c r="E196" s="90">
        <f>C196-C201</f>
        <v>20.599999999999994</v>
      </c>
      <c r="F196" s="89">
        <f>D196-D201</f>
        <v>0.33966430271617942</v>
      </c>
      <c r="G196" s="90">
        <f t="shared" si="41"/>
        <v>424.35999999999979</v>
      </c>
      <c r="H196" s="89">
        <f t="shared" si="42"/>
        <v>0.11537183853966837</v>
      </c>
      <c r="I196" s="95">
        <f t="shared" si="43"/>
        <v>6.9970846359532946</v>
      </c>
    </row>
    <row r="197" spans="2:14" x14ac:dyDescent="0.25">
      <c r="B197" s="103">
        <v>7</v>
      </c>
      <c r="C197" s="80">
        <v>270</v>
      </c>
      <c r="D197" s="74">
        <v>2.2360679774997418</v>
      </c>
      <c r="E197" s="90">
        <f>C197-C201</f>
        <v>56.599999999999994</v>
      </c>
      <c r="F197" s="89">
        <f>D197-D201</f>
        <v>0.33966430271607995</v>
      </c>
      <c r="G197" s="90">
        <f t="shared" si="41"/>
        <v>3203.5599999999995</v>
      </c>
      <c r="H197" s="89">
        <f t="shared" si="42"/>
        <v>0.1153718385396008</v>
      </c>
      <c r="I197" s="95">
        <f t="shared" si="43"/>
        <v>19.224999533730124</v>
      </c>
    </row>
    <row r="198" spans="2:14" x14ac:dyDescent="0.25">
      <c r="B198" s="103">
        <v>8</v>
      </c>
      <c r="C198" s="80">
        <v>283</v>
      </c>
      <c r="D198" s="74">
        <v>2.2360679774997418</v>
      </c>
      <c r="E198" s="90">
        <f>C198-C201</f>
        <v>69.599999999999994</v>
      </c>
      <c r="F198" s="89">
        <f>D198-D201</f>
        <v>0.33966430271607995</v>
      </c>
      <c r="G198" s="90">
        <f t="shared" si="41"/>
        <v>4844.1599999999989</v>
      </c>
      <c r="H198" s="89">
        <f t="shared" si="42"/>
        <v>0.1153718385396008</v>
      </c>
      <c r="I198" s="95">
        <f t="shared" si="43"/>
        <v>23.640635469039161</v>
      </c>
    </row>
    <row r="199" spans="2:14" x14ac:dyDescent="0.25">
      <c r="B199" s="103">
        <v>9</v>
      </c>
      <c r="C199" s="80">
        <v>310</v>
      </c>
      <c r="D199" s="74">
        <v>3.605551275464085</v>
      </c>
      <c r="E199" s="90">
        <f>C199-C201</f>
        <v>96.6</v>
      </c>
      <c r="F199" s="89">
        <f>D199-D201</f>
        <v>1.7091476006804232</v>
      </c>
      <c r="G199" s="90">
        <f t="shared" si="41"/>
        <v>9331.56</v>
      </c>
      <c r="H199" s="89">
        <f t="shared" si="42"/>
        <v>2.9211855209116471</v>
      </c>
      <c r="I199" s="95">
        <f t="shared" si="43"/>
        <v>165.10365822572888</v>
      </c>
    </row>
    <row r="200" spans="2:14" ht="15.75" thickBot="1" x14ac:dyDescent="0.3">
      <c r="B200" s="104">
        <v>10</v>
      </c>
      <c r="C200" s="127">
        <v>343</v>
      </c>
      <c r="D200" s="78">
        <v>0.99999999999988987</v>
      </c>
      <c r="E200" s="90">
        <f>C200-C201</f>
        <v>129.6</v>
      </c>
      <c r="F200" s="93">
        <f>D200-D201</f>
        <v>-0.89640367478377203</v>
      </c>
      <c r="G200" s="92">
        <f t="shared" si="41"/>
        <v>16796.16</v>
      </c>
      <c r="H200" s="93">
        <f t="shared" si="42"/>
        <v>0.80353954816585049</v>
      </c>
      <c r="I200" s="96">
        <f t="shared" si="43"/>
        <v>-116.17391625197685</v>
      </c>
    </row>
    <row r="201" spans="2:14" ht="15.75" thickBot="1" x14ac:dyDescent="0.3">
      <c r="B201" s="105" t="s">
        <v>63</v>
      </c>
      <c r="C201" s="128">
        <v>213.4</v>
      </c>
      <c r="D201" s="107">
        <v>1.8964036747836619</v>
      </c>
      <c r="E201" s="100"/>
      <c r="F201" s="106" t="s">
        <v>61</v>
      </c>
      <c r="G201" s="97">
        <f>SUM(G191:G200)</f>
        <v>76424.399999999994</v>
      </c>
      <c r="H201" s="98">
        <f t="shared" ref="H201:I201" si="44">SUM(H191:H200)</f>
        <v>10.036531022672085</v>
      </c>
      <c r="I201" s="99">
        <f t="shared" si="44"/>
        <v>105.50477178359115</v>
      </c>
    </row>
    <row r="203" spans="2:14" ht="15.75" thickBot="1" x14ac:dyDescent="0.3"/>
    <row r="204" spans="2:14" ht="15.75" thickBot="1" x14ac:dyDescent="0.3">
      <c r="B204" s="246" t="s">
        <v>75</v>
      </c>
      <c r="C204" s="247"/>
      <c r="D204" s="247"/>
      <c r="E204" s="247"/>
      <c r="F204" s="247"/>
      <c r="G204" s="247"/>
      <c r="H204" s="247"/>
      <c r="I204" s="248"/>
      <c r="J204" s="249" t="s">
        <v>64</v>
      </c>
      <c r="K204" s="250"/>
      <c r="L204" s="250"/>
      <c r="M204" s="251"/>
      <c r="N204" s="116">
        <f>I216/SQRT(G216*H216)</f>
        <v>0.70430664739816895</v>
      </c>
    </row>
    <row r="205" spans="2:14" ht="15.75" thickBot="1" x14ac:dyDescent="0.3">
      <c r="B205" s="115"/>
      <c r="C205" s="114" t="s">
        <v>60</v>
      </c>
      <c r="D205" s="112"/>
      <c r="E205" s="112"/>
      <c r="F205" s="112"/>
      <c r="G205" s="112"/>
      <c r="H205" s="112"/>
      <c r="I205" s="113"/>
      <c r="J205" s="240" t="s">
        <v>65</v>
      </c>
      <c r="K205" s="241"/>
      <c r="L205" s="241"/>
      <c r="M205" s="242"/>
      <c r="N205" s="117">
        <v>0.63200000000000001</v>
      </c>
    </row>
    <row r="206" spans="2:14" ht="15.75" thickBot="1" x14ac:dyDescent="0.3">
      <c r="B206" s="108">
        <v>1</v>
      </c>
      <c r="C206" s="80">
        <v>70</v>
      </c>
      <c r="D206" s="74">
        <v>0.99999999999988987</v>
      </c>
      <c r="E206" s="91">
        <f>C206-C216</f>
        <v>-143.4</v>
      </c>
      <c r="F206" s="110">
        <f>D206-D216</f>
        <v>-1.31328871176258</v>
      </c>
      <c r="G206" s="91">
        <f>E206*E206</f>
        <v>20563.560000000001</v>
      </c>
      <c r="H206" s="110">
        <f>F206*F206</f>
        <v>1.724727240443017</v>
      </c>
      <c r="I206" s="111">
        <f>E206*F206</f>
        <v>188.32560126675398</v>
      </c>
      <c r="J206" s="258" t="s">
        <v>66</v>
      </c>
      <c r="K206" s="259"/>
      <c r="L206" s="259"/>
      <c r="M206" s="260"/>
      <c r="N206" s="129" t="b">
        <f>N204&gt;N205</f>
        <v>1</v>
      </c>
    </row>
    <row r="207" spans="2:14" x14ac:dyDescent="0.25">
      <c r="B207" s="103">
        <v>2</v>
      </c>
      <c r="C207" s="80">
        <v>97</v>
      </c>
      <c r="D207" s="74">
        <v>1.4142135623729393</v>
      </c>
      <c r="E207" s="90">
        <f>C207-C216</f>
        <v>-116.4</v>
      </c>
      <c r="F207" s="89">
        <f>D207-D216</f>
        <v>-0.89907514938953059</v>
      </c>
      <c r="G207" s="90">
        <f t="shared" ref="G207:G215" si="45">E207*E207</f>
        <v>13548.960000000001</v>
      </c>
      <c r="H207" s="89">
        <f t="shared" ref="H207:H215" si="46">F207*F207</f>
        <v>0.80833612424980672</v>
      </c>
      <c r="I207" s="95">
        <f t="shared" ref="I207:I215" si="47">E207*F207</f>
        <v>104.65234738894137</v>
      </c>
    </row>
    <row r="208" spans="2:14" ht="15.75" thickBot="1" x14ac:dyDescent="0.3">
      <c r="B208" s="103">
        <v>3</v>
      </c>
      <c r="C208" s="80">
        <v>130</v>
      </c>
      <c r="D208" s="74">
        <v>1.0000000000001119</v>
      </c>
      <c r="E208" s="90">
        <f>C208-C216</f>
        <v>-83.4</v>
      </c>
      <c r="F208" s="89">
        <f>D208-D216</f>
        <v>-1.313288711762358</v>
      </c>
      <c r="G208" s="90">
        <f t="shared" si="45"/>
        <v>6955.5600000000013</v>
      </c>
      <c r="H208" s="89">
        <f t="shared" si="46"/>
        <v>1.7247272404424336</v>
      </c>
      <c r="I208" s="95">
        <f t="shared" si="47"/>
        <v>109.52827856098067</v>
      </c>
    </row>
    <row r="209" spans="2:14" x14ac:dyDescent="0.25">
      <c r="B209" s="103">
        <v>4</v>
      </c>
      <c r="C209" s="80">
        <v>186</v>
      </c>
      <c r="D209" s="74">
        <v>2.2360679774997418</v>
      </c>
      <c r="E209" s="90">
        <f>C209-C216</f>
        <v>-27.400000000000006</v>
      </c>
      <c r="F209" s="89">
        <f>D209-D216</f>
        <v>-7.7220734262728019E-2</v>
      </c>
      <c r="G209" s="90">
        <f t="shared" si="45"/>
        <v>750.76000000000033</v>
      </c>
      <c r="H209" s="89">
        <f t="shared" si="46"/>
        <v>5.9630418000748567E-3</v>
      </c>
      <c r="I209" s="95">
        <f t="shared" si="47"/>
        <v>2.1158481187987483</v>
      </c>
      <c r="K209" s="142" t="s">
        <v>107</v>
      </c>
      <c r="L209" s="223"/>
      <c r="M209" s="224"/>
    </row>
    <row r="210" spans="2:14" x14ac:dyDescent="0.25">
      <c r="B210" s="103">
        <v>5</v>
      </c>
      <c r="C210" s="80">
        <v>211</v>
      </c>
      <c r="D210" s="74">
        <v>2.8284271247463497</v>
      </c>
      <c r="E210" s="90">
        <f>C210-C216</f>
        <v>-2.4000000000000057</v>
      </c>
      <c r="F210" s="89">
        <f>D210-D216</f>
        <v>0.51513841298387986</v>
      </c>
      <c r="G210" s="90">
        <f t="shared" si="45"/>
        <v>5.7600000000000273</v>
      </c>
      <c r="H210" s="89">
        <f t="shared" si="46"/>
        <v>0.26536758453155035</v>
      </c>
      <c r="I210" s="95">
        <f t="shared" si="47"/>
        <v>-1.2363321911613145</v>
      </c>
      <c r="K210" s="143" t="s">
        <v>108</v>
      </c>
      <c r="L210" s="212">
        <f>I216/G216</f>
        <v>9.0027256014951137E-3</v>
      </c>
      <c r="M210" s="213"/>
    </row>
    <row r="211" spans="2:14" ht="15.75" thickBot="1" x14ac:dyDescent="0.3">
      <c r="B211" s="103">
        <v>6</v>
      </c>
      <c r="C211" s="80">
        <v>234</v>
      </c>
      <c r="D211" s="74">
        <v>1.4142135623730963</v>
      </c>
      <c r="E211" s="90">
        <f>C211-C216</f>
        <v>20.599999999999994</v>
      </c>
      <c r="F211" s="89">
        <f>D211-D216</f>
        <v>-0.89907514938937361</v>
      </c>
      <c r="G211" s="90">
        <f t="shared" si="45"/>
        <v>424.35999999999979</v>
      </c>
      <c r="H211" s="89">
        <f t="shared" si="46"/>
        <v>0.8083361242495245</v>
      </c>
      <c r="I211" s="95">
        <f t="shared" si="47"/>
        <v>-18.520948077421092</v>
      </c>
      <c r="K211" s="144" t="s">
        <v>109</v>
      </c>
      <c r="L211" s="214">
        <f>D216-L210*C216</f>
        <v>0.39210706840341247</v>
      </c>
      <c r="M211" s="215"/>
    </row>
    <row r="212" spans="2:14" x14ac:dyDescent="0.25">
      <c r="B212" s="103">
        <v>7</v>
      </c>
      <c r="C212" s="80">
        <v>270</v>
      </c>
      <c r="D212" s="74">
        <v>3.6055512754642081</v>
      </c>
      <c r="E212" s="90">
        <f>C212-C216</f>
        <v>56.599999999999994</v>
      </c>
      <c r="F212" s="89">
        <f>D212-D216</f>
        <v>1.2922625637017382</v>
      </c>
      <c r="G212" s="90">
        <f t="shared" si="45"/>
        <v>3203.5599999999995</v>
      </c>
      <c r="H212" s="89">
        <f t="shared" si="46"/>
        <v>1.6699425335449889</v>
      </c>
      <c r="I212" s="95">
        <f t="shared" si="47"/>
        <v>73.14206110551838</v>
      </c>
      <c r="K212" s="216"/>
      <c r="L212" s="204"/>
      <c r="M212" s="217"/>
    </row>
    <row r="213" spans="2:14" ht="15.75" thickBot="1" x14ac:dyDescent="0.3">
      <c r="B213" s="103">
        <v>8</v>
      </c>
      <c r="C213" s="80">
        <v>283</v>
      </c>
      <c r="D213" s="74">
        <v>4.4721359549996826</v>
      </c>
      <c r="E213" s="90">
        <f>C213-C216</f>
        <v>69.599999999999994</v>
      </c>
      <c r="F213" s="89">
        <f>D213-D216</f>
        <v>2.1588472432372128</v>
      </c>
      <c r="G213" s="90">
        <f t="shared" si="45"/>
        <v>4844.1599999999989</v>
      </c>
      <c r="H213" s="89">
        <f t="shared" si="46"/>
        <v>4.6606214196329132</v>
      </c>
      <c r="I213" s="95">
        <f t="shared" si="47"/>
        <v>150.25576812930998</v>
      </c>
      <c r="K213" s="218"/>
      <c r="L213" s="219"/>
      <c r="M213" s="220"/>
    </row>
    <row r="214" spans="2:14" x14ac:dyDescent="0.25">
      <c r="B214" s="103">
        <v>9</v>
      </c>
      <c r="C214" s="80">
        <v>310</v>
      </c>
      <c r="D214" s="74">
        <v>2.0000000000002238</v>
      </c>
      <c r="E214" s="90">
        <f>C214-C216</f>
        <v>96.6</v>
      </c>
      <c r="F214" s="89">
        <f>D214-D216</f>
        <v>-0.31328871176224604</v>
      </c>
      <c r="G214" s="90">
        <f t="shared" si="45"/>
        <v>9331.56</v>
      </c>
      <c r="H214" s="89">
        <f t="shared" si="46"/>
        <v>9.8149816917647681E-2</v>
      </c>
      <c r="I214" s="95">
        <f t="shared" si="47"/>
        <v>-30.263689556232965</v>
      </c>
    </row>
    <row r="215" spans="2:14" ht="15.75" thickBot="1" x14ac:dyDescent="0.3">
      <c r="B215" s="104">
        <v>10</v>
      </c>
      <c r="C215" s="127">
        <v>343</v>
      </c>
      <c r="D215" s="78">
        <v>3.1622776601684524</v>
      </c>
      <c r="E215" s="90">
        <f>C215-C216</f>
        <v>129.6</v>
      </c>
      <c r="F215" s="93">
        <f>D215-D216</f>
        <v>0.84898894840598249</v>
      </c>
      <c r="G215" s="92">
        <f t="shared" si="45"/>
        <v>16796.16</v>
      </c>
      <c r="H215" s="93">
        <f t="shared" si="46"/>
        <v>0.72078223451549595</v>
      </c>
      <c r="I215" s="96">
        <f t="shared" si="47"/>
        <v>110.02896771341533</v>
      </c>
    </row>
    <row r="216" spans="2:14" ht="15.75" thickBot="1" x14ac:dyDescent="0.3">
      <c r="B216" s="105" t="s">
        <v>63</v>
      </c>
      <c r="C216" s="128">
        <v>213.4</v>
      </c>
      <c r="D216" s="107">
        <v>2.3132887117624699</v>
      </c>
      <c r="E216" s="100"/>
      <c r="F216" s="106" t="s">
        <v>61</v>
      </c>
      <c r="G216" s="97">
        <f>SUM(G206:G215)</f>
        <v>76424.399999999994</v>
      </c>
      <c r="H216" s="98">
        <f t="shared" ref="H216:I216" si="48">SUM(H206:H215)</f>
        <v>12.486953360327455</v>
      </c>
      <c r="I216" s="99">
        <f t="shared" si="48"/>
        <v>688.0279024589031</v>
      </c>
    </row>
    <row r="218" spans="2:14" ht="15.75" thickBot="1" x14ac:dyDescent="0.3"/>
    <row r="219" spans="2:14" ht="15.75" thickBot="1" x14ac:dyDescent="0.3">
      <c r="B219" s="246" t="s">
        <v>77</v>
      </c>
      <c r="C219" s="247"/>
      <c r="D219" s="247"/>
      <c r="E219" s="247"/>
      <c r="F219" s="247"/>
      <c r="G219" s="247"/>
      <c r="H219" s="247"/>
      <c r="I219" s="248"/>
      <c r="J219" s="249" t="s">
        <v>64</v>
      </c>
      <c r="K219" s="250"/>
      <c r="L219" s="250"/>
      <c r="M219" s="251"/>
      <c r="N219" s="116">
        <f>I231/SQRT(G231*H231)</f>
        <v>-8.6427904485263064E-4</v>
      </c>
    </row>
    <row r="220" spans="2:14" ht="15.75" thickBot="1" x14ac:dyDescent="0.3">
      <c r="B220" s="115"/>
      <c r="C220" s="114" t="s">
        <v>60</v>
      </c>
      <c r="D220" s="112"/>
      <c r="E220" s="112"/>
      <c r="F220" s="112"/>
      <c r="G220" s="112"/>
      <c r="H220" s="112"/>
      <c r="I220" s="113"/>
      <c r="J220" s="240" t="s">
        <v>65</v>
      </c>
      <c r="K220" s="241"/>
      <c r="L220" s="241"/>
      <c r="M220" s="242"/>
      <c r="N220" s="117">
        <v>0.63200000000000001</v>
      </c>
    </row>
    <row r="221" spans="2:14" ht="15.75" thickBot="1" x14ac:dyDescent="0.3">
      <c r="B221" s="108">
        <v>1</v>
      </c>
      <c r="C221" s="80">
        <v>70</v>
      </c>
      <c r="D221" s="74">
        <v>0</v>
      </c>
      <c r="E221" s="91">
        <f>C221-C231</f>
        <v>-143.4</v>
      </c>
      <c r="F221" s="110">
        <f>D221-D231</f>
        <v>-1.240491834728795</v>
      </c>
      <c r="G221" s="91">
        <f>E221*E221</f>
        <v>20563.560000000001</v>
      </c>
      <c r="H221" s="110">
        <f>F221*F221</f>
        <v>1.5388199920288119</v>
      </c>
      <c r="I221" s="111">
        <f>E221*F221</f>
        <v>177.88652910010921</v>
      </c>
      <c r="J221" s="258" t="s">
        <v>66</v>
      </c>
      <c r="K221" s="259"/>
      <c r="L221" s="259"/>
      <c r="M221" s="260"/>
      <c r="N221" s="118" t="b">
        <f>N219&gt;N220</f>
        <v>0</v>
      </c>
    </row>
    <row r="222" spans="2:14" x14ac:dyDescent="0.25">
      <c r="B222" s="103">
        <v>2</v>
      </c>
      <c r="C222" s="80">
        <v>97</v>
      </c>
      <c r="D222" s="74">
        <v>0.99999999999988987</v>
      </c>
      <c r="E222" s="90">
        <f>C222-C231</f>
        <v>-116.4</v>
      </c>
      <c r="F222" s="89">
        <f>D222-D231</f>
        <v>-0.24049183472890512</v>
      </c>
      <c r="G222" s="90">
        <f t="shared" ref="G222:G230" si="49">E222*E222</f>
        <v>13548.960000000001</v>
      </c>
      <c r="H222" s="89">
        <f t="shared" ref="H222:H230" si="50">F222*F222</f>
        <v>5.7836322571275016E-2</v>
      </c>
      <c r="I222" s="95">
        <f t="shared" ref="I222:I230" si="51">E222*F222</f>
        <v>27.993249562444557</v>
      </c>
    </row>
    <row r="223" spans="2:14" x14ac:dyDescent="0.25">
      <c r="B223" s="103">
        <v>3</v>
      </c>
      <c r="C223" s="80">
        <v>130</v>
      </c>
      <c r="D223" s="74">
        <v>3.1622776601684874</v>
      </c>
      <c r="E223" s="90">
        <f>C223-C231</f>
        <v>-83.4</v>
      </c>
      <c r="F223" s="89">
        <f>D223-D231</f>
        <v>1.9217858254396925</v>
      </c>
      <c r="G223" s="90">
        <f t="shared" si="49"/>
        <v>6955.5600000000013</v>
      </c>
      <c r="H223" s="89">
        <f t="shared" si="50"/>
        <v>3.6932607588609199</v>
      </c>
      <c r="I223" s="95">
        <f t="shared" si="51"/>
        <v>-160.27693784167036</v>
      </c>
    </row>
    <row r="224" spans="2:14" x14ac:dyDescent="0.25">
      <c r="B224" s="103">
        <v>4</v>
      </c>
      <c r="C224" s="80">
        <v>186</v>
      </c>
      <c r="D224" s="74">
        <v>1.0000000000000009</v>
      </c>
      <c r="E224" s="90">
        <f>C224-C231</f>
        <v>-27.400000000000006</v>
      </c>
      <c r="F224" s="89">
        <f>D224-D231</f>
        <v>-0.2404918347287941</v>
      </c>
      <c r="G224" s="90">
        <f t="shared" si="49"/>
        <v>750.76000000000033</v>
      </c>
      <c r="H224" s="89">
        <f t="shared" si="50"/>
        <v>5.7836322571221614E-2</v>
      </c>
      <c r="I224" s="95">
        <f t="shared" si="51"/>
        <v>6.5894762715689597</v>
      </c>
    </row>
    <row r="225" spans="2:14" x14ac:dyDescent="0.25">
      <c r="B225" s="103">
        <v>5</v>
      </c>
      <c r="C225" s="80">
        <v>211</v>
      </c>
      <c r="D225" s="74">
        <v>1.4142135623733318</v>
      </c>
      <c r="E225" s="90">
        <f>C225-C231</f>
        <v>-2.4000000000000057</v>
      </c>
      <c r="F225" s="89">
        <f>D225-D231</f>
        <v>0.17372172764453686</v>
      </c>
      <c r="G225" s="90">
        <f t="shared" si="49"/>
        <v>5.7600000000000273</v>
      </c>
      <c r="H225" s="89">
        <f t="shared" si="50"/>
        <v>3.0179238655802642E-2</v>
      </c>
      <c r="I225" s="95">
        <f t="shared" si="51"/>
        <v>-0.41693214634688947</v>
      </c>
    </row>
    <row r="226" spans="2:14" x14ac:dyDescent="0.25">
      <c r="B226" s="103">
        <v>6</v>
      </c>
      <c r="C226" s="80">
        <v>234</v>
      </c>
      <c r="D226" s="74">
        <v>1.4142135623730179</v>
      </c>
      <c r="E226" s="90">
        <f>C226-C231</f>
        <v>20.599999999999994</v>
      </c>
      <c r="F226" s="89">
        <f>D226-D231</f>
        <v>0.17372172764422289</v>
      </c>
      <c r="G226" s="90">
        <f t="shared" si="49"/>
        <v>424.35999999999979</v>
      </c>
      <c r="H226" s="89">
        <f t="shared" si="50"/>
        <v>3.0179238655693556E-2</v>
      </c>
      <c r="I226" s="95">
        <f t="shared" si="51"/>
        <v>3.5786675894709905</v>
      </c>
    </row>
    <row r="227" spans="2:14" x14ac:dyDescent="0.25">
      <c r="B227" s="103">
        <v>7</v>
      </c>
      <c r="C227" s="80">
        <v>270</v>
      </c>
      <c r="D227" s="74">
        <v>0.99999999999988987</v>
      </c>
      <c r="E227" s="90">
        <f>C227-C231</f>
        <v>56.599999999999994</v>
      </c>
      <c r="F227" s="89">
        <f>D227-D231</f>
        <v>-0.24049183472890512</v>
      </c>
      <c r="G227" s="90">
        <f t="shared" si="49"/>
        <v>3203.5599999999995</v>
      </c>
      <c r="H227" s="89">
        <f t="shared" si="50"/>
        <v>5.7836322571275016E-2</v>
      </c>
      <c r="I227" s="95">
        <f t="shared" si="51"/>
        <v>-13.611837845656028</v>
      </c>
    </row>
    <row r="228" spans="2:14" x14ac:dyDescent="0.25">
      <c r="B228" s="103">
        <v>8</v>
      </c>
      <c r="C228" s="80">
        <v>283</v>
      </c>
      <c r="D228" s="74">
        <v>1.4142135623733318</v>
      </c>
      <c r="E228" s="90">
        <f>C228-C231</f>
        <v>69.599999999999994</v>
      </c>
      <c r="F228" s="89">
        <f>D228-D231</f>
        <v>0.17372172764453686</v>
      </c>
      <c r="G228" s="90">
        <f t="shared" si="49"/>
        <v>4844.1599999999989</v>
      </c>
      <c r="H228" s="89">
        <f t="shared" si="50"/>
        <v>3.0179238655802642E-2</v>
      </c>
      <c r="I228" s="95">
        <f t="shared" si="51"/>
        <v>12.091032244059765</v>
      </c>
    </row>
    <row r="229" spans="2:14" x14ac:dyDescent="0.25">
      <c r="B229" s="103">
        <v>9</v>
      </c>
      <c r="C229" s="80">
        <v>310</v>
      </c>
      <c r="D229" s="74">
        <v>1.0000000000000009</v>
      </c>
      <c r="E229" s="90">
        <f>C229-C231</f>
        <v>96.6</v>
      </c>
      <c r="F229" s="89">
        <f>D229-D231</f>
        <v>-0.2404918347287941</v>
      </c>
      <c r="G229" s="90">
        <f t="shared" si="49"/>
        <v>9331.56</v>
      </c>
      <c r="H229" s="89">
        <f t="shared" si="50"/>
        <v>5.7836322571221614E-2</v>
      </c>
      <c r="I229" s="95">
        <f t="shared" si="51"/>
        <v>-23.231511234801509</v>
      </c>
    </row>
    <row r="230" spans="2:14" ht="15.75" thickBot="1" x14ac:dyDescent="0.3">
      <c r="B230" s="104">
        <v>10</v>
      </c>
      <c r="C230" s="127">
        <v>343</v>
      </c>
      <c r="D230" s="78">
        <v>1.0000000000000009</v>
      </c>
      <c r="E230" s="90">
        <f>C230-C231</f>
        <v>129.6</v>
      </c>
      <c r="F230" s="93">
        <f>D230-D231</f>
        <v>-0.2404918347287941</v>
      </c>
      <c r="G230" s="92">
        <f t="shared" si="49"/>
        <v>16796.16</v>
      </c>
      <c r="H230" s="93">
        <f t="shared" si="50"/>
        <v>5.7836322571221614E-2</v>
      </c>
      <c r="I230" s="96">
        <f t="shared" si="51"/>
        <v>-31.167741780851713</v>
      </c>
    </row>
    <row r="231" spans="2:14" ht="15.75" thickBot="1" x14ac:dyDescent="0.3">
      <c r="B231" s="105" t="s">
        <v>63</v>
      </c>
      <c r="C231" s="128">
        <v>213.4</v>
      </c>
      <c r="D231" s="107">
        <v>1.240491834728795</v>
      </c>
      <c r="E231" s="100"/>
      <c r="F231" s="106" t="s">
        <v>61</v>
      </c>
      <c r="G231" s="97">
        <f>SUM(G221:G230)</f>
        <v>76424.399999999994</v>
      </c>
      <c r="H231" s="98">
        <f t="shared" ref="H231:I231" si="52">SUM(H221:H230)</f>
        <v>5.6118000797132455</v>
      </c>
      <c r="I231" s="99">
        <f t="shared" si="52"/>
        <v>-0.56600608167300237</v>
      </c>
    </row>
    <row r="233" spans="2:14" ht="15.75" thickBot="1" x14ac:dyDescent="0.3"/>
    <row r="234" spans="2:14" ht="15.75" thickBot="1" x14ac:dyDescent="0.3">
      <c r="B234" s="246" t="s">
        <v>76</v>
      </c>
      <c r="C234" s="247"/>
      <c r="D234" s="247"/>
      <c r="E234" s="247"/>
      <c r="F234" s="247"/>
      <c r="G234" s="247"/>
      <c r="H234" s="247"/>
      <c r="I234" s="248"/>
      <c r="J234" s="249" t="s">
        <v>64</v>
      </c>
      <c r="K234" s="250"/>
      <c r="L234" s="250"/>
      <c r="M234" s="251"/>
      <c r="N234" s="116">
        <f>I246/SQRT(G246*H246)</f>
        <v>-2.7015408856950748E-2</v>
      </c>
    </row>
    <row r="235" spans="2:14" ht="15.75" thickBot="1" x14ac:dyDescent="0.3">
      <c r="B235" s="115"/>
      <c r="C235" s="114" t="s">
        <v>60</v>
      </c>
      <c r="D235" s="112"/>
      <c r="E235" s="112"/>
      <c r="F235" s="112"/>
      <c r="G235" s="112"/>
      <c r="H235" s="112"/>
      <c r="I235" s="113"/>
      <c r="J235" s="240" t="s">
        <v>65</v>
      </c>
      <c r="K235" s="241"/>
      <c r="L235" s="241"/>
      <c r="M235" s="242"/>
      <c r="N235" s="117">
        <v>0.63200000000000001</v>
      </c>
    </row>
    <row r="236" spans="2:14" ht="15.75" thickBot="1" x14ac:dyDescent="0.3">
      <c r="B236" s="108">
        <v>1</v>
      </c>
      <c r="C236" s="80">
        <v>70</v>
      </c>
      <c r="D236" s="74">
        <v>1.0000000000000009</v>
      </c>
      <c r="E236" s="91">
        <f>C236-C246</f>
        <v>-143.4</v>
      </c>
      <c r="F236" s="110">
        <f>D236-D246</f>
        <v>-0.46502815398737396</v>
      </c>
      <c r="G236" s="91">
        <f>E236*E236</f>
        <v>20563.560000000001</v>
      </c>
      <c r="H236" s="110">
        <f>F236*F236</f>
        <v>0.21625118400090479</v>
      </c>
      <c r="I236" s="111">
        <f>E236*F236</f>
        <v>66.685037281789434</v>
      </c>
      <c r="J236" s="258" t="s">
        <v>66</v>
      </c>
      <c r="K236" s="259"/>
      <c r="L236" s="259"/>
      <c r="M236" s="260"/>
      <c r="N236" s="118" t="b">
        <f>N234&gt;N235</f>
        <v>0</v>
      </c>
    </row>
    <row r="237" spans="2:14" x14ac:dyDescent="0.25">
      <c r="B237" s="103">
        <v>2</v>
      </c>
      <c r="C237" s="80">
        <v>97</v>
      </c>
      <c r="D237" s="74">
        <v>1.000000000000334</v>
      </c>
      <c r="E237" s="90">
        <f>C237-C246</f>
        <v>-116.4</v>
      </c>
      <c r="F237" s="89">
        <f>D237-D246</f>
        <v>-0.46502815398704089</v>
      </c>
      <c r="G237" s="90">
        <f t="shared" ref="G237:G245" si="53">E237*E237</f>
        <v>13548.960000000001</v>
      </c>
      <c r="H237" s="89">
        <f t="shared" ref="H237:H245" si="54">F237*F237</f>
        <v>0.21625118400059501</v>
      </c>
      <c r="I237" s="95">
        <f t="shared" ref="I237:I245" si="55">E237*F237</f>
        <v>54.129277124091566</v>
      </c>
    </row>
    <row r="238" spans="2:14" x14ac:dyDescent="0.25">
      <c r="B238" s="103">
        <v>3</v>
      </c>
      <c r="C238" s="80">
        <v>130</v>
      </c>
      <c r="D238" s="74">
        <v>3.0000000000000027</v>
      </c>
      <c r="E238" s="90">
        <f>C238-C246</f>
        <v>-83.4</v>
      </c>
      <c r="F238" s="89">
        <f>D238-D246</f>
        <v>1.5349718460126278</v>
      </c>
      <c r="G238" s="90">
        <f t="shared" si="53"/>
        <v>6955.5600000000013</v>
      </c>
      <c r="H238" s="89">
        <f t="shared" si="54"/>
        <v>2.3561385680514144</v>
      </c>
      <c r="I238" s="95">
        <f t="shared" si="55"/>
        <v>-128.01665195745318</v>
      </c>
    </row>
    <row r="239" spans="2:14" x14ac:dyDescent="0.25">
      <c r="B239" s="103">
        <v>4</v>
      </c>
      <c r="C239" s="80">
        <v>186</v>
      </c>
      <c r="D239" s="74">
        <v>1.0000000000000009</v>
      </c>
      <c r="E239" s="90">
        <f>C239-C246</f>
        <v>-27.400000000000006</v>
      </c>
      <c r="F239" s="89">
        <f>D239-D246</f>
        <v>-0.46502815398737396</v>
      </c>
      <c r="G239" s="90">
        <f t="shared" si="53"/>
        <v>750.76000000000033</v>
      </c>
      <c r="H239" s="89">
        <f t="shared" si="54"/>
        <v>0.21625118400090479</v>
      </c>
      <c r="I239" s="95">
        <f t="shared" si="55"/>
        <v>12.741771419254048</v>
      </c>
    </row>
    <row r="240" spans="2:14" x14ac:dyDescent="0.25">
      <c r="B240" s="103">
        <v>5</v>
      </c>
      <c r="C240" s="80">
        <v>211</v>
      </c>
      <c r="D240" s="74">
        <v>1.000000000000334</v>
      </c>
      <c r="E240" s="90">
        <f>C240-C246</f>
        <v>-2.4000000000000057</v>
      </c>
      <c r="F240" s="89">
        <f>D240-D246</f>
        <v>-0.46502815398704089</v>
      </c>
      <c r="G240" s="90">
        <f t="shared" si="53"/>
        <v>5.7600000000000273</v>
      </c>
      <c r="H240" s="89">
        <f t="shared" si="54"/>
        <v>0.21625118400059501</v>
      </c>
      <c r="I240" s="95">
        <f t="shared" si="55"/>
        <v>1.1160675695689009</v>
      </c>
    </row>
    <row r="241" spans="2:14" x14ac:dyDescent="0.25">
      <c r="B241" s="103">
        <v>6</v>
      </c>
      <c r="C241" s="80">
        <v>234</v>
      </c>
      <c r="D241" s="74">
        <v>2.2360679774997418</v>
      </c>
      <c r="E241" s="90">
        <f>C241-C246</f>
        <v>20.599999999999994</v>
      </c>
      <c r="F241" s="89">
        <f>D241-D246</f>
        <v>0.771039823512367</v>
      </c>
      <c r="G241" s="90">
        <f t="shared" si="53"/>
        <v>424.35999999999979</v>
      </c>
      <c r="H241" s="89">
        <f t="shared" si="54"/>
        <v>0.59450240944198207</v>
      </c>
      <c r="I241" s="95">
        <f t="shared" si="55"/>
        <v>15.883420364354755</v>
      </c>
    </row>
    <row r="242" spans="2:14" x14ac:dyDescent="0.25">
      <c r="B242" s="103">
        <v>7</v>
      </c>
      <c r="C242" s="80">
        <v>270</v>
      </c>
      <c r="D242" s="74">
        <v>1.0000000000000009</v>
      </c>
      <c r="E242" s="90">
        <f>C242-C246</f>
        <v>56.599999999999994</v>
      </c>
      <c r="F242" s="89">
        <f>D242-D246</f>
        <v>-0.46502815398737396</v>
      </c>
      <c r="G242" s="90">
        <f t="shared" si="53"/>
        <v>3203.5599999999995</v>
      </c>
      <c r="H242" s="89">
        <f t="shared" si="54"/>
        <v>0.21625118400090479</v>
      </c>
      <c r="I242" s="95">
        <f t="shared" si="55"/>
        <v>-26.320593515685363</v>
      </c>
    </row>
    <row r="243" spans="2:14" x14ac:dyDescent="0.25">
      <c r="B243" s="103">
        <v>8</v>
      </c>
      <c r="C243" s="80">
        <v>283</v>
      </c>
      <c r="D243" s="74">
        <v>1.4142135623733318</v>
      </c>
      <c r="E243" s="90">
        <f>C243-C246</f>
        <v>69.599999999999994</v>
      </c>
      <c r="F243" s="89">
        <f>D243-D246</f>
        <v>-5.0814591614043003E-2</v>
      </c>
      <c r="G243" s="90">
        <f t="shared" si="53"/>
        <v>4844.1599999999989</v>
      </c>
      <c r="H243" s="89">
        <f t="shared" si="54"/>
        <v>2.5821227209019697E-3</v>
      </c>
      <c r="I243" s="95">
        <f t="shared" si="55"/>
        <v>-3.5366955763373928</v>
      </c>
    </row>
    <row r="244" spans="2:14" x14ac:dyDescent="0.25">
      <c r="B244" s="103">
        <v>9</v>
      </c>
      <c r="C244" s="80">
        <v>310</v>
      </c>
      <c r="D244" s="74">
        <v>2.0000000000000018</v>
      </c>
      <c r="E244" s="90">
        <f>C244-C246</f>
        <v>96.6</v>
      </c>
      <c r="F244" s="89">
        <f>D244-D246</f>
        <v>0.53497184601262693</v>
      </c>
      <c r="G244" s="90">
        <f t="shared" si="53"/>
        <v>9331.56</v>
      </c>
      <c r="H244" s="89">
        <f t="shared" si="54"/>
        <v>0.28619487602615784</v>
      </c>
      <c r="I244" s="95">
        <f t="shared" si="55"/>
        <v>51.67828032481976</v>
      </c>
    </row>
    <row r="245" spans="2:14" ht="15.75" thickBot="1" x14ac:dyDescent="0.3">
      <c r="B245" s="104">
        <v>10</v>
      </c>
      <c r="C245" s="127">
        <v>343</v>
      </c>
      <c r="D245" s="78">
        <v>1.0000000000000009</v>
      </c>
      <c r="E245" s="90">
        <f>C245-C246</f>
        <v>129.6</v>
      </c>
      <c r="F245" s="93">
        <f>D245-D246</f>
        <v>-0.46502815398737396</v>
      </c>
      <c r="G245" s="92">
        <f t="shared" si="53"/>
        <v>16796.16</v>
      </c>
      <c r="H245" s="93">
        <f t="shared" si="54"/>
        <v>0.21625118400090479</v>
      </c>
      <c r="I245" s="96">
        <f t="shared" si="55"/>
        <v>-60.267648756763663</v>
      </c>
    </row>
    <row r="246" spans="2:14" ht="15.75" thickBot="1" x14ac:dyDescent="0.3">
      <c r="B246" s="105" t="s">
        <v>63</v>
      </c>
      <c r="C246" s="128">
        <v>213.4</v>
      </c>
      <c r="D246" s="107">
        <v>1.4650281539873748</v>
      </c>
      <c r="E246" s="100"/>
      <c r="F246" s="106" t="s">
        <v>61</v>
      </c>
      <c r="G246" s="97">
        <f>SUM(G236:G245)</f>
        <v>76424.399999999994</v>
      </c>
      <c r="H246" s="98">
        <f t="shared" ref="H246:I246" si="56">SUM(H236:H245)</f>
        <v>4.5369250802452656</v>
      </c>
      <c r="I246" s="99">
        <f t="shared" si="56"/>
        <v>-15.907735722361139</v>
      </c>
    </row>
    <row r="248" spans="2:14" ht="15.75" thickBot="1" x14ac:dyDescent="0.3"/>
    <row r="249" spans="2:14" ht="15.75" thickBot="1" x14ac:dyDescent="0.3">
      <c r="B249" s="246" t="s">
        <v>78</v>
      </c>
      <c r="C249" s="247"/>
      <c r="D249" s="247"/>
      <c r="E249" s="247"/>
      <c r="F249" s="247"/>
      <c r="G249" s="247"/>
      <c r="H249" s="247"/>
      <c r="I249" s="248"/>
      <c r="J249" s="249" t="s">
        <v>64</v>
      </c>
      <c r="K249" s="250"/>
      <c r="L249" s="250"/>
      <c r="M249" s="251"/>
      <c r="N249" s="116">
        <f>I261/SQRT(G261*H261)</f>
        <v>7.4559505209009377E-2</v>
      </c>
    </row>
    <row r="250" spans="2:14" ht="15.75" thickBot="1" x14ac:dyDescent="0.3">
      <c r="B250" s="115"/>
      <c r="C250" s="114" t="s">
        <v>60</v>
      </c>
      <c r="D250" s="112"/>
      <c r="E250" s="112"/>
      <c r="F250" s="112"/>
      <c r="G250" s="112"/>
      <c r="H250" s="112"/>
      <c r="I250" s="113"/>
      <c r="J250" s="240" t="s">
        <v>65</v>
      </c>
      <c r="K250" s="241"/>
      <c r="L250" s="241"/>
      <c r="M250" s="242"/>
      <c r="N250" s="117">
        <v>0.63200000000000001</v>
      </c>
    </row>
    <row r="251" spans="2:14" ht="15.75" thickBot="1" x14ac:dyDescent="0.3">
      <c r="B251" s="108">
        <v>1</v>
      </c>
      <c r="C251" s="80">
        <v>70</v>
      </c>
      <c r="D251" s="74">
        <v>1.4142135623731749</v>
      </c>
      <c r="E251" s="91">
        <f>C251-C261</f>
        <v>-143.4</v>
      </c>
      <c r="F251" s="110">
        <f>D251-D261</f>
        <v>-0.1281533081631645</v>
      </c>
      <c r="G251" s="91">
        <f>E251*E251</f>
        <v>20563.560000000001</v>
      </c>
      <c r="H251" s="110">
        <f>F251*F251</f>
        <v>1.6423270393163006E-2</v>
      </c>
      <c r="I251" s="111">
        <f>E251*F251</f>
        <v>18.37718439059779</v>
      </c>
      <c r="J251" s="258" t="s">
        <v>66</v>
      </c>
      <c r="K251" s="259"/>
      <c r="L251" s="259"/>
      <c r="M251" s="260"/>
      <c r="N251" s="118" t="b">
        <f>N249&gt;N250</f>
        <v>0</v>
      </c>
    </row>
    <row r="252" spans="2:14" x14ac:dyDescent="0.25">
      <c r="B252" s="103">
        <v>2</v>
      </c>
      <c r="C252" s="80">
        <v>97</v>
      </c>
      <c r="D252" s="74">
        <v>0</v>
      </c>
      <c r="E252" s="90">
        <f>C252-C261</f>
        <v>-116.4</v>
      </c>
      <c r="F252" s="89">
        <f>D252-D261</f>
        <v>-1.5423668705363394</v>
      </c>
      <c r="G252" s="90">
        <f t="shared" ref="G252:G260" si="57">E252*E252</f>
        <v>13548.960000000001</v>
      </c>
      <c r="H252" s="89">
        <f t="shared" ref="H252:H260" si="58">F252*F252</f>
        <v>2.3788955633280611</v>
      </c>
      <c r="I252" s="95">
        <f t="shared" ref="I252:I260" si="59">E252*F252</f>
        <v>179.5315037304299</v>
      </c>
    </row>
    <row r="253" spans="2:14" x14ac:dyDescent="0.25">
      <c r="B253" s="103">
        <v>3</v>
      </c>
      <c r="C253" s="80">
        <v>130</v>
      </c>
      <c r="D253" s="74">
        <v>3.0000000000000027</v>
      </c>
      <c r="E253" s="90">
        <f>C253-C261</f>
        <v>-83.4</v>
      </c>
      <c r="F253" s="89">
        <f>D253-D261</f>
        <v>1.4576331294636633</v>
      </c>
      <c r="G253" s="90">
        <f t="shared" si="57"/>
        <v>6955.5600000000013</v>
      </c>
      <c r="H253" s="89">
        <f t="shared" si="58"/>
        <v>2.1246943401100324</v>
      </c>
      <c r="I253" s="95">
        <f t="shared" si="59"/>
        <v>-121.56660299726953</v>
      </c>
    </row>
    <row r="254" spans="2:14" x14ac:dyDescent="0.25">
      <c r="B254" s="103">
        <v>4</v>
      </c>
      <c r="C254" s="80">
        <v>186</v>
      </c>
      <c r="D254" s="74">
        <v>0</v>
      </c>
      <c r="E254" s="90">
        <f>C254-C261</f>
        <v>-27.400000000000006</v>
      </c>
      <c r="F254" s="89">
        <f>D254-D261</f>
        <v>-1.5423668705363394</v>
      </c>
      <c r="G254" s="90">
        <f t="shared" si="57"/>
        <v>750.76000000000033</v>
      </c>
      <c r="H254" s="89">
        <f t="shared" si="58"/>
        <v>2.3788955633280611</v>
      </c>
      <c r="I254" s="95">
        <f t="shared" si="59"/>
        <v>42.260852252695706</v>
      </c>
    </row>
    <row r="255" spans="2:14" x14ac:dyDescent="0.25">
      <c r="B255" s="103">
        <v>5</v>
      </c>
      <c r="C255" s="80">
        <v>211</v>
      </c>
      <c r="D255" s="74">
        <v>4.1231056256176641</v>
      </c>
      <c r="E255" s="90">
        <f>C255-C261</f>
        <v>-2.4000000000000057</v>
      </c>
      <c r="F255" s="89">
        <f>D255-D261</f>
        <v>2.5807387550813248</v>
      </c>
      <c r="G255" s="90">
        <f t="shared" si="57"/>
        <v>5.7600000000000273</v>
      </c>
      <c r="H255" s="89">
        <f t="shared" si="58"/>
        <v>6.6602125219787061</v>
      </c>
      <c r="I255" s="95">
        <f t="shared" si="59"/>
        <v>-6.1937730121951944</v>
      </c>
    </row>
    <row r="256" spans="2:14" x14ac:dyDescent="0.25">
      <c r="B256" s="103">
        <v>6</v>
      </c>
      <c r="C256" s="80">
        <v>234</v>
      </c>
      <c r="D256" s="74">
        <v>0</v>
      </c>
      <c r="E256" s="90">
        <f>C256-C261</f>
        <v>20.599999999999994</v>
      </c>
      <c r="F256" s="89">
        <f>D256-D261</f>
        <v>-1.5423668705363394</v>
      </c>
      <c r="G256" s="90">
        <f t="shared" si="57"/>
        <v>424.35999999999979</v>
      </c>
      <c r="H256" s="89">
        <f t="shared" si="58"/>
        <v>2.3788955633280611</v>
      </c>
      <c r="I256" s="95">
        <f t="shared" si="59"/>
        <v>-31.772757533048583</v>
      </c>
    </row>
    <row r="257" spans="2:14" x14ac:dyDescent="0.25">
      <c r="B257" s="103">
        <v>7</v>
      </c>
      <c r="C257" s="80">
        <v>270</v>
      </c>
      <c r="D257" s="74">
        <v>2.2360679774997418</v>
      </c>
      <c r="E257" s="90">
        <f>C257-C261</f>
        <v>56.599999999999994</v>
      </c>
      <c r="F257" s="89">
        <f>D257-D261</f>
        <v>0.69370110696340248</v>
      </c>
      <c r="G257" s="90">
        <f t="shared" si="57"/>
        <v>3203.5599999999995</v>
      </c>
      <c r="H257" s="89">
        <f t="shared" si="58"/>
        <v>0.48122122580224996</v>
      </c>
      <c r="I257" s="95">
        <f t="shared" si="59"/>
        <v>39.263482654128573</v>
      </c>
    </row>
    <row r="258" spans="2:14" x14ac:dyDescent="0.25">
      <c r="B258" s="103">
        <v>8</v>
      </c>
      <c r="C258" s="80">
        <v>283</v>
      </c>
      <c r="D258" s="74">
        <v>2.2360679774997916</v>
      </c>
      <c r="E258" s="90">
        <f>C258-C261</f>
        <v>69.599999999999994</v>
      </c>
      <c r="F258" s="89">
        <f>D258-D261</f>
        <v>0.69370110696345222</v>
      </c>
      <c r="G258" s="90">
        <f t="shared" si="57"/>
        <v>4844.1599999999989</v>
      </c>
      <c r="H258" s="89">
        <f t="shared" si="58"/>
        <v>0.48122122580231896</v>
      </c>
      <c r="I258" s="95">
        <f t="shared" si="59"/>
        <v>48.281597044656273</v>
      </c>
    </row>
    <row r="259" spans="2:14" x14ac:dyDescent="0.25">
      <c r="B259" s="103">
        <v>9</v>
      </c>
      <c r="C259" s="80">
        <v>310</v>
      </c>
      <c r="D259" s="74">
        <v>1.4142135623730179</v>
      </c>
      <c r="E259" s="90">
        <f>C259-C261</f>
        <v>96.6</v>
      </c>
      <c r="F259" s="89">
        <f>D259-D261</f>
        <v>-0.12815330816332149</v>
      </c>
      <c r="G259" s="90">
        <f t="shared" si="57"/>
        <v>9331.56</v>
      </c>
      <c r="H259" s="89">
        <f t="shared" si="58"/>
        <v>1.6423270393203241E-2</v>
      </c>
      <c r="I259" s="95">
        <f t="shared" si="59"/>
        <v>-12.379609568576855</v>
      </c>
    </row>
    <row r="260" spans="2:14" ht="15.75" thickBot="1" x14ac:dyDescent="0.3">
      <c r="B260" s="104">
        <v>10</v>
      </c>
      <c r="C260" s="127">
        <v>343</v>
      </c>
      <c r="D260" s="78">
        <v>1.0000000000000009</v>
      </c>
      <c r="E260" s="90">
        <f>C260-C261</f>
        <v>129.6</v>
      </c>
      <c r="F260" s="93">
        <f>D260-D261</f>
        <v>-0.54236687053633847</v>
      </c>
      <c r="G260" s="92">
        <f t="shared" si="57"/>
        <v>16796.16</v>
      </c>
      <c r="H260" s="93">
        <f t="shared" si="58"/>
        <v>0.29416182225538134</v>
      </c>
      <c r="I260" s="96">
        <f t="shared" si="59"/>
        <v>-70.290746421509468</v>
      </c>
    </row>
    <row r="261" spans="2:14" ht="15.75" thickBot="1" x14ac:dyDescent="0.3">
      <c r="B261" s="105" t="s">
        <v>63</v>
      </c>
      <c r="C261" s="128">
        <v>213.4</v>
      </c>
      <c r="D261" s="107">
        <v>1.5423668705363394</v>
      </c>
      <c r="E261" s="100"/>
      <c r="F261" s="106" t="s">
        <v>61</v>
      </c>
      <c r="G261" s="97">
        <f>SUM(G251:G260)</f>
        <v>76424.399999999994</v>
      </c>
      <c r="H261" s="98">
        <f t="shared" ref="H261:I261" si="60">SUM(H251:H260)</f>
        <v>17.211044366719243</v>
      </c>
      <c r="I261" s="99">
        <f t="shared" si="60"/>
        <v>85.511130539908621</v>
      </c>
    </row>
    <row r="263" spans="2:14" ht="15.75" thickBot="1" x14ac:dyDescent="0.3"/>
    <row r="264" spans="2:14" ht="15.75" thickBot="1" x14ac:dyDescent="0.3">
      <c r="B264" s="246" t="s">
        <v>79</v>
      </c>
      <c r="C264" s="247"/>
      <c r="D264" s="247"/>
      <c r="E264" s="247"/>
      <c r="F264" s="247"/>
      <c r="G264" s="247"/>
      <c r="H264" s="247"/>
      <c r="I264" s="248"/>
      <c r="J264" s="249" t="s">
        <v>64</v>
      </c>
      <c r="K264" s="250"/>
      <c r="L264" s="250"/>
      <c r="M264" s="251"/>
      <c r="N264" s="116">
        <f>I276/SQRT(G276*H276)</f>
        <v>-0.26332164036051875</v>
      </c>
    </row>
    <row r="265" spans="2:14" ht="15.75" thickBot="1" x14ac:dyDescent="0.3">
      <c r="B265" s="115"/>
      <c r="C265" s="114" t="s">
        <v>60</v>
      </c>
      <c r="D265" s="112"/>
      <c r="E265" s="112"/>
      <c r="F265" s="112"/>
      <c r="G265" s="112"/>
      <c r="H265" s="112"/>
      <c r="I265" s="113"/>
      <c r="J265" s="240" t="s">
        <v>65</v>
      </c>
      <c r="K265" s="241"/>
      <c r="L265" s="241"/>
      <c r="M265" s="242"/>
      <c r="N265" s="117">
        <v>0.63200000000000001</v>
      </c>
    </row>
    <row r="266" spans="2:14" ht="15.75" thickBot="1" x14ac:dyDescent="0.3">
      <c r="B266" s="108">
        <v>1</v>
      </c>
      <c r="C266" s="80">
        <v>70</v>
      </c>
      <c r="D266" s="74">
        <v>2.0000000000000018</v>
      </c>
      <c r="E266" s="91">
        <f>C266-C276</f>
        <v>-143.4</v>
      </c>
      <c r="F266" s="110">
        <f>D266-D276</f>
        <v>0.46583397992879361</v>
      </c>
      <c r="G266" s="91">
        <f>E266*E266</f>
        <v>20563.560000000001</v>
      </c>
      <c r="H266" s="110">
        <f>F266*F266</f>
        <v>0.21700129685629968</v>
      </c>
      <c r="I266" s="111">
        <f>E266*F266</f>
        <v>-66.800592721789002</v>
      </c>
      <c r="J266" s="258" t="s">
        <v>66</v>
      </c>
      <c r="K266" s="259"/>
      <c r="L266" s="259"/>
      <c r="M266" s="260"/>
      <c r="N266" s="118" t="b">
        <f>N264&gt;N265</f>
        <v>0</v>
      </c>
    </row>
    <row r="267" spans="2:14" x14ac:dyDescent="0.25">
      <c r="B267" s="103">
        <v>2</v>
      </c>
      <c r="C267" s="80">
        <v>97</v>
      </c>
      <c r="D267" s="74">
        <v>1.0000000000000009</v>
      </c>
      <c r="E267" s="90">
        <f>C267-C276</f>
        <v>-116.4</v>
      </c>
      <c r="F267" s="89">
        <f>D267-D276</f>
        <v>-0.53416602007120728</v>
      </c>
      <c r="G267" s="90">
        <f t="shared" ref="G267:G275" si="61">E267*E267</f>
        <v>13548.960000000001</v>
      </c>
      <c r="H267" s="89">
        <f t="shared" ref="H267:H275" si="62">F267*F267</f>
        <v>0.28533333699871344</v>
      </c>
      <c r="I267" s="95">
        <f t="shared" ref="I267:I275" si="63">E267*F267</f>
        <v>62.176924736288534</v>
      </c>
    </row>
    <row r="268" spans="2:14" x14ac:dyDescent="0.25">
      <c r="B268" s="103">
        <v>3</v>
      </c>
      <c r="C268" s="80">
        <v>130</v>
      </c>
      <c r="D268" s="74">
        <v>5.0990195135927889</v>
      </c>
      <c r="E268" s="90">
        <f>C268-C276</f>
        <v>-83.4</v>
      </c>
      <c r="F268" s="89">
        <f>D268-D276</f>
        <v>3.5648534935215808</v>
      </c>
      <c r="G268" s="90">
        <f t="shared" si="61"/>
        <v>6955.5600000000013</v>
      </c>
      <c r="H268" s="89">
        <f t="shared" si="62"/>
        <v>12.708180430273019</v>
      </c>
      <c r="I268" s="95">
        <f t="shared" si="63"/>
        <v>-297.30878135969988</v>
      </c>
    </row>
    <row r="269" spans="2:14" x14ac:dyDescent="0.25">
      <c r="B269" s="103">
        <v>4</v>
      </c>
      <c r="C269" s="80">
        <v>186</v>
      </c>
      <c r="D269" s="74">
        <v>0</v>
      </c>
      <c r="E269" s="90">
        <f>C269-C276</f>
        <v>-27.400000000000006</v>
      </c>
      <c r="F269" s="89">
        <f>D269-D276</f>
        <v>-1.5341660200712082</v>
      </c>
      <c r="G269" s="90">
        <f t="shared" si="61"/>
        <v>750.76000000000033</v>
      </c>
      <c r="H269" s="89">
        <f t="shared" si="62"/>
        <v>2.3536653771411307</v>
      </c>
      <c r="I269" s="95">
        <f t="shared" si="63"/>
        <v>42.036148949951112</v>
      </c>
    </row>
    <row r="270" spans="2:14" x14ac:dyDescent="0.25">
      <c r="B270" s="103">
        <v>5</v>
      </c>
      <c r="C270" s="80">
        <v>211</v>
      </c>
      <c r="D270" s="74">
        <v>1.0000000000000009</v>
      </c>
      <c r="E270" s="90">
        <f>C270-C276</f>
        <v>-2.4000000000000057</v>
      </c>
      <c r="F270" s="89">
        <f>D270-D276</f>
        <v>-0.53416602007120728</v>
      </c>
      <c r="G270" s="90">
        <f t="shared" si="61"/>
        <v>5.7600000000000273</v>
      </c>
      <c r="H270" s="89">
        <f t="shared" si="62"/>
        <v>0.28533333699871344</v>
      </c>
      <c r="I270" s="95">
        <f t="shared" si="63"/>
        <v>1.2819984481709006</v>
      </c>
    </row>
    <row r="271" spans="2:14" x14ac:dyDescent="0.25">
      <c r="B271" s="103">
        <v>6</v>
      </c>
      <c r="C271" s="80">
        <v>234</v>
      </c>
      <c r="D271" s="74">
        <v>1.4142135623730963</v>
      </c>
      <c r="E271" s="90">
        <f>C271-C276</f>
        <v>20.599999999999994</v>
      </c>
      <c r="F271" s="89">
        <f>D271-D276</f>
        <v>-0.11995245769811191</v>
      </c>
      <c r="G271" s="90">
        <f t="shared" si="61"/>
        <v>424.35999999999979</v>
      </c>
      <c r="H271" s="89">
        <f t="shared" si="62"/>
        <v>1.4388592107817328E-2</v>
      </c>
      <c r="I271" s="95">
        <f t="shared" si="63"/>
        <v>-2.4710206285811047</v>
      </c>
    </row>
    <row r="272" spans="2:14" x14ac:dyDescent="0.25">
      <c r="B272" s="103">
        <v>7</v>
      </c>
      <c r="C272" s="80">
        <v>270</v>
      </c>
      <c r="D272" s="74">
        <v>0</v>
      </c>
      <c r="E272" s="90">
        <f>C272-C276</f>
        <v>56.599999999999994</v>
      </c>
      <c r="F272" s="89">
        <f>D272-D276</f>
        <v>-1.5341660200712082</v>
      </c>
      <c r="G272" s="90">
        <f t="shared" si="61"/>
        <v>3203.5599999999995</v>
      </c>
      <c r="H272" s="89">
        <f t="shared" si="62"/>
        <v>2.3536653771411307</v>
      </c>
      <c r="I272" s="95">
        <f t="shared" si="63"/>
        <v>-86.833796736030379</v>
      </c>
    </row>
    <row r="273" spans="2:14" x14ac:dyDescent="0.25">
      <c r="B273" s="103">
        <v>8</v>
      </c>
      <c r="C273" s="80">
        <v>283</v>
      </c>
      <c r="D273" s="74">
        <v>1.0000000000000009</v>
      </c>
      <c r="E273" s="90">
        <f>C273-C276</f>
        <v>69.599999999999994</v>
      </c>
      <c r="F273" s="89">
        <f>D273-D276</f>
        <v>-0.53416602007120728</v>
      </c>
      <c r="G273" s="90">
        <f t="shared" si="61"/>
        <v>4844.1599999999989</v>
      </c>
      <c r="H273" s="89">
        <f t="shared" si="62"/>
        <v>0.28533333699871344</v>
      </c>
      <c r="I273" s="95">
        <f t="shared" si="63"/>
        <v>-37.177954996956025</v>
      </c>
    </row>
    <row r="274" spans="2:14" x14ac:dyDescent="0.25">
      <c r="B274" s="103">
        <v>9</v>
      </c>
      <c r="C274" s="80">
        <v>310</v>
      </c>
      <c r="D274" s="74">
        <v>2.8284271247461925</v>
      </c>
      <c r="E274" s="90">
        <f>C274-C276</f>
        <v>96.6</v>
      </c>
      <c r="F274" s="89">
        <f>D274-D276</f>
        <v>1.2942611046749843</v>
      </c>
      <c r="G274" s="90">
        <f t="shared" si="61"/>
        <v>9331.56</v>
      </c>
      <c r="H274" s="89">
        <f t="shared" si="62"/>
        <v>1.6751118070745108</v>
      </c>
      <c r="I274" s="95">
        <f t="shared" si="63"/>
        <v>125.02562271160348</v>
      </c>
    </row>
    <row r="275" spans="2:14" ht="15.75" thickBot="1" x14ac:dyDescent="0.3">
      <c r="B275" s="104">
        <v>10</v>
      </c>
      <c r="C275" s="127">
        <v>343</v>
      </c>
      <c r="D275" s="78">
        <v>1.0000000000000009</v>
      </c>
      <c r="E275" s="90">
        <f>C275-C276</f>
        <v>129.6</v>
      </c>
      <c r="F275" s="93">
        <f>D275-D276</f>
        <v>-0.53416602007120728</v>
      </c>
      <c r="G275" s="92">
        <f t="shared" si="61"/>
        <v>16796.16</v>
      </c>
      <c r="H275" s="93">
        <f t="shared" si="62"/>
        <v>0.28533333699871344</v>
      </c>
      <c r="I275" s="96">
        <f t="shared" si="63"/>
        <v>-69.227916201228467</v>
      </c>
    </row>
    <row r="276" spans="2:14" ht="15.75" thickBot="1" x14ac:dyDescent="0.3">
      <c r="B276" s="105" t="s">
        <v>63</v>
      </c>
      <c r="C276" s="128">
        <v>213.4</v>
      </c>
      <c r="D276" s="107">
        <v>1.5341660200712082</v>
      </c>
      <c r="E276" s="100"/>
      <c r="F276" s="106" t="s">
        <v>61</v>
      </c>
      <c r="G276" s="97">
        <f>SUM(G266:G275)</f>
        <v>76424.399999999994</v>
      </c>
      <c r="H276" s="98">
        <f t="shared" ref="H276:I276" si="64">SUM(H266:H275)</f>
        <v>20.463346228588765</v>
      </c>
      <c r="I276" s="99">
        <f t="shared" si="64"/>
        <v>-329.29936779827085</v>
      </c>
    </row>
    <row r="278" spans="2:14" ht="15.75" thickBot="1" x14ac:dyDescent="0.3"/>
    <row r="279" spans="2:14" ht="15.75" thickBot="1" x14ac:dyDescent="0.3">
      <c r="B279" s="246" t="s">
        <v>80</v>
      </c>
      <c r="C279" s="247"/>
      <c r="D279" s="247"/>
      <c r="E279" s="247"/>
      <c r="F279" s="247"/>
      <c r="G279" s="247"/>
      <c r="H279" s="247"/>
      <c r="I279" s="248"/>
      <c r="J279" s="249" t="s">
        <v>64</v>
      </c>
      <c r="K279" s="250"/>
      <c r="L279" s="250"/>
      <c r="M279" s="251"/>
      <c r="N279" s="116">
        <f>I291/SQRT(G291*H291)</f>
        <v>-8.1792710765446447E-2</v>
      </c>
    </row>
    <row r="280" spans="2:14" ht="15.75" thickBot="1" x14ac:dyDescent="0.3">
      <c r="B280" s="115"/>
      <c r="C280" s="114" t="s">
        <v>60</v>
      </c>
      <c r="D280" s="112"/>
      <c r="E280" s="112"/>
      <c r="F280" s="112"/>
      <c r="G280" s="112"/>
      <c r="H280" s="112"/>
      <c r="I280" s="113"/>
      <c r="J280" s="240" t="s">
        <v>65</v>
      </c>
      <c r="K280" s="241"/>
      <c r="L280" s="241"/>
      <c r="M280" s="242"/>
      <c r="N280" s="117">
        <v>0.63200000000000001</v>
      </c>
    </row>
    <row r="281" spans="2:14" ht="15.75" thickBot="1" x14ac:dyDescent="0.3">
      <c r="B281" s="108">
        <v>1</v>
      </c>
      <c r="C281" s="80">
        <v>70</v>
      </c>
      <c r="D281" s="74">
        <v>2.0000000000000018</v>
      </c>
      <c r="E281" s="91">
        <f>C281-C291</f>
        <v>-143.4</v>
      </c>
      <c r="F281" s="110">
        <f>D281-D291</f>
        <v>0.50092952150851322</v>
      </c>
      <c r="G281" s="91">
        <f>E281*E281</f>
        <v>20563.560000000001</v>
      </c>
      <c r="H281" s="110">
        <f>F281*F281</f>
        <v>0.25093038551874802</v>
      </c>
      <c r="I281" s="111">
        <f>E281*F281</f>
        <v>-71.833293384320797</v>
      </c>
      <c r="J281" s="258" t="s">
        <v>66</v>
      </c>
      <c r="K281" s="259"/>
      <c r="L281" s="259"/>
      <c r="M281" s="260"/>
      <c r="N281" s="118" t="b">
        <f>N279&gt;N280</f>
        <v>0</v>
      </c>
    </row>
    <row r="282" spans="2:14" x14ac:dyDescent="0.25">
      <c r="B282" s="103">
        <v>2</v>
      </c>
      <c r="C282" s="80">
        <v>97</v>
      </c>
      <c r="D282" s="74">
        <v>1.0000000000000009</v>
      </c>
      <c r="E282" s="90">
        <f>C282-C291</f>
        <v>-116.4</v>
      </c>
      <c r="F282" s="89">
        <f>D282-D291</f>
        <v>-0.49907047849148767</v>
      </c>
      <c r="G282" s="90">
        <f t="shared" ref="G282:G290" si="65">E282*E282</f>
        <v>13548.960000000001</v>
      </c>
      <c r="H282" s="89">
        <f t="shared" ref="H282:H290" si="66">F282*F282</f>
        <v>0.24907134250172244</v>
      </c>
      <c r="I282" s="95">
        <f t="shared" ref="I282:I290" si="67">E282*F282</f>
        <v>58.091803696409166</v>
      </c>
    </row>
    <row r="283" spans="2:14" x14ac:dyDescent="0.25">
      <c r="B283" s="103">
        <v>3</v>
      </c>
      <c r="C283" s="80">
        <v>130</v>
      </c>
      <c r="D283" s="74">
        <v>3.1622776601684173</v>
      </c>
      <c r="E283" s="90">
        <f>C283-C291</f>
        <v>-83.4</v>
      </c>
      <c r="F283" s="89">
        <f>D283-D291</f>
        <v>1.6632071816769287</v>
      </c>
      <c r="G283" s="90">
        <f t="shared" si="65"/>
        <v>6955.5600000000013</v>
      </c>
      <c r="H283" s="89">
        <f t="shared" si="66"/>
        <v>2.7662581291817121</v>
      </c>
      <c r="I283" s="95">
        <f t="shared" si="67"/>
        <v>-138.71147895185587</v>
      </c>
    </row>
    <row r="284" spans="2:14" x14ac:dyDescent="0.25">
      <c r="B284" s="103">
        <v>4</v>
      </c>
      <c r="C284" s="80">
        <v>186</v>
      </c>
      <c r="D284" s="74">
        <v>1.0000000000000009</v>
      </c>
      <c r="E284" s="90">
        <f>C284-C291</f>
        <v>-27.400000000000006</v>
      </c>
      <c r="F284" s="89">
        <f>D284-D291</f>
        <v>-0.49907047849148767</v>
      </c>
      <c r="G284" s="90">
        <f t="shared" si="65"/>
        <v>750.76000000000033</v>
      </c>
      <c r="H284" s="89">
        <f t="shared" si="66"/>
        <v>0.24907134250172244</v>
      </c>
      <c r="I284" s="95">
        <f t="shared" si="67"/>
        <v>13.674531110666765</v>
      </c>
    </row>
    <row r="285" spans="2:14" x14ac:dyDescent="0.25">
      <c r="B285" s="103">
        <v>5</v>
      </c>
      <c r="C285" s="80">
        <v>211</v>
      </c>
      <c r="D285" s="74">
        <v>0</v>
      </c>
      <c r="E285" s="90">
        <f>C285-C291</f>
        <v>-2.4000000000000057</v>
      </c>
      <c r="F285" s="89">
        <f>D285-D291</f>
        <v>-1.4990704784914886</v>
      </c>
      <c r="G285" s="90">
        <f t="shared" si="65"/>
        <v>5.7600000000000273</v>
      </c>
      <c r="H285" s="89">
        <f t="shared" si="66"/>
        <v>2.2472122994847004</v>
      </c>
      <c r="I285" s="95">
        <f t="shared" si="67"/>
        <v>3.5977691483795811</v>
      </c>
    </row>
    <row r="286" spans="2:14" x14ac:dyDescent="0.25">
      <c r="B286" s="103">
        <v>6</v>
      </c>
      <c r="C286" s="80">
        <v>234</v>
      </c>
      <c r="D286" s="74">
        <v>1.4142135623731749</v>
      </c>
      <c r="E286" s="90">
        <f>C286-C291</f>
        <v>20.599999999999994</v>
      </c>
      <c r="F286" s="89">
        <f>D286-D291</f>
        <v>-8.4856916118313697E-2</v>
      </c>
      <c r="G286" s="90">
        <f t="shared" si="65"/>
        <v>424.35999999999979</v>
      </c>
      <c r="H286" s="89">
        <f t="shared" si="66"/>
        <v>7.200696213110527E-3</v>
      </c>
      <c r="I286" s="95">
        <f t="shared" si="67"/>
        <v>-1.7480524720372617</v>
      </c>
    </row>
    <row r="287" spans="2:14" x14ac:dyDescent="0.25">
      <c r="B287" s="103">
        <v>7</v>
      </c>
      <c r="C287" s="80">
        <v>270</v>
      </c>
      <c r="D287" s="74">
        <v>1.0000000000001119</v>
      </c>
      <c r="E287" s="90">
        <f>C287-C291</f>
        <v>56.599999999999994</v>
      </c>
      <c r="F287" s="89">
        <f>D287-D291</f>
        <v>-0.49907047849137665</v>
      </c>
      <c r="G287" s="90">
        <f t="shared" si="65"/>
        <v>3203.5599999999995</v>
      </c>
      <c r="H287" s="89">
        <f t="shared" si="66"/>
        <v>0.24907134250161164</v>
      </c>
      <c r="I287" s="95">
        <f t="shared" si="67"/>
        <v>-28.247389082611914</v>
      </c>
    </row>
    <row r="288" spans="2:14" x14ac:dyDescent="0.25">
      <c r="B288" s="103">
        <v>8</v>
      </c>
      <c r="C288" s="80">
        <v>283</v>
      </c>
      <c r="D288" s="74">
        <v>1.4142135623731749</v>
      </c>
      <c r="E288" s="90">
        <f>C288-C291</f>
        <v>69.599999999999994</v>
      </c>
      <c r="F288" s="89">
        <f>D288-D291</f>
        <v>-8.4856916118313697E-2</v>
      </c>
      <c r="G288" s="90">
        <f t="shared" si="65"/>
        <v>4844.1599999999989</v>
      </c>
      <c r="H288" s="89">
        <f t="shared" si="66"/>
        <v>7.200696213110527E-3</v>
      </c>
      <c r="I288" s="95">
        <f t="shared" si="67"/>
        <v>-5.9060413618346326</v>
      </c>
    </row>
    <row r="289" spans="2:14" x14ac:dyDescent="0.25">
      <c r="B289" s="103">
        <v>9</v>
      </c>
      <c r="C289" s="80">
        <v>310</v>
      </c>
      <c r="D289" s="74">
        <v>2.0000000000000018</v>
      </c>
      <c r="E289" s="90">
        <f>C289-C291</f>
        <v>96.6</v>
      </c>
      <c r="F289" s="89">
        <f>D289-D291</f>
        <v>0.50092952150851322</v>
      </c>
      <c r="G289" s="90">
        <f t="shared" si="65"/>
        <v>9331.56</v>
      </c>
      <c r="H289" s="89">
        <f t="shared" si="66"/>
        <v>0.25093038551874802</v>
      </c>
      <c r="I289" s="95">
        <f t="shared" si="67"/>
        <v>48.389791777722373</v>
      </c>
    </row>
    <row r="290" spans="2:14" ht="15.75" thickBot="1" x14ac:dyDescent="0.3">
      <c r="B290" s="104">
        <v>10</v>
      </c>
      <c r="C290" s="127">
        <v>343</v>
      </c>
      <c r="D290" s="78">
        <v>2.0000000000000018</v>
      </c>
      <c r="E290" s="90">
        <f>C290-C291</f>
        <v>129.6</v>
      </c>
      <c r="F290" s="93">
        <f>D290-D291</f>
        <v>0.50092952150851322</v>
      </c>
      <c r="G290" s="92">
        <f t="shared" si="65"/>
        <v>16796.16</v>
      </c>
      <c r="H290" s="93">
        <f t="shared" si="66"/>
        <v>0.25093038551874802</v>
      </c>
      <c r="I290" s="96">
        <f t="shared" si="67"/>
        <v>64.920465987503306</v>
      </c>
    </row>
    <row r="291" spans="2:14" ht="15.75" thickBot="1" x14ac:dyDescent="0.3">
      <c r="B291" s="105" t="s">
        <v>63</v>
      </c>
      <c r="C291" s="128">
        <v>213.4</v>
      </c>
      <c r="D291" s="107">
        <v>1.4990704784914886</v>
      </c>
      <c r="E291" s="100"/>
      <c r="F291" s="106" t="s">
        <v>61</v>
      </c>
      <c r="G291" s="97">
        <f>SUM(G281:G290)</f>
        <v>76424.399999999994</v>
      </c>
      <c r="H291" s="98">
        <f t="shared" ref="H291:I291" si="68">SUM(H281:H290)</f>
        <v>6.5278770051539343</v>
      </c>
      <c r="I291" s="99">
        <f t="shared" si="68"/>
        <v>-57.771893531979302</v>
      </c>
    </row>
    <row r="293" spans="2:14" ht="15.75" thickBot="1" x14ac:dyDescent="0.3"/>
    <row r="294" spans="2:14" ht="15.75" thickBot="1" x14ac:dyDescent="0.3">
      <c r="B294" s="246" t="s">
        <v>81</v>
      </c>
      <c r="C294" s="247"/>
      <c r="D294" s="247"/>
      <c r="E294" s="247"/>
      <c r="F294" s="247"/>
      <c r="G294" s="247"/>
      <c r="H294" s="247"/>
      <c r="I294" s="248"/>
      <c r="J294" s="249" t="s">
        <v>64</v>
      </c>
      <c r="K294" s="250"/>
      <c r="L294" s="250"/>
      <c r="M294" s="251"/>
      <c r="N294" s="116">
        <f>I306/SQRT(G306*H306)</f>
        <v>0.63225393873230207</v>
      </c>
    </row>
    <row r="295" spans="2:14" ht="15.75" thickBot="1" x14ac:dyDescent="0.3">
      <c r="B295" s="115"/>
      <c r="C295" s="114" t="s">
        <v>60</v>
      </c>
      <c r="D295" s="112"/>
      <c r="E295" s="112"/>
      <c r="F295" s="112"/>
      <c r="G295" s="112"/>
      <c r="H295" s="112"/>
      <c r="I295" s="113"/>
      <c r="J295" s="240" t="s">
        <v>65</v>
      </c>
      <c r="K295" s="241"/>
      <c r="L295" s="241"/>
      <c r="M295" s="242"/>
      <c r="N295" s="117">
        <v>0.63200000000000001</v>
      </c>
    </row>
    <row r="296" spans="2:14" ht="15.75" thickBot="1" x14ac:dyDescent="0.3">
      <c r="B296" s="108">
        <v>1</v>
      </c>
      <c r="C296" s="80">
        <v>70</v>
      </c>
      <c r="D296" s="74">
        <v>1.0000000000000009</v>
      </c>
      <c r="E296" s="91">
        <f>C296-C306</f>
        <v>-143.4</v>
      </c>
      <c r="F296" s="110">
        <f>D296-D306</f>
        <v>-0.43584854723718314</v>
      </c>
      <c r="G296" s="91">
        <f>E296*E296</f>
        <v>20563.560000000001</v>
      </c>
      <c r="H296" s="110">
        <f>F296*F296</f>
        <v>0.18996395612876307</v>
      </c>
      <c r="I296" s="111">
        <f>E296*F296</f>
        <v>62.500681673812068</v>
      </c>
      <c r="J296" s="258" t="s">
        <v>66</v>
      </c>
      <c r="K296" s="259"/>
      <c r="L296" s="259"/>
      <c r="M296" s="260"/>
      <c r="N296" s="129" t="b">
        <f>N294&gt;N295</f>
        <v>1</v>
      </c>
    </row>
    <row r="297" spans="2:14" x14ac:dyDescent="0.25">
      <c r="B297" s="103">
        <v>2</v>
      </c>
      <c r="C297" s="80">
        <v>97</v>
      </c>
      <c r="D297" s="74">
        <v>0</v>
      </c>
      <c r="E297" s="90">
        <f>C297-C306</f>
        <v>-116.4</v>
      </c>
      <c r="F297" s="89">
        <f>D297-D306</f>
        <v>-1.435848547237184</v>
      </c>
      <c r="G297" s="90">
        <f t="shared" ref="G297:G305" si="69">E297*E297</f>
        <v>13548.960000000001</v>
      </c>
      <c r="H297" s="89">
        <f t="shared" ref="H297:H305" si="70">F297*F297</f>
        <v>2.0616610506031319</v>
      </c>
      <c r="I297" s="95">
        <f t="shared" ref="I297:I305" si="71">E297*F297</f>
        <v>167.13277089840824</v>
      </c>
    </row>
    <row r="298" spans="2:14" ht="15.75" thickBot="1" x14ac:dyDescent="0.3">
      <c r="B298" s="103">
        <v>3</v>
      </c>
      <c r="C298" s="80">
        <v>130</v>
      </c>
      <c r="D298" s="74">
        <v>2.0000000000000018</v>
      </c>
      <c r="E298" s="90">
        <f>C298-C306</f>
        <v>-83.4</v>
      </c>
      <c r="F298" s="89">
        <f>D298-D306</f>
        <v>0.56415145276281775</v>
      </c>
      <c r="G298" s="90">
        <f t="shared" si="69"/>
        <v>6955.5600000000013</v>
      </c>
      <c r="H298" s="89">
        <f t="shared" si="70"/>
        <v>0.31826686165439777</v>
      </c>
      <c r="I298" s="95">
        <f t="shared" si="71"/>
        <v>-47.050231160419003</v>
      </c>
    </row>
    <row r="299" spans="2:14" x14ac:dyDescent="0.25">
      <c r="B299" s="103">
        <v>4</v>
      </c>
      <c r="C299" s="80">
        <v>186</v>
      </c>
      <c r="D299" s="74">
        <v>0</v>
      </c>
      <c r="E299" s="90">
        <f>C299-C306</f>
        <v>-27.400000000000006</v>
      </c>
      <c r="F299" s="89">
        <f>D299-D306</f>
        <v>-1.435848547237184</v>
      </c>
      <c r="G299" s="90">
        <f t="shared" si="69"/>
        <v>750.76000000000033</v>
      </c>
      <c r="H299" s="89">
        <f t="shared" si="70"/>
        <v>2.0616610506031319</v>
      </c>
      <c r="I299" s="95">
        <f t="shared" si="71"/>
        <v>39.342250194298849</v>
      </c>
      <c r="K299" s="142" t="s">
        <v>107</v>
      </c>
      <c r="L299" s="223"/>
      <c r="M299" s="224"/>
    </row>
    <row r="300" spans="2:14" x14ac:dyDescent="0.25">
      <c r="B300" s="103">
        <v>5</v>
      </c>
      <c r="C300" s="80">
        <v>211</v>
      </c>
      <c r="D300" s="74">
        <v>1.0000000000000009</v>
      </c>
      <c r="E300" s="90">
        <f>C300-C306</f>
        <v>-2.4000000000000057</v>
      </c>
      <c r="F300" s="89">
        <f>D300-D306</f>
        <v>-0.43584854723718314</v>
      </c>
      <c r="G300" s="90">
        <f t="shared" si="69"/>
        <v>5.7600000000000273</v>
      </c>
      <c r="H300" s="89">
        <f t="shared" si="70"/>
        <v>0.18996395612876307</v>
      </c>
      <c r="I300" s="95">
        <f t="shared" si="71"/>
        <v>1.046036513369242</v>
      </c>
      <c r="K300" s="143" t="s">
        <v>108</v>
      </c>
      <c r="L300" s="212">
        <f>I306/G306</f>
        <v>6.2144602471359998E-3</v>
      </c>
      <c r="M300" s="213"/>
    </row>
    <row r="301" spans="2:14" ht="15.75" thickBot="1" x14ac:dyDescent="0.3">
      <c r="B301" s="103">
        <v>6</v>
      </c>
      <c r="C301" s="80">
        <v>234</v>
      </c>
      <c r="D301" s="74">
        <v>2.2360679774997418</v>
      </c>
      <c r="E301" s="90">
        <f>C301-C306</f>
        <v>20.599999999999994</v>
      </c>
      <c r="F301" s="89">
        <f>D301-D306</f>
        <v>0.80021943026255782</v>
      </c>
      <c r="G301" s="90">
        <f t="shared" si="69"/>
        <v>424.35999999999979</v>
      </c>
      <c r="H301" s="89">
        <f t="shared" si="70"/>
        <v>0.64035113656973264</v>
      </c>
      <c r="I301" s="95">
        <f t="shared" si="71"/>
        <v>16.484520263408687</v>
      </c>
      <c r="K301" s="144" t="s">
        <v>109</v>
      </c>
      <c r="L301" s="214">
        <f>D306-L300*C306</f>
        <v>0.10968273049836164</v>
      </c>
      <c r="M301" s="215"/>
    </row>
    <row r="302" spans="2:14" x14ac:dyDescent="0.25">
      <c r="B302" s="103">
        <v>7</v>
      </c>
      <c r="C302" s="80">
        <v>270</v>
      </c>
      <c r="D302" s="74">
        <v>1.4142135623730179</v>
      </c>
      <c r="E302" s="90">
        <f>C302-C306</f>
        <v>56.599999999999994</v>
      </c>
      <c r="F302" s="89">
        <f>D302-D306</f>
        <v>-2.1634984864166151E-2</v>
      </c>
      <c r="G302" s="90">
        <f t="shared" si="69"/>
        <v>3203.5599999999995</v>
      </c>
      <c r="H302" s="89">
        <f t="shared" si="70"/>
        <v>4.6807257007269845E-4</v>
      </c>
      <c r="I302" s="95">
        <f t="shared" si="71"/>
        <v>-1.2245401433118039</v>
      </c>
      <c r="K302" s="216"/>
      <c r="L302" s="204"/>
      <c r="M302" s="217"/>
    </row>
    <row r="303" spans="2:14" ht="15.75" thickBot="1" x14ac:dyDescent="0.3">
      <c r="B303" s="103">
        <v>8</v>
      </c>
      <c r="C303" s="80">
        <v>283</v>
      </c>
      <c r="D303" s="74">
        <v>2.2360679774995931</v>
      </c>
      <c r="E303" s="90">
        <f>C303-C306</f>
        <v>69.599999999999994</v>
      </c>
      <c r="F303" s="89">
        <f>D303-D306</f>
        <v>0.80021943026240905</v>
      </c>
      <c r="G303" s="90">
        <f t="shared" si="69"/>
        <v>4844.1599999999989</v>
      </c>
      <c r="H303" s="89">
        <f t="shared" si="70"/>
        <v>0.64035113656949449</v>
      </c>
      <c r="I303" s="95">
        <f t="shared" si="71"/>
        <v>55.695272346263664</v>
      </c>
      <c r="K303" s="218"/>
      <c r="L303" s="219"/>
      <c r="M303" s="220"/>
    </row>
    <row r="304" spans="2:14" x14ac:dyDescent="0.25">
      <c r="B304" s="103">
        <v>9</v>
      </c>
      <c r="C304" s="80">
        <v>310</v>
      </c>
      <c r="D304" s="74">
        <v>2.2360679774997418</v>
      </c>
      <c r="E304" s="90">
        <f>C304-C306</f>
        <v>96.6</v>
      </c>
      <c r="F304" s="89">
        <f>D304-D306</f>
        <v>0.80021943026255782</v>
      </c>
      <c r="G304" s="90">
        <f t="shared" si="69"/>
        <v>9331.56</v>
      </c>
      <c r="H304" s="89">
        <f t="shared" si="70"/>
        <v>0.64035113656973264</v>
      </c>
      <c r="I304" s="95">
        <f t="shared" si="71"/>
        <v>77.301196963363083</v>
      </c>
    </row>
    <row r="305" spans="2:14" ht="15.75" thickBot="1" x14ac:dyDescent="0.3">
      <c r="B305" s="104">
        <v>10</v>
      </c>
      <c r="C305" s="127">
        <v>343</v>
      </c>
      <c r="D305" s="78">
        <v>2.2360679774997418</v>
      </c>
      <c r="E305" s="90">
        <f>C305-C306</f>
        <v>129.6</v>
      </c>
      <c r="F305" s="93">
        <f>D305-D306</f>
        <v>0.80021943026255782</v>
      </c>
      <c r="G305" s="92">
        <f t="shared" si="69"/>
        <v>16796.16</v>
      </c>
      <c r="H305" s="93">
        <f t="shared" si="70"/>
        <v>0.64035113656973264</v>
      </c>
      <c r="I305" s="96">
        <f t="shared" si="71"/>
        <v>103.70843816202749</v>
      </c>
    </row>
    <row r="306" spans="2:14" ht="15.75" thickBot="1" x14ac:dyDescent="0.3">
      <c r="B306" s="105" t="s">
        <v>63</v>
      </c>
      <c r="C306" s="128">
        <v>213.4</v>
      </c>
      <c r="D306" s="107">
        <v>1.435848547237184</v>
      </c>
      <c r="E306" s="100"/>
      <c r="F306" s="106" t="s">
        <v>61</v>
      </c>
      <c r="G306" s="97">
        <f>SUM(G296:G305)</f>
        <v>76424.399999999994</v>
      </c>
      <c r="H306" s="98">
        <f t="shared" ref="H306:I306" si="72">SUM(H296:H305)</f>
        <v>7.3833894939669511</v>
      </c>
      <c r="I306" s="99">
        <f t="shared" si="72"/>
        <v>474.93639571122048</v>
      </c>
    </row>
    <row r="308" spans="2:14" ht="15.75" thickBot="1" x14ac:dyDescent="0.3"/>
    <row r="309" spans="2:14" ht="15.75" thickBot="1" x14ac:dyDescent="0.3">
      <c r="B309" s="246" t="s">
        <v>82</v>
      </c>
      <c r="C309" s="247"/>
      <c r="D309" s="247"/>
      <c r="E309" s="247"/>
      <c r="F309" s="247"/>
      <c r="G309" s="247"/>
      <c r="H309" s="247"/>
      <c r="I309" s="248"/>
      <c r="J309" s="249" t="s">
        <v>64</v>
      </c>
      <c r="K309" s="250"/>
      <c r="L309" s="250"/>
      <c r="M309" s="251"/>
      <c r="N309" s="116">
        <f>I321/SQRT(G321*H321)</f>
        <v>-0.4843311461014464</v>
      </c>
    </row>
    <row r="310" spans="2:14" ht="15.75" thickBot="1" x14ac:dyDescent="0.3">
      <c r="B310" s="115"/>
      <c r="C310" s="114" t="s">
        <v>60</v>
      </c>
      <c r="D310" s="112"/>
      <c r="E310" s="112"/>
      <c r="F310" s="112"/>
      <c r="G310" s="112"/>
      <c r="H310" s="112"/>
      <c r="I310" s="113"/>
      <c r="J310" s="240" t="s">
        <v>65</v>
      </c>
      <c r="K310" s="241"/>
      <c r="L310" s="241"/>
      <c r="M310" s="242"/>
      <c r="N310" s="117">
        <v>0.63200000000000001</v>
      </c>
    </row>
    <row r="311" spans="2:14" ht="15.75" thickBot="1" x14ac:dyDescent="0.3">
      <c r="B311" s="108">
        <v>1</v>
      </c>
      <c r="C311" s="80">
        <v>70</v>
      </c>
      <c r="D311" s="74">
        <v>1.4142135623732532</v>
      </c>
      <c r="E311" s="91">
        <f>C311-C321</f>
        <v>-143.4</v>
      </c>
      <c r="F311" s="110">
        <f>D311-D321</f>
        <v>-0.54208329809699962</v>
      </c>
      <c r="G311" s="91">
        <f>E311*E311</f>
        <v>20563.560000000001</v>
      </c>
      <c r="H311" s="110">
        <f>F311*F311</f>
        <v>0.29385430207572055</v>
      </c>
      <c r="I311" s="111">
        <f>E311*F311</f>
        <v>77.734744947109746</v>
      </c>
      <c r="J311" s="258" t="s">
        <v>66</v>
      </c>
      <c r="K311" s="259"/>
      <c r="L311" s="259"/>
      <c r="M311" s="260"/>
      <c r="N311" s="118" t="b">
        <f>N309&gt;N310</f>
        <v>0</v>
      </c>
    </row>
    <row r="312" spans="2:14" x14ac:dyDescent="0.25">
      <c r="B312" s="103">
        <v>2</v>
      </c>
      <c r="C312" s="80">
        <v>97</v>
      </c>
      <c r="D312" s="74">
        <v>2.8284271247461925</v>
      </c>
      <c r="E312" s="90">
        <f>C312-C321</f>
        <v>-116.4</v>
      </c>
      <c r="F312" s="89">
        <f>D312-D321</f>
        <v>0.87213026427593965</v>
      </c>
      <c r="G312" s="90">
        <f t="shared" ref="G312:G320" si="73">E312*E312</f>
        <v>13548.960000000001</v>
      </c>
      <c r="H312" s="89">
        <f t="shared" ref="H312:H320" si="74">F312*F312</f>
        <v>0.76061119786602038</v>
      </c>
      <c r="I312" s="95">
        <f t="shared" ref="I312:I320" si="75">E312*F312</f>
        <v>-101.51596276171938</v>
      </c>
    </row>
    <row r="313" spans="2:14" x14ac:dyDescent="0.25">
      <c r="B313" s="103">
        <v>3</v>
      </c>
      <c r="C313" s="80">
        <v>130</v>
      </c>
      <c r="D313" s="74">
        <v>3.6055512754638386</v>
      </c>
      <c r="E313" s="90">
        <f>C313-C321</f>
        <v>-83.4</v>
      </c>
      <c r="F313" s="89">
        <f>D313-D321</f>
        <v>1.6492544149935857</v>
      </c>
      <c r="G313" s="90">
        <f t="shared" si="73"/>
        <v>6955.5600000000013</v>
      </c>
      <c r="H313" s="89">
        <f t="shared" si="74"/>
        <v>2.7200401253758346</v>
      </c>
      <c r="I313" s="95">
        <f t="shared" si="75"/>
        <v>-137.54781821046507</v>
      </c>
    </row>
    <row r="314" spans="2:14" x14ac:dyDescent="0.25">
      <c r="B314" s="103">
        <v>4</v>
      </c>
      <c r="C314" s="80">
        <v>186</v>
      </c>
      <c r="D314" s="74">
        <v>2.8284271247461925</v>
      </c>
      <c r="E314" s="90">
        <f>C314-C321</f>
        <v>-27.400000000000006</v>
      </c>
      <c r="F314" s="89">
        <f>D314-D321</f>
        <v>0.87213026427593965</v>
      </c>
      <c r="G314" s="90">
        <f t="shared" si="73"/>
        <v>750.76000000000033</v>
      </c>
      <c r="H314" s="89">
        <f t="shared" si="74"/>
        <v>0.76061119786602038</v>
      </c>
      <c r="I314" s="95">
        <f t="shared" si="75"/>
        <v>-23.896369241160752</v>
      </c>
    </row>
    <row r="315" spans="2:14" x14ac:dyDescent="0.25">
      <c r="B315" s="103">
        <v>5</v>
      </c>
      <c r="C315" s="80">
        <v>211</v>
      </c>
      <c r="D315" s="74">
        <v>1.4142135623732532</v>
      </c>
      <c r="E315" s="90">
        <f>C315-C321</f>
        <v>-2.4000000000000057</v>
      </c>
      <c r="F315" s="89">
        <f>D315-D321</f>
        <v>-0.54208329809699962</v>
      </c>
      <c r="G315" s="90">
        <f t="shared" si="73"/>
        <v>5.7600000000000273</v>
      </c>
      <c r="H315" s="89">
        <f t="shared" si="74"/>
        <v>0.29385430207572055</v>
      </c>
      <c r="I315" s="95">
        <f t="shared" si="75"/>
        <v>1.3009999154328022</v>
      </c>
    </row>
    <row r="316" spans="2:14" x14ac:dyDescent="0.25">
      <c r="B316" s="103">
        <v>6</v>
      </c>
      <c r="C316" s="80">
        <v>234</v>
      </c>
      <c r="D316" s="74">
        <v>0.99999999999988987</v>
      </c>
      <c r="E316" s="90">
        <f>C316-C321</f>
        <v>20.599999999999994</v>
      </c>
      <c r="F316" s="89">
        <f>D316-D321</f>
        <v>-0.956296860470363</v>
      </c>
      <c r="G316" s="90">
        <f t="shared" si="73"/>
        <v>424.35999999999979</v>
      </c>
      <c r="H316" s="89">
        <f t="shared" si="74"/>
        <v>0.91450368534547288</v>
      </c>
      <c r="I316" s="95">
        <f t="shared" si="75"/>
        <v>-19.699715325689471</v>
      </c>
    </row>
    <row r="317" spans="2:14" x14ac:dyDescent="0.25">
      <c r="B317" s="103">
        <v>7</v>
      </c>
      <c r="C317" s="80">
        <v>270</v>
      </c>
      <c r="D317" s="74">
        <v>2.2360679774997418</v>
      </c>
      <c r="E317" s="90">
        <f>C317-C321</f>
        <v>56.599999999999994</v>
      </c>
      <c r="F317" s="89">
        <f>D317-D321</f>
        <v>0.27977111702948898</v>
      </c>
      <c r="G317" s="90">
        <f t="shared" si="73"/>
        <v>3203.5599999999995</v>
      </c>
      <c r="H317" s="89">
        <f t="shared" si="74"/>
        <v>7.8271877923928021E-2</v>
      </c>
      <c r="I317" s="95">
        <f t="shared" si="75"/>
        <v>15.835045223869075</v>
      </c>
    </row>
    <row r="318" spans="2:14" x14ac:dyDescent="0.25">
      <c r="B318" s="103">
        <v>8</v>
      </c>
      <c r="C318" s="80">
        <v>283</v>
      </c>
      <c r="D318" s="74">
        <v>2.2360679774999408</v>
      </c>
      <c r="E318" s="90">
        <f>C318-C321</f>
        <v>69.599999999999994</v>
      </c>
      <c r="F318" s="89">
        <f>D318-D321</f>
        <v>0.27977111702968793</v>
      </c>
      <c r="G318" s="90">
        <f t="shared" si="73"/>
        <v>4844.1599999999989</v>
      </c>
      <c r="H318" s="89">
        <f t="shared" si="74"/>
        <v>7.8271877924039335E-2</v>
      </c>
      <c r="I318" s="95">
        <f t="shared" si="75"/>
        <v>19.472069745266278</v>
      </c>
    </row>
    <row r="319" spans="2:14" x14ac:dyDescent="0.25">
      <c r="B319" s="103">
        <v>9</v>
      </c>
      <c r="C319" s="80">
        <v>310</v>
      </c>
      <c r="D319" s="74">
        <v>2.0000000000002238</v>
      </c>
      <c r="E319" s="90">
        <f>C319-C321</f>
        <v>96.6</v>
      </c>
      <c r="F319" s="89">
        <f>D319-D321</f>
        <v>4.3703139529970958E-2</v>
      </c>
      <c r="G319" s="90">
        <f t="shared" si="73"/>
        <v>9331.56</v>
      </c>
      <c r="H319" s="89">
        <f t="shared" si="74"/>
        <v>1.9099644047761101E-3</v>
      </c>
      <c r="I319" s="95">
        <f t="shared" si="75"/>
        <v>4.2217232785951939</v>
      </c>
    </row>
    <row r="320" spans="2:14" ht="15.75" thickBot="1" x14ac:dyDescent="0.3">
      <c r="B320" s="104">
        <v>10</v>
      </c>
      <c r="C320" s="127">
        <v>343</v>
      </c>
      <c r="D320" s="78">
        <v>0</v>
      </c>
      <c r="E320" s="90">
        <f>C320-C321</f>
        <v>129.6</v>
      </c>
      <c r="F320" s="93">
        <f>D320-D321</f>
        <v>-1.9562968604702529</v>
      </c>
      <c r="G320" s="92">
        <f t="shared" si="73"/>
        <v>16796.16</v>
      </c>
      <c r="H320" s="93">
        <f t="shared" si="74"/>
        <v>3.8270974062857679</v>
      </c>
      <c r="I320" s="96">
        <f t="shared" si="75"/>
        <v>-253.53607311694475</v>
      </c>
    </row>
    <row r="321" spans="2:14" ht="15.75" thickBot="1" x14ac:dyDescent="0.3">
      <c r="B321" s="105" t="s">
        <v>63</v>
      </c>
      <c r="C321" s="128">
        <v>213.4</v>
      </c>
      <c r="D321" s="107">
        <v>1.9562968604702529</v>
      </c>
      <c r="E321" s="100"/>
      <c r="F321" s="106" t="s">
        <v>61</v>
      </c>
      <c r="G321" s="97">
        <f>SUM(G311:G320)</f>
        <v>76424.399999999994</v>
      </c>
      <c r="H321" s="98">
        <f t="shared" ref="H321:I321" si="76">SUM(H311:H320)</f>
        <v>9.7290259371433017</v>
      </c>
      <c r="I321" s="99">
        <f t="shared" si="76"/>
        <v>-417.6313555457063</v>
      </c>
    </row>
    <row r="323" spans="2:14" ht="15.75" thickBot="1" x14ac:dyDescent="0.3"/>
    <row r="324" spans="2:14" ht="15.75" thickBot="1" x14ac:dyDescent="0.3">
      <c r="B324" s="246" t="s">
        <v>83</v>
      </c>
      <c r="C324" s="247"/>
      <c r="D324" s="247"/>
      <c r="E324" s="247"/>
      <c r="F324" s="247"/>
      <c r="G324" s="247"/>
      <c r="H324" s="247"/>
      <c r="I324" s="248"/>
      <c r="J324" s="249" t="s">
        <v>64</v>
      </c>
      <c r="K324" s="250"/>
      <c r="L324" s="250"/>
      <c r="M324" s="251"/>
      <c r="N324" s="116">
        <f>I336/SQRT(G336*H336)</f>
        <v>0.79548936935149506</v>
      </c>
    </row>
    <row r="325" spans="2:14" ht="15.75" thickBot="1" x14ac:dyDescent="0.3">
      <c r="B325" s="115"/>
      <c r="C325" s="114" t="s">
        <v>60</v>
      </c>
      <c r="D325" s="112"/>
      <c r="E325" s="112"/>
      <c r="F325" s="112"/>
      <c r="G325" s="112"/>
      <c r="H325" s="112"/>
      <c r="I325" s="113"/>
      <c r="J325" s="240" t="s">
        <v>65</v>
      </c>
      <c r="K325" s="241"/>
      <c r="L325" s="241"/>
      <c r="M325" s="242"/>
      <c r="N325" s="117">
        <v>0.63200000000000001</v>
      </c>
    </row>
    <row r="326" spans="2:14" ht="15.75" thickBot="1" x14ac:dyDescent="0.3">
      <c r="B326" s="108">
        <v>1</v>
      </c>
      <c r="C326" s="80">
        <v>70</v>
      </c>
      <c r="D326" s="74">
        <v>0</v>
      </c>
      <c r="E326" s="91">
        <f>C326-C336</f>
        <v>-143.4</v>
      </c>
      <c r="F326" s="110">
        <f>D326-D336</f>
        <v>-1.8654178453004484</v>
      </c>
      <c r="G326" s="91">
        <f>E326*E326</f>
        <v>20563.560000000001</v>
      </c>
      <c r="H326" s="110">
        <f>F326*F326</f>
        <v>3.4797837375653677</v>
      </c>
      <c r="I326" s="111">
        <f>E326*F326</f>
        <v>267.50091901608431</v>
      </c>
      <c r="J326" s="258" t="s">
        <v>66</v>
      </c>
      <c r="K326" s="259"/>
      <c r="L326" s="259"/>
      <c r="M326" s="260"/>
      <c r="N326" s="129" t="b">
        <f>N324&gt;N325</f>
        <v>1</v>
      </c>
    </row>
    <row r="327" spans="2:14" x14ac:dyDescent="0.25">
      <c r="B327" s="103">
        <v>2</v>
      </c>
      <c r="C327" s="80">
        <v>97</v>
      </c>
      <c r="D327" s="74">
        <v>0.99999999999988987</v>
      </c>
      <c r="E327" s="90">
        <f>C327-C336</f>
        <v>-116.4</v>
      </c>
      <c r="F327" s="89">
        <f>D327-D336</f>
        <v>-0.86541784530055854</v>
      </c>
      <c r="G327" s="90">
        <f t="shared" ref="G327:G335" si="77">E327*E327</f>
        <v>13548.960000000001</v>
      </c>
      <c r="H327" s="89">
        <f t="shared" ref="H327:H335" si="78">F327*F327</f>
        <v>0.74894804696466144</v>
      </c>
      <c r="I327" s="95">
        <f t="shared" ref="I327:I335" si="79">E327*F327</f>
        <v>100.73463719298502</v>
      </c>
    </row>
    <row r="328" spans="2:14" ht="15.75" thickBot="1" x14ac:dyDescent="0.3">
      <c r="B328" s="103">
        <v>3</v>
      </c>
      <c r="C328" s="80">
        <v>130</v>
      </c>
      <c r="D328" s="74">
        <v>0.99999999999988987</v>
      </c>
      <c r="E328" s="90">
        <f>C328-C336</f>
        <v>-83.4</v>
      </c>
      <c r="F328" s="89">
        <f>D328-D336</f>
        <v>-0.86541784530055854</v>
      </c>
      <c r="G328" s="90">
        <f t="shared" si="77"/>
        <v>6955.5600000000013</v>
      </c>
      <c r="H328" s="89">
        <f t="shared" si="78"/>
        <v>0.74894804696466144</v>
      </c>
      <c r="I328" s="95">
        <f t="shared" si="79"/>
        <v>72.175848298066583</v>
      </c>
    </row>
    <row r="329" spans="2:14" x14ac:dyDescent="0.25">
      <c r="B329" s="103">
        <v>4</v>
      </c>
      <c r="C329" s="80">
        <v>186</v>
      </c>
      <c r="D329" s="74">
        <v>1.4142135623732532</v>
      </c>
      <c r="E329" s="90">
        <f>C329-C336</f>
        <v>-27.400000000000006</v>
      </c>
      <c r="F329" s="89">
        <f>D329-D336</f>
        <v>-0.45120428292719517</v>
      </c>
      <c r="G329" s="90">
        <f t="shared" si="77"/>
        <v>750.76000000000033</v>
      </c>
      <c r="H329" s="89">
        <f t="shared" si="78"/>
        <v>0.20358530493184437</v>
      </c>
      <c r="I329" s="95">
        <f t="shared" si="79"/>
        <v>12.36299735220515</v>
      </c>
      <c r="K329" s="142" t="s">
        <v>107</v>
      </c>
      <c r="L329" s="223"/>
      <c r="M329" s="224"/>
    </row>
    <row r="330" spans="2:14" x14ac:dyDescent="0.25">
      <c r="B330" s="103">
        <v>5</v>
      </c>
      <c r="C330" s="80">
        <v>211</v>
      </c>
      <c r="D330" s="74">
        <v>2.2360679774997418</v>
      </c>
      <c r="E330" s="90">
        <f>C330-C336</f>
        <v>-2.4000000000000057</v>
      </c>
      <c r="F330" s="89">
        <f>D330-D336</f>
        <v>0.37065013219929344</v>
      </c>
      <c r="G330" s="90">
        <f t="shared" si="77"/>
        <v>5.7600000000000273</v>
      </c>
      <c r="H330" s="89">
        <f t="shared" si="78"/>
        <v>0.1373815204993537</v>
      </c>
      <c r="I330" s="95">
        <f t="shared" si="79"/>
        <v>-0.88956031727830631</v>
      </c>
      <c r="K330" s="143" t="s">
        <v>108</v>
      </c>
      <c r="L330" s="212">
        <f>I336/G336</f>
        <v>9.1910363209822717E-3</v>
      </c>
      <c r="M330" s="213"/>
    </row>
    <row r="331" spans="2:14" ht="15.75" thickBot="1" x14ac:dyDescent="0.3">
      <c r="B331" s="103">
        <v>6</v>
      </c>
      <c r="C331" s="80">
        <v>234</v>
      </c>
      <c r="D331" s="74">
        <v>1.9999999999997797</v>
      </c>
      <c r="E331" s="90">
        <f>C331-C336</f>
        <v>20.599999999999994</v>
      </c>
      <c r="F331" s="89">
        <f>D331-D336</f>
        <v>0.13458215469933132</v>
      </c>
      <c r="G331" s="90">
        <f t="shared" si="77"/>
        <v>424.35999999999979</v>
      </c>
      <c r="H331" s="89">
        <f t="shared" si="78"/>
        <v>1.8112356363514749E-2</v>
      </c>
      <c r="I331" s="95">
        <f t="shared" si="79"/>
        <v>2.7723923868062244</v>
      </c>
      <c r="K331" s="144" t="s">
        <v>109</v>
      </c>
      <c r="L331" s="214">
        <f>D336-L330*C336</f>
        <v>-9.5949305597168522E-2</v>
      </c>
      <c r="M331" s="215"/>
    </row>
    <row r="332" spans="2:14" x14ac:dyDescent="0.25">
      <c r="B332" s="103">
        <v>7</v>
      </c>
      <c r="C332" s="80">
        <v>270</v>
      </c>
      <c r="D332" s="74">
        <v>3.1622776601681717</v>
      </c>
      <c r="E332" s="90">
        <f>C332-C336</f>
        <v>56.599999999999994</v>
      </c>
      <c r="F332" s="89">
        <f>D332-D336</f>
        <v>1.2968598148677233</v>
      </c>
      <c r="G332" s="90">
        <f t="shared" si="77"/>
        <v>3203.5599999999995</v>
      </c>
      <c r="H332" s="89">
        <f t="shared" si="78"/>
        <v>1.6818453794187456</v>
      </c>
      <c r="I332" s="95">
        <f t="shared" si="79"/>
        <v>73.402265521513129</v>
      </c>
      <c r="K332" s="216"/>
      <c r="L332" s="204"/>
      <c r="M332" s="217"/>
    </row>
    <row r="333" spans="2:14" ht="15.75" thickBot="1" x14ac:dyDescent="0.3">
      <c r="B333" s="103">
        <v>8</v>
      </c>
      <c r="C333" s="80">
        <v>283</v>
      </c>
      <c r="D333" s="74">
        <v>3.6055512754638386</v>
      </c>
      <c r="E333" s="90">
        <f>C333-C336</f>
        <v>69.599999999999994</v>
      </c>
      <c r="F333" s="89">
        <f>D333-D336</f>
        <v>1.7401334301633902</v>
      </c>
      <c r="G333" s="90">
        <f t="shared" si="77"/>
        <v>4844.1599999999989</v>
      </c>
      <c r="H333" s="89">
        <f t="shared" si="78"/>
        <v>3.0280643547722064</v>
      </c>
      <c r="I333" s="95">
        <f t="shared" si="79"/>
        <v>121.11328673937194</v>
      </c>
      <c r="K333" s="218"/>
      <c r="L333" s="219"/>
      <c r="M333" s="220"/>
    </row>
    <row r="334" spans="2:14" x14ac:dyDescent="0.25">
      <c r="B334" s="103">
        <v>9</v>
      </c>
      <c r="C334" s="80">
        <v>310</v>
      </c>
      <c r="D334" s="74">
        <v>2.2360679775001393</v>
      </c>
      <c r="E334" s="90">
        <f>C334-C336</f>
        <v>96.6</v>
      </c>
      <c r="F334" s="89">
        <f>D334-D336</f>
        <v>0.3706501321996909</v>
      </c>
      <c r="G334" s="90">
        <f t="shared" si="77"/>
        <v>9331.56</v>
      </c>
      <c r="H334" s="89">
        <f t="shared" si="78"/>
        <v>0.13738152049964833</v>
      </c>
      <c r="I334" s="95">
        <f t="shared" si="79"/>
        <v>35.804802770490141</v>
      </c>
    </row>
    <row r="335" spans="2:14" ht="15.75" thickBot="1" x14ac:dyDescent="0.3">
      <c r="B335" s="104">
        <v>10</v>
      </c>
      <c r="C335" s="127">
        <v>343</v>
      </c>
      <c r="D335" s="78">
        <v>1.9999999999997797</v>
      </c>
      <c r="E335" s="90">
        <f>C335-C336</f>
        <v>129.6</v>
      </c>
      <c r="F335" s="93">
        <f>D335-D336</f>
        <v>0.13458215469933132</v>
      </c>
      <c r="G335" s="92">
        <f t="shared" si="77"/>
        <v>16796.16</v>
      </c>
      <c r="H335" s="93">
        <f t="shared" si="78"/>
        <v>1.8112356363514749E-2</v>
      </c>
      <c r="I335" s="96">
        <f t="shared" si="79"/>
        <v>17.441847249033337</v>
      </c>
    </row>
    <row r="336" spans="2:14" ht="15.75" thickBot="1" x14ac:dyDescent="0.3">
      <c r="B336" s="105" t="s">
        <v>63</v>
      </c>
      <c r="C336" s="128">
        <v>213.4</v>
      </c>
      <c r="D336" s="107">
        <v>1.8654178453004484</v>
      </c>
      <c r="E336" s="100"/>
      <c r="F336" s="106" t="s">
        <v>61</v>
      </c>
      <c r="G336" s="97">
        <f>SUM(G326:G335)</f>
        <v>76424.399999999994</v>
      </c>
      <c r="H336" s="98">
        <f t="shared" ref="H336:I336" si="80">SUM(H326:H335)</f>
        <v>10.202162624343519</v>
      </c>
      <c r="I336" s="99">
        <f t="shared" si="80"/>
        <v>702.41943620927748</v>
      </c>
    </row>
    <row r="338" spans="2:14" ht="15.75" thickBot="1" x14ac:dyDescent="0.3"/>
    <row r="339" spans="2:14" ht="15.75" thickBot="1" x14ac:dyDescent="0.3">
      <c r="B339" s="246" t="s">
        <v>84</v>
      </c>
      <c r="C339" s="247"/>
      <c r="D339" s="247"/>
      <c r="E339" s="247"/>
      <c r="F339" s="247"/>
      <c r="G339" s="247"/>
      <c r="H339" s="247"/>
      <c r="I339" s="248"/>
      <c r="J339" s="249" t="s">
        <v>64</v>
      </c>
      <c r="K339" s="250"/>
      <c r="L339" s="250"/>
      <c r="M339" s="251"/>
      <c r="N339" s="116">
        <f>I351/SQRT(G351*H351)</f>
        <v>0.32106334493625627</v>
      </c>
    </row>
    <row r="340" spans="2:14" ht="15.75" thickBot="1" x14ac:dyDescent="0.3">
      <c r="B340" s="115"/>
      <c r="C340" s="114" t="s">
        <v>60</v>
      </c>
      <c r="D340" s="112"/>
      <c r="E340" s="112"/>
      <c r="F340" s="112"/>
      <c r="G340" s="112"/>
      <c r="H340" s="112"/>
      <c r="I340" s="113"/>
      <c r="J340" s="240" t="s">
        <v>65</v>
      </c>
      <c r="K340" s="241"/>
      <c r="L340" s="241"/>
      <c r="M340" s="242"/>
      <c r="N340" s="117">
        <v>0.63200000000000001</v>
      </c>
    </row>
    <row r="341" spans="2:14" ht="15.75" thickBot="1" x14ac:dyDescent="0.3">
      <c r="B341" s="108">
        <v>1</v>
      </c>
      <c r="C341" s="80">
        <v>70</v>
      </c>
      <c r="D341" s="74">
        <v>0.99999999999988987</v>
      </c>
      <c r="E341" s="91">
        <f>C341-C351</f>
        <v>-143.4</v>
      </c>
      <c r="F341" s="110">
        <f>D341-D351</f>
        <v>-0.87147766421190842</v>
      </c>
      <c r="G341" s="91">
        <f>E341*E341</f>
        <v>20563.560000000001</v>
      </c>
      <c r="H341" s="110">
        <f>F341*F341</f>
        <v>0.75947331922024386</v>
      </c>
      <c r="I341" s="111">
        <f>E341*F341</f>
        <v>124.96989704798767</v>
      </c>
      <c r="J341" s="258" t="s">
        <v>66</v>
      </c>
      <c r="K341" s="259"/>
      <c r="L341" s="259"/>
      <c r="M341" s="260"/>
      <c r="N341" s="118" t="b">
        <f>N339&gt;N340</f>
        <v>0</v>
      </c>
    </row>
    <row r="342" spans="2:14" x14ac:dyDescent="0.25">
      <c r="B342" s="103">
        <v>2</v>
      </c>
      <c r="C342" s="80">
        <v>97</v>
      </c>
      <c r="D342" s="74">
        <v>1.0000000000001119</v>
      </c>
      <c r="E342" s="90">
        <f>C342-C351</f>
        <v>-116.4</v>
      </c>
      <c r="F342" s="89">
        <f>D342-D351</f>
        <v>-0.87147766421168638</v>
      </c>
      <c r="G342" s="90">
        <f t="shared" ref="G342:G350" si="81">E342*E342</f>
        <v>13548.960000000001</v>
      </c>
      <c r="H342" s="89">
        <f t="shared" ref="H342:H350" si="82">F342*F342</f>
        <v>0.75947331921985684</v>
      </c>
      <c r="I342" s="95">
        <f t="shared" ref="I342:I350" si="83">E342*F342</f>
        <v>101.44000011424031</v>
      </c>
    </row>
    <row r="343" spans="2:14" x14ac:dyDescent="0.25">
      <c r="B343" s="103">
        <v>3</v>
      </c>
      <c r="C343" s="80">
        <v>130</v>
      </c>
      <c r="D343" s="74">
        <v>2.8284271247460357</v>
      </c>
      <c r="E343" s="90">
        <f>C343-C351</f>
        <v>-83.4</v>
      </c>
      <c r="F343" s="89">
        <f>D343-D351</f>
        <v>0.95694946053423746</v>
      </c>
      <c r="G343" s="90">
        <f t="shared" si="81"/>
        <v>6955.5600000000013</v>
      </c>
      <c r="H343" s="89">
        <f t="shared" si="82"/>
        <v>0.91575227001676807</v>
      </c>
      <c r="I343" s="95">
        <f t="shared" si="83"/>
        <v>-79.809585008555416</v>
      </c>
    </row>
    <row r="344" spans="2:14" x14ac:dyDescent="0.25">
      <c r="B344" s="103">
        <v>4</v>
      </c>
      <c r="C344" s="80">
        <v>186</v>
      </c>
      <c r="D344" s="74">
        <v>0.99999999999988987</v>
      </c>
      <c r="E344" s="90">
        <f>C344-C351</f>
        <v>-27.400000000000006</v>
      </c>
      <c r="F344" s="89">
        <f>D344-D351</f>
        <v>-0.87147766421190842</v>
      </c>
      <c r="G344" s="90">
        <f t="shared" si="81"/>
        <v>750.76000000000033</v>
      </c>
      <c r="H344" s="89">
        <f t="shared" si="82"/>
        <v>0.75947331922024386</v>
      </c>
      <c r="I344" s="95">
        <f t="shared" si="83"/>
        <v>23.878487999406296</v>
      </c>
    </row>
    <row r="345" spans="2:14" x14ac:dyDescent="0.25">
      <c r="B345" s="103">
        <v>5</v>
      </c>
      <c r="C345" s="80">
        <v>211</v>
      </c>
      <c r="D345" s="74">
        <v>2.2360679774996428</v>
      </c>
      <c r="E345" s="90">
        <f>C345-C351</f>
        <v>-2.4000000000000057</v>
      </c>
      <c r="F345" s="89">
        <f>D345-D351</f>
        <v>0.36459031328784453</v>
      </c>
      <c r="G345" s="90">
        <f t="shared" si="81"/>
        <v>5.7600000000000273</v>
      </c>
      <c r="H345" s="89">
        <f t="shared" si="82"/>
        <v>0.13292609654332863</v>
      </c>
      <c r="I345" s="95">
        <f t="shared" si="83"/>
        <v>-0.87501675189082895</v>
      </c>
    </row>
    <row r="346" spans="2:14" x14ac:dyDescent="0.25">
      <c r="B346" s="103">
        <v>6</v>
      </c>
      <c r="C346" s="80">
        <v>234</v>
      </c>
      <c r="D346" s="74">
        <v>3.0000000000001137</v>
      </c>
      <c r="E346" s="90">
        <f>C346-C351</f>
        <v>20.599999999999994</v>
      </c>
      <c r="F346" s="89">
        <f>D346-D351</f>
        <v>1.1285223357883154</v>
      </c>
      <c r="G346" s="90">
        <f t="shared" si="81"/>
        <v>424.35999999999979</v>
      </c>
      <c r="H346" s="89">
        <f t="shared" si="82"/>
        <v>1.2735626623731153</v>
      </c>
      <c r="I346" s="95">
        <f t="shared" si="83"/>
        <v>23.247560117239292</v>
      </c>
    </row>
    <row r="347" spans="2:14" x14ac:dyDescent="0.25">
      <c r="B347" s="103">
        <v>7</v>
      </c>
      <c r="C347" s="80">
        <v>270</v>
      </c>
      <c r="D347" s="74">
        <v>1.9999999999997797</v>
      </c>
      <c r="E347" s="90">
        <f>C347-C351</f>
        <v>56.599999999999994</v>
      </c>
      <c r="F347" s="89">
        <f>D347-D351</f>
        <v>0.12852233578798145</v>
      </c>
      <c r="G347" s="90">
        <f t="shared" si="81"/>
        <v>3203.5599999999995</v>
      </c>
      <c r="H347" s="89">
        <f t="shared" si="82"/>
        <v>1.6517990796398655E-2</v>
      </c>
      <c r="I347" s="95">
        <f t="shared" si="83"/>
        <v>7.2743642055997491</v>
      </c>
    </row>
    <row r="348" spans="2:14" x14ac:dyDescent="0.25">
      <c r="B348" s="103">
        <v>8</v>
      </c>
      <c r="C348" s="80">
        <v>283</v>
      </c>
      <c r="D348" s="74">
        <v>2.2360679774996428</v>
      </c>
      <c r="E348" s="90">
        <f>C348-C351</f>
        <v>69.599999999999994</v>
      </c>
      <c r="F348" s="89">
        <f>D348-D351</f>
        <v>0.36459031328784453</v>
      </c>
      <c r="G348" s="90">
        <f t="shared" si="81"/>
        <v>4844.1599999999989</v>
      </c>
      <c r="H348" s="89">
        <f t="shared" si="82"/>
        <v>0.13292609654332863</v>
      </c>
      <c r="I348" s="95">
        <f t="shared" si="83"/>
        <v>25.375485804833978</v>
      </c>
    </row>
    <row r="349" spans="2:14" x14ac:dyDescent="0.25">
      <c r="B349" s="103">
        <v>9</v>
      </c>
      <c r="C349" s="80">
        <v>310</v>
      </c>
      <c r="D349" s="74">
        <v>1.4142135623730963</v>
      </c>
      <c r="E349" s="90">
        <f>C349-C351</f>
        <v>96.6</v>
      </c>
      <c r="F349" s="89">
        <f>D349-D351</f>
        <v>-0.45726410183870203</v>
      </c>
      <c r="G349" s="90">
        <f t="shared" si="81"/>
        <v>9331.56</v>
      </c>
      <c r="H349" s="89">
        <f t="shared" si="82"/>
        <v>0.20909045883035488</v>
      </c>
      <c r="I349" s="95">
        <f t="shared" si="83"/>
        <v>-44.171712237618614</v>
      </c>
    </row>
    <row r="350" spans="2:14" ht="15.75" thickBot="1" x14ac:dyDescent="0.3">
      <c r="B350" s="104">
        <v>10</v>
      </c>
      <c r="C350" s="127">
        <v>343</v>
      </c>
      <c r="D350" s="78">
        <v>1.9999999999997797</v>
      </c>
      <c r="E350" s="90">
        <f>C350-C351</f>
        <v>129.6</v>
      </c>
      <c r="F350" s="93">
        <f>D350-D351</f>
        <v>0.12852233578798145</v>
      </c>
      <c r="G350" s="92">
        <f t="shared" si="81"/>
        <v>16796.16</v>
      </c>
      <c r="H350" s="93">
        <f t="shared" si="82"/>
        <v>1.6517990796398655E-2</v>
      </c>
      <c r="I350" s="96">
        <f t="shared" si="83"/>
        <v>16.656494718122396</v>
      </c>
    </row>
    <row r="351" spans="2:14" ht="15.75" thickBot="1" x14ac:dyDescent="0.3">
      <c r="B351" s="105" t="s">
        <v>63</v>
      </c>
      <c r="C351" s="128">
        <v>213.4</v>
      </c>
      <c r="D351" s="107">
        <v>1.8714776642117983</v>
      </c>
      <c r="E351" s="100"/>
      <c r="F351" s="106" t="s">
        <v>61</v>
      </c>
      <c r="G351" s="97">
        <f>SUM(G341:G350)</f>
        <v>76424.399999999994</v>
      </c>
      <c r="H351" s="98">
        <f t="shared" ref="H351:I351" si="84">SUM(H341:H350)</f>
        <v>4.9757135235600378</v>
      </c>
      <c r="I351" s="99">
        <f t="shared" si="84"/>
        <v>197.98597600936483</v>
      </c>
    </row>
    <row r="353" spans="2:14" ht="15.75" thickBot="1" x14ac:dyDescent="0.3"/>
    <row r="354" spans="2:14" ht="15.75" thickBot="1" x14ac:dyDescent="0.3">
      <c r="B354" s="246" t="s">
        <v>85</v>
      </c>
      <c r="C354" s="247"/>
      <c r="D354" s="247"/>
      <c r="E354" s="247"/>
      <c r="F354" s="247"/>
      <c r="G354" s="247"/>
      <c r="H354" s="247"/>
      <c r="I354" s="248"/>
      <c r="J354" s="249" t="s">
        <v>64</v>
      </c>
      <c r="K354" s="250"/>
      <c r="L354" s="250"/>
      <c r="M354" s="251"/>
      <c r="N354" s="116">
        <f>I366/SQRT(G366*H366)</f>
        <v>0.71539990232026029</v>
      </c>
    </row>
    <row r="355" spans="2:14" ht="15.75" thickBot="1" x14ac:dyDescent="0.3">
      <c r="B355" s="115"/>
      <c r="C355" s="114" t="s">
        <v>60</v>
      </c>
      <c r="D355" s="112"/>
      <c r="E355" s="112"/>
      <c r="F355" s="112"/>
      <c r="G355" s="112"/>
      <c r="H355" s="112"/>
      <c r="I355" s="113"/>
      <c r="J355" s="240" t="s">
        <v>65</v>
      </c>
      <c r="K355" s="241"/>
      <c r="L355" s="241"/>
      <c r="M355" s="242"/>
      <c r="N355" s="117">
        <v>0.63200000000000001</v>
      </c>
    </row>
    <row r="356" spans="2:14" ht="15.75" thickBot="1" x14ac:dyDescent="0.3">
      <c r="B356" s="108">
        <v>1</v>
      </c>
      <c r="C356" s="80">
        <v>70</v>
      </c>
      <c r="D356" s="74">
        <v>0</v>
      </c>
      <c r="E356" s="91">
        <f>C356-C366</f>
        <v>-143.4</v>
      </c>
      <c r="F356" s="110">
        <f>D356-D366</f>
        <v>-1.8378250310209812</v>
      </c>
      <c r="G356" s="91">
        <f>E356*E356</f>
        <v>20563.560000000001</v>
      </c>
      <c r="H356" s="110">
        <f>F356*F356</f>
        <v>3.3776008446472705</v>
      </c>
      <c r="I356" s="111">
        <f>E356*F356</f>
        <v>263.54410944840873</v>
      </c>
      <c r="J356" s="258" t="s">
        <v>66</v>
      </c>
      <c r="K356" s="259"/>
      <c r="L356" s="259"/>
      <c r="M356" s="260"/>
      <c r="N356" s="129" t="b">
        <f>N354&gt;N355</f>
        <v>1</v>
      </c>
    </row>
    <row r="357" spans="2:14" x14ac:dyDescent="0.25">
      <c r="B357" s="103">
        <v>2</v>
      </c>
      <c r="C357" s="80">
        <v>97</v>
      </c>
      <c r="D357" s="74">
        <v>1.4142135623730179</v>
      </c>
      <c r="E357" s="90">
        <f>C357-C366</f>
        <v>-116.4</v>
      </c>
      <c r="F357" s="89">
        <f>D357-D366</f>
        <v>-0.42361146864796329</v>
      </c>
      <c r="G357" s="90">
        <f t="shared" ref="G357:G365" si="85">E357*E357</f>
        <v>13548.960000000001</v>
      </c>
      <c r="H357" s="89">
        <f t="shared" ref="H357:H365" si="86">F357*F357</f>
        <v>0.17944667637008438</v>
      </c>
      <c r="I357" s="95">
        <f t="shared" ref="I357:I365" si="87">E357*F357</f>
        <v>49.308374950622927</v>
      </c>
    </row>
    <row r="358" spans="2:14" ht="15.75" thickBot="1" x14ac:dyDescent="0.3">
      <c r="B358" s="103">
        <v>3</v>
      </c>
      <c r="C358" s="80">
        <v>130</v>
      </c>
      <c r="D358" s="74">
        <v>2.0000000000002238</v>
      </c>
      <c r="E358" s="90">
        <f>C358-C366</f>
        <v>-83.4</v>
      </c>
      <c r="F358" s="89">
        <f>D358-D366</f>
        <v>0.16217496897924266</v>
      </c>
      <c r="G358" s="90">
        <f t="shared" si="85"/>
        <v>6955.5600000000013</v>
      </c>
      <c r="H358" s="89">
        <f t="shared" si="86"/>
        <v>2.6300720563418319E-2</v>
      </c>
      <c r="I358" s="95">
        <f t="shared" si="87"/>
        <v>-13.52539241286884</v>
      </c>
    </row>
    <row r="359" spans="2:14" x14ac:dyDescent="0.25">
      <c r="B359" s="103">
        <v>4</v>
      </c>
      <c r="C359" s="80">
        <v>186</v>
      </c>
      <c r="D359" s="74">
        <v>1.0000000000000009</v>
      </c>
      <c r="E359" s="90">
        <f>C359-C366</f>
        <v>-27.400000000000006</v>
      </c>
      <c r="F359" s="89">
        <f>D359-D366</f>
        <v>-0.83782503102098027</v>
      </c>
      <c r="G359" s="90">
        <f t="shared" si="85"/>
        <v>750.76000000000033</v>
      </c>
      <c r="H359" s="89">
        <f t="shared" si="86"/>
        <v>0.70195078260530652</v>
      </c>
      <c r="I359" s="95">
        <f t="shared" si="87"/>
        <v>22.956405849974864</v>
      </c>
      <c r="K359" s="142" t="s">
        <v>107</v>
      </c>
      <c r="L359" s="223"/>
      <c r="M359" s="224"/>
    </row>
    <row r="360" spans="2:14" x14ac:dyDescent="0.25">
      <c r="B360" s="103">
        <v>5</v>
      </c>
      <c r="C360" s="80">
        <v>211</v>
      </c>
      <c r="D360" s="74">
        <v>1.4142135623730179</v>
      </c>
      <c r="E360" s="90">
        <f>C360-C366</f>
        <v>-2.4000000000000057</v>
      </c>
      <c r="F360" s="89">
        <f>D360-D366</f>
        <v>-0.42361146864796329</v>
      </c>
      <c r="G360" s="90">
        <f t="shared" si="85"/>
        <v>5.7600000000000273</v>
      </c>
      <c r="H360" s="89">
        <f t="shared" si="86"/>
        <v>0.17944667637008438</v>
      </c>
      <c r="I360" s="95">
        <f t="shared" si="87"/>
        <v>1.0166675247551142</v>
      </c>
      <c r="K360" s="143" t="s">
        <v>108</v>
      </c>
      <c r="L360" s="212">
        <f>I366/G366</f>
        <v>7.4212008460103731E-3</v>
      </c>
      <c r="M360" s="213"/>
    </row>
    <row r="361" spans="2:14" ht="15.75" thickBot="1" x14ac:dyDescent="0.3">
      <c r="B361" s="103">
        <v>6</v>
      </c>
      <c r="C361" s="80">
        <v>234</v>
      </c>
      <c r="D361" s="74">
        <v>2.2360679774997418</v>
      </c>
      <c r="E361" s="90">
        <f>C361-C366</f>
        <v>20.599999999999994</v>
      </c>
      <c r="F361" s="89">
        <f>D361-D366</f>
        <v>0.39824294647876068</v>
      </c>
      <c r="G361" s="90">
        <f t="shared" si="85"/>
        <v>424.35999999999979</v>
      </c>
      <c r="H361" s="89">
        <f t="shared" si="86"/>
        <v>0.15859744442008505</v>
      </c>
      <c r="I361" s="95">
        <f t="shared" si="87"/>
        <v>8.2038046974624681</v>
      </c>
      <c r="K361" s="144" t="s">
        <v>109</v>
      </c>
      <c r="L361" s="214">
        <f>D366-L360*C366</f>
        <v>0.2541407704823675</v>
      </c>
      <c r="M361" s="215"/>
    </row>
    <row r="362" spans="2:14" x14ac:dyDescent="0.25">
      <c r="B362" s="103">
        <v>7</v>
      </c>
      <c r="C362" s="80">
        <v>270</v>
      </c>
      <c r="D362" s="74">
        <v>2.2360679774999901</v>
      </c>
      <c r="E362" s="90">
        <f>C362-C366</f>
        <v>56.599999999999994</v>
      </c>
      <c r="F362" s="89">
        <f>D362-D366</f>
        <v>0.39824294647900893</v>
      </c>
      <c r="G362" s="90">
        <f t="shared" si="85"/>
        <v>3203.5599999999995</v>
      </c>
      <c r="H362" s="89">
        <f t="shared" si="86"/>
        <v>0.15859744442028278</v>
      </c>
      <c r="I362" s="95">
        <f t="shared" si="87"/>
        <v>22.540550770711903</v>
      </c>
      <c r="K362" s="216"/>
      <c r="L362" s="204"/>
      <c r="M362" s="217"/>
    </row>
    <row r="363" spans="2:14" ht="15.75" thickBot="1" x14ac:dyDescent="0.3">
      <c r="B363" s="103">
        <v>8</v>
      </c>
      <c r="C363" s="80">
        <v>283</v>
      </c>
      <c r="D363" s="74">
        <v>3.605551275464085</v>
      </c>
      <c r="E363" s="90">
        <f>C363-C366</f>
        <v>69.599999999999994</v>
      </c>
      <c r="F363" s="89">
        <f>D363-D366</f>
        <v>1.7677262444431039</v>
      </c>
      <c r="G363" s="90">
        <f t="shared" si="85"/>
        <v>4844.1599999999989</v>
      </c>
      <c r="H363" s="89">
        <f t="shared" si="86"/>
        <v>3.1248560752929202</v>
      </c>
      <c r="I363" s="95">
        <f t="shared" si="87"/>
        <v>123.03374661324003</v>
      </c>
      <c r="K363" s="218"/>
      <c r="L363" s="219"/>
      <c r="M363" s="220"/>
    </row>
    <row r="364" spans="2:14" x14ac:dyDescent="0.25">
      <c r="B364" s="103">
        <v>9</v>
      </c>
      <c r="C364" s="80">
        <v>310</v>
      </c>
      <c r="D364" s="74">
        <v>2.2360679774997418</v>
      </c>
      <c r="E364" s="90">
        <f>C364-C366</f>
        <v>96.6</v>
      </c>
      <c r="F364" s="89">
        <f>D364-D366</f>
        <v>0.39824294647876068</v>
      </c>
      <c r="G364" s="90">
        <f t="shared" si="85"/>
        <v>9331.56</v>
      </c>
      <c r="H364" s="89">
        <f t="shared" si="86"/>
        <v>0.15859744442008505</v>
      </c>
      <c r="I364" s="95">
        <f t="shared" si="87"/>
        <v>38.470268629848277</v>
      </c>
    </row>
    <row r="365" spans="2:14" ht="15.75" thickBot="1" x14ac:dyDescent="0.3">
      <c r="B365" s="104">
        <v>10</v>
      </c>
      <c r="C365" s="127">
        <v>343</v>
      </c>
      <c r="D365" s="78">
        <v>2.2360679774999901</v>
      </c>
      <c r="E365" s="90">
        <f>C365-C366</f>
        <v>129.6</v>
      </c>
      <c r="F365" s="93">
        <f>D365-D366</f>
        <v>0.39824294647900893</v>
      </c>
      <c r="G365" s="92">
        <f t="shared" si="85"/>
        <v>16796.16</v>
      </c>
      <c r="H365" s="93">
        <f t="shared" si="86"/>
        <v>0.15859744442028278</v>
      </c>
      <c r="I365" s="96">
        <f t="shared" si="87"/>
        <v>51.612285863679553</v>
      </c>
    </row>
    <row r="366" spans="2:14" ht="15.75" thickBot="1" x14ac:dyDescent="0.3">
      <c r="B366" s="105" t="s">
        <v>63</v>
      </c>
      <c r="C366" s="128">
        <v>213.4</v>
      </c>
      <c r="D366" s="107">
        <v>1.8378250310209812</v>
      </c>
      <c r="E366" s="100"/>
      <c r="F366" s="106" t="s">
        <v>61</v>
      </c>
      <c r="G366" s="97">
        <f>SUM(G356:G365)</f>
        <v>76424.399999999994</v>
      </c>
      <c r="H366" s="98">
        <f t="shared" ref="H366:I366" si="88">SUM(H356:H365)</f>
        <v>8.2239915535298209</v>
      </c>
      <c r="I366" s="99">
        <f t="shared" si="88"/>
        <v>567.16082193583509</v>
      </c>
    </row>
    <row r="368" spans="2:14" ht="15.75" thickBot="1" x14ac:dyDescent="0.3"/>
    <row r="369" spans="2:14" ht="15.75" thickBot="1" x14ac:dyDescent="0.3">
      <c r="B369" s="246" t="s">
        <v>86</v>
      </c>
      <c r="C369" s="247"/>
      <c r="D369" s="247"/>
      <c r="E369" s="247"/>
      <c r="F369" s="247"/>
      <c r="G369" s="247"/>
      <c r="H369" s="247"/>
      <c r="I369" s="248"/>
      <c r="J369" s="249" t="s">
        <v>64</v>
      </c>
      <c r="K369" s="250"/>
      <c r="L369" s="250"/>
      <c r="M369" s="251"/>
      <c r="N369" s="116">
        <f>I381/SQRT(G381*H381)</f>
        <v>0.20061797416555815</v>
      </c>
    </row>
    <row r="370" spans="2:14" ht="15.75" thickBot="1" x14ac:dyDescent="0.3">
      <c r="B370" s="115"/>
      <c r="C370" s="114" t="s">
        <v>60</v>
      </c>
      <c r="D370" s="112"/>
      <c r="E370" s="112"/>
      <c r="F370" s="112"/>
      <c r="G370" s="112"/>
      <c r="H370" s="112"/>
      <c r="I370" s="113"/>
      <c r="J370" s="240" t="s">
        <v>65</v>
      </c>
      <c r="K370" s="241"/>
      <c r="L370" s="241"/>
      <c r="M370" s="242"/>
      <c r="N370" s="117">
        <v>0.63200000000000001</v>
      </c>
    </row>
    <row r="371" spans="2:14" ht="15.75" thickBot="1" x14ac:dyDescent="0.3">
      <c r="B371" s="108">
        <v>1</v>
      </c>
      <c r="C371" s="80">
        <v>70</v>
      </c>
      <c r="D371" s="74">
        <v>0.99999999999988987</v>
      </c>
      <c r="E371" s="91">
        <f>C371-C381</f>
        <v>-143.4</v>
      </c>
      <c r="F371" s="110">
        <f>D371-D381</f>
        <v>-0.67345414799569059</v>
      </c>
      <c r="G371" s="91">
        <f>E371*E371</f>
        <v>20563.560000000001</v>
      </c>
      <c r="H371" s="110">
        <f>F371*F371</f>
        <v>0.4535404894526015</v>
      </c>
      <c r="I371" s="111">
        <f>E371*F371</f>
        <v>96.573324822582038</v>
      </c>
      <c r="J371" s="258" t="s">
        <v>66</v>
      </c>
      <c r="K371" s="259"/>
      <c r="L371" s="259"/>
      <c r="M371" s="260"/>
      <c r="N371" s="118" t="b">
        <f>N369&gt;N370</f>
        <v>0</v>
      </c>
    </row>
    <row r="372" spans="2:14" x14ac:dyDescent="0.25">
      <c r="B372" s="103">
        <v>2</v>
      </c>
      <c r="C372" s="80">
        <v>97</v>
      </c>
      <c r="D372" s="74">
        <v>0.99999999999988987</v>
      </c>
      <c r="E372" s="90">
        <f>C372-C381</f>
        <v>-116.4</v>
      </c>
      <c r="F372" s="89">
        <f>D372-D381</f>
        <v>-0.67345414799569059</v>
      </c>
      <c r="G372" s="90">
        <f t="shared" ref="G372:G380" si="89">E372*E372</f>
        <v>13548.960000000001</v>
      </c>
      <c r="H372" s="89">
        <f t="shared" ref="H372:H380" si="90">F372*F372</f>
        <v>0.4535404894526015</v>
      </c>
      <c r="I372" s="95">
        <f t="shared" ref="I372:I380" si="91">E372*F372</f>
        <v>78.390062826698383</v>
      </c>
    </row>
    <row r="373" spans="2:14" x14ac:dyDescent="0.25">
      <c r="B373" s="103">
        <v>3</v>
      </c>
      <c r="C373" s="80">
        <v>130</v>
      </c>
      <c r="D373" s="74">
        <v>3.605551275464085</v>
      </c>
      <c r="E373" s="90">
        <f>C373-C381</f>
        <v>-83.4</v>
      </c>
      <c r="F373" s="89">
        <f>D373-D381</f>
        <v>1.9320971274685046</v>
      </c>
      <c r="G373" s="90">
        <f t="shared" si="89"/>
        <v>6955.5600000000013</v>
      </c>
      <c r="H373" s="89">
        <f t="shared" si="90"/>
        <v>3.7329993099720471</v>
      </c>
      <c r="I373" s="95">
        <f t="shared" si="91"/>
        <v>-161.13690043087328</v>
      </c>
    </row>
    <row r="374" spans="2:14" x14ac:dyDescent="0.25">
      <c r="B374" s="103">
        <v>4</v>
      </c>
      <c r="C374" s="80">
        <v>186</v>
      </c>
      <c r="D374" s="74">
        <v>0</v>
      </c>
      <c r="E374" s="90">
        <f>C374-C381</f>
        <v>-27.400000000000006</v>
      </c>
      <c r="F374" s="89">
        <f>D374-D381</f>
        <v>-1.6734541479955805</v>
      </c>
      <c r="G374" s="90">
        <f t="shared" si="89"/>
        <v>750.76000000000033</v>
      </c>
      <c r="H374" s="89">
        <f t="shared" si="90"/>
        <v>2.800448785443614</v>
      </c>
      <c r="I374" s="95">
        <f t="shared" si="91"/>
        <v>45.852643655078914</v>
      </c>
    </row>
    <row r="375" spans="2:14" x14ac:dyDescent="0.25">
      <c r="B375" s="103">
        <v>5</v>
      </c>
      <c r="C375" s="80">
        <v>211</v>
      </c>
      <c r="D375" s="74">
        <v>1.0000000000001119</v>
      </c>
      <c r="E375" s="90">
        <f>C375-C381</f>
        <v>-2.4000000000000057</v>
      </c>
      <c r="F375" s="89">
        <f>D375-D381</f>
        <v>-0.67345414799546854</v>
      </c>
      <c r="G375" s="90">
        <f t="shared" si="89"/>
        <v>5.7600000000000273</v>
      </c>
      <c r="H375" s="89">
        <f t="shared" si="90"/>
        <v>0.45354048945230246</v>
      </c>
      <c r="I375" s="95">
        <f t="shared" si="91"/>
        <v>1.6162899551891283</v>
      </c>
    </row>
    <row r="376" spans="2:14" x14ac:dyDescent="0.25">
      <c r="B376" s="103">
        <v>6</v>
      </c>
      <c r="C376" s="80">
        <v>234</v>
      </c>
      <c r="D376" s="74">
        <v>2.2360679774996428</v>
      </c>
      <c r="E376" s="90">
        <f>C376-C381</f>
        <v>20.599999999999994</v>
      </c>
      <c r="F376" s="89">
        <f>D376-D381</f>
        <v>0.56261382950406236</v>
      </c>
      <c r="G376" s="90">
        <f t="shared" si="89"/>
        <v>424.35999999999979</v>
      </c>
      <c r="H376" s="89">
        <f t="shared" si="90"/>
        <v>0.31653432114922614</v>
      </c>
      <c r="I376" s="95">
        <f t="shared" si="91"/>
        <v>11.589844887783681</v>
      </c>
    </row>
    <row r="377" spans="2:14" x14ac:dyDescent="0.25">
      <c r="B377" s="103">
        <v>7</v>
      </c>
      <c r="C377" s="80">
        <v>270</v>
      </c>
      <c r="D377" s="74">
        <v>1.4142135623730963</v>
      </c>
      <c r="E377" s="90">
        <f>C377-C381</f>
        <v>56.599999999999994</v>
      </c>
      <c r="F377" s="89">
        <f>D377-D381</f>
        <v>-0.2592405856224842</v>
      </c>
      <c r="G377" s="90">
        <f t="shared" si="89"/>
        <v>3203.5599999999995</v>
      </c>
      <c r="H377" s="89">
        <f t="shared" si="90"/>
        <v>6.7205681233888565E-2</v>
      </c>
      <c r="I377" s="95">
        <f t="shared" si="91"/>
        <v>-14.673017146232604</v>
      </c>
    </row>
    <row r="378" spans="2:14" x14ac:dyDescent="0.25">
      <c r="B378" s="103">
        <v>8</v>
      </c>
      <c r="C378" s="80">
        <v>283</v>
      </c>
      <c r="D378" s="74">
        <v>2.2360679774996428</v>
      </c>
      <c r="E378" s="90">
        <f>C378-C381</f>
        <v>69.599999999999994</v>
      </c>
      <c r="F378" s="89">
        <f>D378-D381</f>
        <v>0.56261382950406236</v>
      </c>
      <c r="G378" s="90">
        <f t="shared" si="89"/>
        <v>4844.1599999999989</v>
      </c>
      <c r="H378" s="89">
        <f t="shared" si="90"/>
        <v>0.31653432114922614</v>
      </c>
      <c r="I378" s="95">
        <f t="shared" si="91"/>
        <v>39.15792253348274</v>
      </c>
    </row>
    <row r="379" spans="2:14" x14ac:dyDescent="0.25">
      <c r="B379" s="103">
        <v>9</v>
      </c>
      <c r="C379" s="80">
        <v>310</v>
      </c>
      <c r="D379" s="74">
        <v>2.8284271247463497</v>
      </c>
      <c r="E379" s="90">
        <f>C379-C381</f>
        <v>96.6</v>
      </c>
      <c r="F379" s="89">
        <f>D379-D381</f>
        <v>1.1549729767507693</v>
      </c>
      <c r="G379" s="90">
        <f t="shared" si="89"/>
        <v>9331.56</v>
      </c>
      <c r="H379" s="89">
        <f t="shared" si="90"/>
        <v>1.3339625770245329</v>
      </c>
      <c r="I379" s="95">
        <f t="shared" si="91"/>
        <v>111.5703895541243</v>
      </c>
    </row>
    <row r="380" spans="2:14" ht="15.75" thickBot="1" x14ac:dyDescent="0.3">
      <c r="B380" s="104">
        <v>10</v>
      </c>
      <c r="C380" s="127">
        <v>343</v>
      </c>
      <c r="D380" s="78">
        <v>1.4142135623730963</v>
      </c>
      <c r="E380" s="90">
        <f>C380-C381</f>
        <v>129.6</v>
      </c>
      <c r="F380" s="93">
        <f>D380-D381</f>
        <v>-0.2592405856224842</v>
      </c>
      <c r="G380" s="92">
        <f t="shared" si="89"/>
        <v>16796.16</v>
      </c>
      <c r="H380" s="93">
        <f t="shared" si="90"/>
        <v>6.7205681233888565E-2</v>
      </c>
      <c r="I380" s="96">
        <f t="shared" si="91"/>
        <v>-33.597579896673949</v>
      </c>
    </row>
    <row r="381" spans="2:14" ht="15.75" thickBot="1" x14ac:dyDescent="0.3">
      <c r="B381" s="105" t="s">
        <v>63</v>
      </c>
      <c r="C381" s="128">
        <v>213.4</v>
      </c>
      <c r="D381" s="107">
        <v>1.6734541479955805</v>
      </c>
      <c r="E381" s="100"/>
      <c r="F381" s="106" t="s">
        <v>61</v>
      </c>
      <c r="G381" s="97">
        <f>SUM(G371:G380)</f>
        <v>76424.399999999994</v>
      </c>
      <c r="H381" s="98">
        <f t="shared" ref="H381:I381" si="92">SUM(H371:H380)</f>
        <v>9.9955121455639269</v>
      </c>
      <c r="I381" s="99">
        <f t="shared" si="92"/>
        <v>175.34298076115937</v>
      </c>
    </row>
    <row r="383" spans="2:14" ht="15.75" thickBot="1" x14ac:dyDescent="0.3"/>
    <row r="384" spans="2:14" ht="15.75" thickBot="1" x14ac:dyDescent="0.3">
      <c r="B384" s="246" t="s">
        <v>87</v>
      </c>
      <c r="C384" s="247"/>
      <c r="D384" s="247"/>
      <c r="E384" s="247"/>
      <c r="F384" s="247"/>
      <c r="G384" s="247"/>
      <c r="H384" s="247"/>
      <c r="I384" s="248"/>
      <c r="J384" s="249" t="s">
        <v>64</v>
      </c>
      <c r="K384" s="250"/>
      <c r="L384" s="250"/>
      <c r="M384" s="251"/>
      <c r="N384" s="116">
        <f>I396/SQRT(G396*H396)</f>
        <v>-0.11070980818059718</v>
      </c>
    </row>
    <row r="385" spans="2:14" ht="15.75" thickBot="1" x14ac:dyDescent="0.3">
      <c r="B385" s="115"/>
      <c r="C385" s="114" t="s">
        <v>60</v>
      </c>
      <c r="D385" s="112"/>
      <c r="E385" s="112"/>
      <c r="F385" s="112"/>
      <c r="G385" s="112"/>
      <c r="H385" s="112"/>
      <c r="I385" s="113"/>
      <c r="J385" s="240" t="s">
        <v>65</v>
      </c>
      <c r="K385" s="241"/>
      <c r="L385" s="241"/>
      <c r="M385" s="242"/>
      <c r="N385" s="117">
        <v>0.63200000000000001</v>
      </c>
    </row>
    <row r="386" spans="2:14" ht="15.75" thickBot="1" x14ac:dyDescent="0.3">
      <c r="B386" s="108">
        <v>1</v>
      </c>
      <c r="C386" s="80">
        <v>70</v>
      </c>
      <c r="D386" s="74">
        <v>1.000000000000334</v>
      </c>
      <c r="E386" s="91">
        <f>C386-C396</f>
        <v>-143.4</v>
      </c>
      <c r="F386" s="110">
        <f>D386-D396</f>
        <v>-0.83584854723686064</v>
      </c>
      <c r="G386" s="91">
        <f>E386*E386</f>
        <v>20563.560000000001</v>
      </c>
      <c r="H386" s="110">
        <f>F386*F386</f>
        <v>0.69864279391797046</v>
      </c>
      <c r="I386" s="111">
        <f>E386*F386</f>
        <v>119.86068167376582</v>
      </c>
      <c r="J386" s="258" t="s">
        <v>66</v>
      </c>
      <c r="K386" s="259"/>
      <c r="L386" s="259"/>
      <c r="M386" s="260"/>
      <c r="N386" s="118" t="b">
        <f>N384&gt;N385</f>
        <v>0</v>
      </c>
    </row>
    <row r="387" spans="2:14" x14ac:dyDescent="0.25">
      <c r="B387" s="103">
        <v>2</v>
      </c>
      <c r="C387" s="80">
        <v>97</v>
      </c>
      <c r="D387" s="74">
        <v>2.2360679774995433</v>
      </c>
      <c r="E387" s="90">
        <f>C387-C396</f>
        <v>-116.4</v>
      </c>
      <c r="F387" s="89">
        <f>D387-D396</f>
        <v>0.40021943026234874</v>
      </c>
      <c r="G387" s="90">
        <f t="shared" ref="G387:G395" si="93">E387*E387</f>
        <v>13548.960000000001</v>
      </c>
      <c r="H387" s="89">
        <f t="shared" ref="H387:H395" si="94">F387*F387</f>
        <v>0.16017559235951903</v>
      </c>
      <c r="I387" s="95">
        <f t="shared" ref="I387:I395" si="95">E387*F387</f>
        <v>-46.585541682537396</v>
      </c>
    </row>
    <row r="388" spans="2:14" x14ac:dyDescent="0.25">
      <c r="B388" s="103">
        <v>3</v>
      </c>
      <c r="C388" s="80">
        <v>130</v>
      </c>
      <c r="D388" s="74">
        <v>2.9999999999996696</v>
      </c>
      <c r="E388" s="90">
        <f>C388-C396</f>
        <v>-83.4</v>
      </c>
      <c r="F388" s="89">
        <f>D388-D396</f>
        <v>1.164151452762475</v>
      </c>
      <c r="G388" s="90">
        <f t="shared" si="93"/>
        <v>6955.5600000000013</v>
      </c>
      <c r="H388" s="89">
        <f t="shared" si="94"/>
        <v>1.3552486049689811</v>
      </c>
      <c r="I388" s="95">
        <f t="shared" si="95"/>
        <v>-97.090231160390417</v>
      </c>
    </row>
    <row r="389" spans="2:14" x14ac:dyDescent="0.25">
      <c r="B389" s="103">
        <v>4</v>
      </c>
      <c r="C389" s="80">
        <v>186</v>
      </c>
      <c r="D389" s="74">
        <v>2.2360679774995433</v>
      </c>
      <c r="E389" s="90">
        <f>C389-C396</f>
        <v>-27.400000000000006</v>
      </c>
      <c r="F389" s="89">
        <f>D389-D396</f>
        <v>0.40021943026234874</v>
      </c>
      <c r="G389" s="90">
        <f t="shared" si="93"/>
        <v>750.76000000000033</v>
      </c>
      <c r="H389" s="89">
        <f t="shared" si="94"/>
        <v>0.16017559235951903</v>
      </c>
      <c r="I389" s="95">
        <f t="shared" si="95"/>
        <v>-10.966012389188357</v>
      </c>
    </row>
    <row r="390" spans="2:14" x14ac:dyDescent="0.25">
      <c r="B390" s="103">
        <v>5</v>
      </c>
      <c r="C390" s="80">
        <v>211</v>
      </c>
      <c r="D390" s="74">
        <v>1.000000000000334</v>
      </c>
      <c r="E390" s="90">
        <f>C390-C396</f>
        <v>-2.4000000000000057</v>
      </c>
      <c r="F390" s="89">
        <f>D390-D396</f>
        <v>-0.83584854723686064</v>
      </c>
      <c r="G390" s="90">
        <f t="shared" si="93"/>
        <v>5.7600000000000273</v>
      </c>
      <c r="H390" s="89">
        <f t="shared" si="94"/>
        <v>0.69864279391797046</v>
      </c>
      <c r="I390" s="95">
        <f t="shared" si="95"/>
        <v>2.0060365133684703</v>
      </c>
    </row>
    <row r="391" spans="2:14" x14ac:dyDescent="0.25">
      <c r="B391" s="103">
        <v>6</v>
      </c>
      <c r="C391" s="80">
        <v>234</v>
      </c>
      <c r="D391" s="74">
        <v>2.2360679774995433</v>
      </c>
      <c r="E391" s="90">
        <f>C391-C396</f>
        <v>20.599999999999994</v>
      </c>
      <c r="F391" s="89">
        <f>D391-D396</f>
        <v>0.40021943026234874</v>
      </c>
      <c r="G391" s="90">
        <f t="shared" si="93"/>
        <v>424.35999999999979</v>
      </c>
      <c r="H391" s="89">
        <f t="shared" si="94"/>
        <v>0.16017559235951903</v>
      </c>
      <c r="I391" s="95">
        <f t="shared" si="95"/>
        <v>8.2445202634043824</v>
      </c>
    </row>
    <row r="392" spans="2:14" x14ac:dyDescent="0.25">
      <c r="B392" s="103">
        <v>7</v>
      </c>
      <c r="C392" s="80">
        <v>270</v>
      </c>
      <c r="D392" s="74">
        <v>0.99999999999988987</v>
      </c>
      <c r="E392" s="90">
        <f>C392-C396</f>
        <v>56.599999999999994</v>
      </c>
      <c r="F392" s="89">
        <f>D392-D396</f>
        <v>-0.83584854723730473</v>
      </c>
      <c r="G392" s="90">
        <f t="shared" si="93"/>
        <v>3203.5599999999995</v>
      </c>
      <c r="H392" s="89">
        <f t="shared" si="94"/>
        <v>0.69864279391871287</v>
      </c>
      <c r="I392" s="95">
        <f t="shared" si="95"/>
        <v>-47.309027773631442</v>
      </c>
    </row>
    <row r="393" spans="2:14" x14ac:dyDescent="0.25">
      <c r="B393" s="103">
        <v>8</v>
      </c>
      <c r="C393" s="80">
        <v>283</v>
      </c>
      <c r="D393" s="74">
        <v>2.2360679774997418</v>
      </c>
      <c r="E393" s="90">
        <f>C393-C396</f>
        <v>69.599999999999994</v>
      </c>
      <c r="F393" s="89">
        <f>D393-D396</f>
        <v>0.40021943026254725</v>
      </c>
      <c r="G393" s="90">
        <f t="shared" si="93"/>
        <v>4844.1599999999989</v>
      </c>
      <c r="H393" s="89">
        <f t="shared" si="94"/>
        <v>0.16017559235967793</v>
      </c>
      <c r="I393" s="95">
        <f t="shared" si="95"/>
        <v>27.855272346273285</v>
      </c>
    </row>
    <row r="394" spans="2:14" x14ac:dyDescent="0.25">
      <c r="B394" s="103">
        <v>9</v>
      </c>
      <c r="C394" s="80">
        <v>310</v>
      </c>
      <c r="D394" s="74">
        <v>1.4142135623735674</v>
      </c>
      <c r="E394" s="90">
        <f>C394-C396</f>
        <v>96.6</v>
      </c>
      <c r="F394" s="89">
        <f>D394-D396</f>
        <v>-0.42163498486362716</v>
      </c>
      <c r="G394" s="90">
        <f t="shared" si="93"/>
        <v>9331.56</v>
      </c>
      <c r="H394" s="89">
        <f t="shared" si="94"/>
        <v>0.1777760604609511</v>
      </c>
      <c r="I394" s="95">
        <f t="shared" si="95"/>
        <v>-40.729939537826382</v>
      </c>
    </row>
    <row r="395" spans="2:14" ht="15.75" thickBot="1" x14ac:dyDescent="0.3">
      <c r="B395" s="104">
        <v>10</v>
      </c>
      <c r="C395" s="127">
        <v>343</v>
      </c>
      <c r="D395" s="78">
        <v>1.9999999999997797</v>
      </c>
      <c r="E395" s="90">
        <f>C395-C396</f>
        <v>129.6</v>
      </c>
      <c r="F395" s="93">
        <f>D395-D396</f>
        <v>0.16415145276258514</v>
      </c>
      <c r="G395" s="92">
        <f t="shared" si="93"/>
        <v>16796.16</v>
      </c>
      <c r="H395" s="93">
        <f t="shared" si="94"/>
        <v>2.6945699444067221E-2</v>
      </c>
      <c r="I395" s="96">
        <f t="shared" si="95"/>
        <v>21.274028278031032</v>
      </c>
    </row>
    <row r="396" spans="2:14" ht="15.75" thickBot="1" x14ac:dyDescent="0.3">
      <c r="B396" s="105" t="s">
        <v>63</v>
      </c>
      <c r="C396" s="128">
        <v>213.4</v>
      </c>
      <c r="D396" s="107">
        <v>1.8358485472371946</v>
      </c>
      <c r="E396" s="100"/>
      <c r="F396" s="106" t="s">
        <v>61</v>
      </c>
      <c r="G396" s="97">
        <f>SUM(G386:G395)</f>
        <v>76424.399999999994</v>
      </c>
      <c r="H396" s="98">
        <f t="shared" ref="H396:I396" si="96">SUM(H386:H395)</f>
        <v>4.2966011160668893</v>
      </c>
      <c r="I396" s="99">
        <f t="shared" si="96"/>
        <v>-63.44021346873101</v>
      </c>
    </row>
    <row r="398" spans="2:14" ht="15.75" thickBot="1" x14ac:dyDescent="0.3"/>
    <row r="399" spans="2:14" ht="15.75" thickBot="1" x14ac:dyDescent="0.3">
      <c r="B399" s="246" t="s">
        <v>88</v>
      </c>
      <c r="C399" s="247"/>
      <c r="D399" s="247"/>
      <c r="E399" s="247"/>
      <c r="F399" s="247"/>
      <c r="G399" s="247"/>
      <c r="H399" s="247"/>
      <c r="I399" s="248"/>
      <c r="J399" s="249" t="s">
        <v>64</v>
      </c>
      <c r="K399" s="250"/>
      <c r="L399" s="250"/>
      <c r="M399" s="251"/>
      <c r="N399" s="116">
        <f>I411/SQRT(G411*H411)</f>
        <v>0.242697399782762</v>
      </c>
    </row>
    <row r="400" spans="2:14" ht="15.75" thickBot="1" x14ac:dyDescent="0.3">
      <c r="B400" s="115"/>
      <c r="C400" s="114" t="s">
        <v>60</v>
      </c>
      <c r="D400" s="112"/>
      <c r="E400" s="112"/>
      <c r="F400" s="112"/>
      <c r="G400" s="112"/>
      <c r="H400" s="112"/>
      <c r="I400" s="113"/>
      <c r="J400" s="240" t="s">
        <v>65</v>
      </c>
      <c r="K400" s="241"/>
      <c r="L400" s="241"/>
      <c r="M400" s="242"/>
      <c r="N400" s="117">
        <v>0.63200000000000001</v>
      </c>
    </row>
    <row r="401" spans="2:14" ht="15.75" thickBot="1" x14ac:dyDescent="0.3">
      <c r="B401" s="108">
        <v>1</v>
      </c>
      <c r="C401" s="80">
        <v>70</v>
      </c>
      <c r="D401" s="74">
        <v>1.000000000000334</v>
      </c>
      <c r="E401" s="91">
        <f>C401-C411</f>
        <v>-143.4</v>
      </c>
      <c r="F401" s="110">
        <f>D401-D411</f>
        <v>-0.45764912225390431</v>
      </c>
      <c r="G401" s="91">
        <f>E401*E401</f>
        <v>20563.560000000001</v>
      </c>
      <c r="H401" s="110">
        <f>F401*F401</f>
        <v>0.20944271909976905</v>
      </c>
      <c r="I401" s="111">
        <f>E401*F401</f>
        <v>65.626884131209877</v>
      </c>
      <c r="J401" s="258" t="s">
        <v>66</v>
      </c>
      <c r="K401" s="259"/>
      <c r="L401" s="259"/>
      <c r="M401" s="260"/>
      <c r="N401" s="118" t="b">
        <f>N399&gt;N400</f>
        <v>0</v>
      </c>
    </row>
    <row r="402" spans="2:14" x14ac:dyDescent="0.25">
      <c r="B402" s="103">
        <v>2</v>
      </c>
      <c r="C402" s="80">
        <v>97</v>
      </c>
      <c r="D402" s="74">
        <v>0.99999999999988987</v>
      </c>
      <c r="E402" s="90">
        <f>C402-C411</f>
        <v>-116.4</v>
      </c>
      <c r="F402" s="89">
        <f>D402-D411</f>
        <v>-0.45764912225434839</v>
      </c>
      <c r="G402" s="90">
        <f t="shared" ref="G402:G410" si="97">E402*E402</f>
        <v>13548.960000000001</v>
      </c>
      <c r="H402" s="89">
        <f t="shared" ref="H402:H410" si="98">F402*F402</f>
        <v>0.20944271910017553</v>
      </c>
      <c r="I402" s="95">
        <f t="shared" ref="I402:I410" si="99">E402*F402</f>
        <v>53.270357830406155</v>
      </c>
    </row>
    <row r="403" spans="2:14" x14ac:dyDescent="0.25">
      <c r="B403" s="103">
        <v>3</v>
      </c>
      <c r="C403" s="80">
        <v>130</v>
      </c>
      <c r="D403" s="74">
        <v>1.000000000000334</v>
      </c>
      <c r="E403" s="90">
        <f>C403-C411</f>
        <v>-83.4</v>
      </c>
      <c r="F403" s="89">
        <f>D403-D411</f>
        <v>-0.45764912225390431</v>
      </c>
      <c r="G403" s="90">
        <f t="shared" si="97"/>
        <v>6955.5600000000013</v>
      </c>
      <c r="H403" s="89">
        <f t="shared" si="98"/>
        <v>0.20944271909976905</v>
      </c>
      <c r="I403" s="95">
        <f t="shared" si="99"/>
        <v>38.167936795975621</v>
      </c>
    </row>
    <row r="404" spans="2:14" x14ac:dyDescent="0.25">
      <c r="B404" s="103">
        <v>4</v>
      </c>
      <c r="C404" s="80">
        <v>186</v>
      </c>
      <c r="D404" s="74">
        <v>1.9999999999997797</v>
      </c>
      <c r="E404" s="90">
        <f>C404-C411</f>
        <v>-27.400000000000006</v>
      </c>
      <c r="F404" s="89">
        <f>D404-D411</f>
        <v>0.54235087774554147</v>
      </c>
      <c r="G404" s="90">
        <f t="shared" si="97"/>
        <v>750.76000000000033</v>
      </c>
      <c r="H404" s="89">
        <f t="shared" si="98"/>
        <v>0.29414447459135928</v>
      </c>
      <c r="I404" s="95">
        <f t="shared" si="99"/>
        <v>-14.86041405022784</v>
      </c>
    </row>
    <row r="405" spans="2:14" x14ac:dyDescent="0.25">
      <c r="B405" s="103">
        <v>5</v>
      </c>
      <c r="C405" s="80">
        <v>211</v>
      </c>
      <c r="D405" s="74">
        <v>1.9999999999997797</v>
      </c>
      <c r="E405" s="90">
        <f>C405-C411</f>
        <v>-2.4000000000000057</v>
      </c>
      <c r="F405" s="89">
        <f>D405-D411</f>
        <v>0.54235087774554147</v>
      </c>
      <c r="G405" s="90">
        <f t="shared" si="97"/>
        <v>5.7600000000000273</v>
      </c>
      <c r="H405" s="89">
        <f t="shared" si="98"/>
        <v>0.29414447459135928</v>
      </c>
      <c r="I405" s="95">
        <f t="shared" si="99"/>
        <v>-1.3016421065893027</v>
      </c>
    </row>
    <row r="406" spans="2:14" x14ac:dyDescent="0.25">
      <c r="B406" s="103">
        <v>6</v>
      </c>
      <c r="C406" s="80">
        <v>234</v>
      </c>
      <c r="D406" s="74">
        <v>1.000000000000334</v>
      </c>
      <c r="E406" s="90">
        <f>C406-C411</f>
        <v>20.599999999999994</v>
      </c>
      <c r="F406" s="89">
        <f>D406-D411</f>
        <v>-0.45764912225390431</v>
      </c>
      <c r="G406" s="90">
        <f t="shared" si="97"/>
        <v>424.35999999999979</v>
      </c>
      <c r="H406" s="89">
        <f t="shared" si="98"/>
        <v>0.20944271909976905</v>
      </c>
      <c r="I406" s="95">
        <f t="shared" si="99"/>
        <v>-9.4275719184304254</v>
      </c>
    </row>
    <row r="407" spans="2:14" x14ac:dyDescent="0.25">
      <c r="B407" s="103">
        <v>7</v>
      </c>
      <c r="C407" s="80">
        <v>270</v>
      </c>
      <c r="D407" s="74">
        <v>3.1622776601684524</v>
      </c>
      <c r="E407" s="90">
        <f>C407-C411</f>
        <v>56.599999999999994</v>
      </c>
      <c r="F407" s="89">
        <f>D407-D411</f>
        <v>1.7046285379142141</v>
      </c>
      <c r="G407" s="90">
        <f t="shared" si="97"/>
        <v>3203.5599999999995</v>
      </c>
      <c r="H407" s="89">
        <f t="shared" si="98"/>
        <v>2.9057584522715514</v>
      </c>
      <c r="I407" s="95">
        <f t="shared" si="99"/>
        <v>96.481975245944511</v>
      </c>
    </row>
    <row r="408" spans="2:14" x14ac:dyDescent="0.25">
      <c r="B408" s="103">
        <v>8</v>
      </c>
      <c r="C408" s="80">
        <v>283</v>
      </c>
      <c r="D408" s="74">
        <v>1.000000000000334</v>
      </c>
      <c r="E408" s="90">
        <f>C408-C411</f>
        <v>69.599999999999994</v>
      </c>
      <c r="F408" s="89">
        <f>D408-D411</f>
        <v>-0.45764912225390431</v>
      </c>
      <c r="G408" s="90">
        <f t="shared" si="97"/>
        <v>4844.1599999999989</v>
      </c>
      <c r="H408" s="89">
        <f t="shared" si="98"/>
        <v>0.20944271909976905</v>
      </c>
      <c r="I408" s="95">
        <f t="shared" si="99"/>
        <v>-31.852378908871739</v>
      </c>
    </row>
    <row r="409" spans="2:14" x14ac:dyDescent="0.25">
      <c r="B409" s="103">
        <v>9</v>
      </c>
      <c r="C409" s="80">
        <v>310</v>
      </c>
      <c r="D409" s="74">
        <v>0.99999999999988987</v>
      </c>
      <c r="E409" s="90">
        <f>C409-C411</f>
        <v>96.6</v>
      </c>
      <c r="F409" s="89">
        <f>D409-D411</f>
        <v>-0.45764912225434839</v>
      </c>
      <c r="G409" s="90">
        <f t="shared" si="97"/>
        <v>9331.56</v>
      </c>
      <c r="H409" s="89">
        <f t="shared" si="98"/>
        <v>0.20944271910017553</v>
      </c>
      <c r="I409" s="95">
        <f t="shared" si="99"/>
        <v>-44.208905209770052</v>
      </c>
    </row>
    <row r="410" spans="2:14" ht="15.75" thickBot="1" x14ac:dyDescent="0.3">
      <c r="B410" s="104">
        <v>10</v>
      </c>
      <c r="C410" s="127">
        <v>343</v>
      </c>
      <c r="D410" s="78">
        <v>1.4142135623732532</v>
      </c>
      <c r="E410" s="90">
        <f>C410-C411</f>
        <v>129.6</v>
      </c>
      <c r="F410" s="93">
        <f>D410-D411</f>
        <v>-4.343555988098502E-2</v>
      </c>
      <c r="G410" s="92">
        <f t="shared" si="97"/>
        <v>16796.16</v>
      </c>
      <c r="H410" s="93">
        <f t="shared" si="98"/>
        <v>1.8866478621746353E-3</v>
      </c>
      <c r="I410" s="96">
        <f t="shared" si="99"/>
        <v>-5.6292485605756584</v>
      </c>
    </row>
    <row r="411" spans="2:14" ht="15.75" thickBot="1" x14ac:dyDescent="0.3">
      <c r="B411" s="105" t="s">
        <v>63</v>
      </c>
      <c r="C411" s="128">
        <v>213.4</v>
      </c>
      <c r="D411" s="107">
        <v>1.4576491222542383</v>
      </c>
      <c r="E411" s="100"/>
      <c r="F411" s="106" t="s">
        <v>61</v>
      </c>
      <c r="G411" s="97">
        <f>SUM(G401:G410)</f>
        <v>76424.399999999994</v>
      </c>
      <c r="H411" s="98">
        <f t="shared" ref="H411:I411" si="100">SUM(H401:H410)</f>
        <v>4.7525903639158722</v>
      </c>
      <c r="I411" s="99">
        <f t="shared" si="100"/>
        <v>146.26699324907113</v>
      </c>
    </row>
    <row r="413" spans="2:14" ht="15.75" thickBot="1" x14ac:dyDescent="0.3"/>
    <row r="414" spans="2:14" ht="15.75" thickBot="1" x14ac:dyDescent="0.3">
      <c r="B414" s="246" t="s">
        <v>89</v>
      </c>
      <c r="C414" s="247"/>
      <c r="D414" s="247"/>
      <c r="E414" s="247"/>
      <c r="F414" s="247"/>
      <c r="G414" s="247"/>
      <c r="H414" s="247"/>
      <c r="I414" s="248"/>
      <c r="J414" s="249" t="s">
        <v>64</v>
      </c>
      <c r="K414" s="250"/>
      <c r="L414" s="250"/>
      <c r="M414" s="251"/>
      <c r="N414" s="116">
        <f>I426/SQRT(G426*H426)</f>
        <v>0.27783155532074655</v>
      </c>
    </row>
    <row r="415" spans="2:14" ht="15.75" thickBot="1" x14ac:dyDescent="0.3">
      <c r="B415" s="115"/>
      <c r="C415" s="114" t="s">
        <v>60</v>
      </c>
      <c r="D415" s="112"/>
      <c r="E415" s="112"/>
      <c r="F415" s="112"/>
      <c r="G415" s="112"/>
      <c r="H415" s="112"/>
      <c r="I415" s="113"/>
      <c r="J415" s="240" t="s">
        <v>65</v>
      </c>
      <c r="K415" s="241"/>
      <c r="L415" s="241"/>
      <c r="M415" s="242"/>
      <c r="N415" s="117">
        <v>0.63200000000000001</v>
      </c>
    </row>
    <row r="416" spans="2:14" ht="15.75" thickBot="1" x14ac:dyDescent="0.3">
      <c r="B416" s="108">
        <v>1</v>
      </c>
      <c r="C416" s="80">
        <v>70</v>
      </c>
      <c r="D416" s="74">
        <v>1.000000000000334</v>
      </c>
      <c r="E416" s="91">
        <f>C416-C426</f>
        <v>-143.4</v>
      </c>
      <c r="F416" s="110">
        <f>D416-D426</f>
        <v>-0.64181104755028562</v>
      </c>
      <c r="G416" s="91">
        <f>E416*E416</f>
        <v>20563.560000000001</v>
      </c>
      <c r="H416" s="110">
        <f>F416*F416</f>
        <v>0.41192142075759497</v>
      </c>
      <c r="I416" s="111">
        <f>E416*F416</f>
        <v>92.035704218710961</v>
      </c>
      <c r="J416" s="258" t="s">
        <v>66</v>
      </c>
      <c r="K416" s="259"/>
      <c r="L416" s="259"/>
      <c r="M416" s="260"/>
      <c r="N416" s="118" t="b">
        <f>N414&gt;N415</f>
        <v>0</v>
      </c>
    </row>
    <row r="417" spans="2:14" x14ac:dyDescent="0.25">
      <c r="B417" s="103">
        <v>2</v>
      </c>
      <c r="C417" s="80">
        <v>97</v>
      </c>
      <c r="D417" s="74">
        <v>2.2360679774999408</v>
      </c>
      <c r="E417" s="90">
        <f>C417-C426</f>
        <v>-116.4</v>
      </c>
      <c r="F417" s="89">
        <f>D417-D426</f>
        <v>0.59425692994932122</v>
      </c>
      <c r="G417" s="90">
        <f t="shared" ref="G417:G425" si="101">E417*E417</f>
        <v>13548.960000000001</v>
      </c>
      <c r="H417" s="89">
        <f t="shared" ref="H417:H425" si="102">F417*F417</f>
        <v>0.35314129879279249</v>
      </c>
      <c r="I417" s="95">
        <f t="shared" ref="I417:I425" si="103">E417*F417</f>
        <v>-69.171506646100994</v>
      </c>
    </row>
    <row r="418" spans="2:14" x14ac:dyDescent="0.25">
      <c r="B418" s="103">
        <v>3</v>
      </c>
      <c r="C418" s="80">
        <v>130</v>
      </c>
      <c r="D418" s="74">
        <v>0</v>
      </c>
      <c r="E418" s="90">
        <f>C418-C426</f>
        <v>-83.4</v>
      </c>
      <c r="F418" s="89">
        <f>D418-D426</f>
        <v>-1.6418110475506196</v>
      </c>
      <c r="G418" s="90">
        <f t="shared" si="101"/>
        <v>6955.5600000000013</v>
      </c>
      <c r="H418" s="89">
        <f t="shared" si="102"/>
        <v>2.6955435158592627</v>
      </c>
      <c r="I418" s="95">
        <f t="shared" si="103"/>
        <v>136.92704136572169</v>
      </c>
    </row>
    <row r="419" spans="2:14" x14ac:dyDescent="0.25">
      <c r="B419" s="103">
        <v>4</v>
      </c>
      <c r="C419" s="80">
        <v>186</v>
      </c>
      <c r="D419" s="74">
        <v>3.162277660168312</v>
      </c>
      <c r="E419" s="90">
        <f>C419-C426</f>
        <v>-27.400000000000006</v>
      </c>
      <c r="F419" s="89">
        <f>D419-D426</f>
        <v>1.5204666126176924</v>
      </c>
      <c r="G419" s="90">
        <f t="shared" si="101"/>
        <v>750.76000000000033</v>
      </c>
      <c r="H419" s="89">
        <f t="shared" si="102"/>
        <v>2.3118187200851201</v>
      </c>
      <c r="I419" s="95">
        <f t="shared" si="103"/>
        <v>-41.660785185724784</v>
      </c>
    </row>
    <row r="420" spans="2:14" x14ac:dyDescent="0.25">
      <c r="B420" s="103">
        <v>5</v>
      </c>
      <c r="C420" s="80">
        <v>211</v>
      </c>
      <c r="D420" s="74">
        <v>0.99999999999988987</v>
      </c>
      <c r="E420" s="90">
        <f>C420-C426</f>
        <v>-2.4000000000000057</v>
      </c>
      <c r="F420" s="89">
        <f>D420-D426</f>
        <v>-0.64181104755072971</v>
      </c>
      <c r="G420" s="90">
        <f t="shared" si="101"/>
        <v>5.7600000000000273</v>
      </c>
      <c r="H420" s="89">
        <f t="shared" si="102"/>
        <v>0.41192142075816501</v>
      </c>
      <c r="I420" s="95">
        <f t="shared" si="103"/>
        <v>1.5403465141217549</v>
      </c>
    </row>
    <row r="421" spans="2:14" x14ac:dyDescent="0.25">
      <c r="B421" s="103">
        <v>6</v>
      </c>
      <c r="C421" s="80">
        <v>234</v>
      </c>
      <c r="D421" s="74">
        <v>1.0000000000001119</v>
      </c>
      <c r="E421" s="90">
        <f>C421-C426</f>
        <v>20.599999999999994</v>
      </c>
      <c r="F421" s="89">
        <f>D421-D426</f>
        <v>-0.64181104755050766</v>
      </c>
      <c r="G421" s="90">
        <f t="shared" si="101"/>
        <v>424.35999999999979</v>
      </c>
      <c r="H421" s="89">
        <f t="shared" si="102"/>
        <v>0.41192142075788002</v>
      </c>
      <c r="I421" s="95">
        <f t="shared" si="103"/>
        <v>-13.221307579540454</v>
      </c>
    </row>
    <row r="422" spans="2:14" x14ac:dyDescent="0.25">
      <c r="B422" s="103">
        <v>7</v>
      </c>
      <c r="C422" s="80">
        <v>270</v>
      </c>
      <c r="D422" s="74">
        <v>1.0000000000001119</v>
      </c>
      <c r="E422" s="90">
        <f>C422-C426</f>
        <v>56.599999999999994</v>
      </c>
      <c r="F422" s="89">
        <f>D422-D426</f>
        <v>-0.64181104755050766</v>
      </c>
      <c r="G422" s="90">
        <f t="shared" si="101"/>
        <v>3203.5599999999995</v>
      </c>
      <c r="H422" s="89">
        <f t="shared" si="102"/>
        <v>0.41192142075788002</v>
      </c>
      <c r="I422" s="95">
        <f t="shared" si="103"/>
        <v>-36.326505291358728</v>
      </c>
    </row>
    <row r="423" spans="2:14" x14ac:dyDescent="0.25">
      <c r="B423" s="103">
        <v>8</v>
      </c>
      <c r="C423" s="80">
        <v>283</v>
      </c>
      <c r="D423" s="74">
        <v>2.0000000000000018</v>
      </c>
      <c r="E423" s="90">
        <f>C423-C426</f>
        <v>69.599999999999994</v>
      </c>
      <c r="F423" s="89">
        <f>D423-D426</f>
        <v>0.3581889524493822</v>
      </c>
      <c r="G423" s="90">
        <f t="shared" si="101"/>
        <v>4844.1599999999989</v>
      </c>
      <c r="H423" s="89">
        <f t="shared" si="102"/>
        <v>0.12829932565678578</v>
      </c>
      <c r="I423" s="95">
        <f t="shared" si="103"/>
        <v>24.929951090477001</v>
      </c>
    </row>
    <row r="424" spans="2:14" x14ac:dyDescent="0.25">
      <c r="B424" s="103">
        <v>9</v>
      </c>
      <c r="C424" s="80">
        <v>310</v>
      </c>
      <c r="D424" s="74">
        <v>3.605551275464085</v>
      </c>
      <c r="E424" s="90">
        <f>C424-C426</f>
        <v>96.6</v>
      </c>
      <c r="F424" s="89">
        <f>D424-D426</f>
        <v>1.9637402279134655</v>
      </c>
      <c r="G424" s="90">
        <f t="shared" si="101"/>
        <v>9331.56</v>
      </c>
      <c r="H424" s="89">
        <f t="shared" si="102"/>
        <v>3.8562756827256295</v>
      </c>
      <c r="I424" s="95">
        <f t="shared" si="103"/>
        <v>189.69730601644076</v>
      </c>
    </row>
    <row r="425" spans="2:14" ht="15.75" thickBot="1" x14ac:dyDescent="0.3">
      <c r="B425" s="104">
        <v>10</v>
      </c>
      <c r="C425" s="127">
        <v>343</v>
      </c>
      <c r="D425" s="78">
        <v>1.4142135623734102</v>
      </c>
      <c r="E425" s="90">
        <f>C425-C426</f>
        <v>129.6</v>
      </c>
      <c r="F425" s="93">
        <f>D425-D426</f>
        <v>-0.22759748517720935</v>
      </c>
      <c r="G425" s="92">
        <f t="shared" si="101"/>
        <v>16796.16</v>
      </c>
      <c r="H425" s="93">
        <f t="shared" si="102"/>
        <v>5.1800615258990025E-2</v>
      </c>
      <c r="I425" s="96">
        <f t="shared" si="103"/>
        <v>-29.496634078966331</v>
      </c>
    </row>
    <row r="426" spans="2:14" ht="15.75" thickBot="1" x14ac:dyDescent="0.3">
      <c r="B426" s="105" t="s">
        <v>63</v>
      </c>
      <c r="C426" s="128">
        <v>213.4</v>
      </c>
      <c r="D426" s="107">
        <v>1.6418110475506196</v>
      </c>
      <c r="E426" s="100"/>
      <c r="F426" s="106" t="s">
        <v>61</v>
      </c>
      <c r="G426" s="97">
        <f>SUM(G416:G425)</f>
        <v>76424.399999999994</v>
      </c>
      <c r="H426" s="98">
        <f t="shared" ref="H426:I426" si="104">SUM(H416:H425)</f>
        <v>11.0445648414101</v>
      </c>
      <c r="I426" s="99">
        <f t="shared" si="104"/>
        <v>255.25361042378091</v>
      </c>
    </row>
    <row r="428" spans="2:14" ht="15.75" thickBot="1" x14ac:dyDescent="0.3"/>
    <row r="429" spans="2:14" ht="15.75" thickBot="1" x14ac:dyDescent="0.3">
      <c r="B429" s="246" t="s">
        <v>90</v>
      </c>
      <c r="C429" s="247"/>
      <c r="D429" s="247"/>
      <c r="E429" s="247"/>
      <c r="F429" s="247"/>
      <c r="G429" s="247"/>
      <c r="H429" s="247"/>
      <c r="I429" s="248"/>
      <c r="J429" s="249" t="s">
        <v>64</v>
      </c>
      <c r="K429" s="250"/>
      <c r="L429" s="250"/>
      <c r="M429" s="251"/>
      <c r="N429" s="116">
        <f>I441/SQRT(G441*H441)</f>
        <v>-0.45713235038314498</v>
      </c>
    </row>
    <row r="430" spans="2:14" ht="15.75" thickBot="1" x14ac:dyDescent="0.3">
      <c r="B430" s="115"/>
      <c r="C430" s="114" t="s">
        <v>60</v>
      </c>
      <c r="D430" s="112"/>
      <c r="E430" s="112"/>
      <c r="F430" s="112"/>
      <c r="G430" s="112"/>
      <c r="H430" s="112"/>
      <c r="I430" s="113"/>
      <c r="J430" s="240" t="s">
        <v>65</v>
      </c>
      <c r="K430" s="241"/>
      <c r="L430" s="241"/>
      <c r="M430" s="242"/>
      <c r="N430" s="117">
        <v>0.63200000000000001</v>
      </c>
    </row>
    <row r="431" spans="2:14" ht="15.75" thickBot="1" x14ac:dyDescent="0.3">
      <c r="B431" s="108">
        <v>1</v>
      </c>
      <c r="C431" s="80">
        <v>70</v>
      </c>
      <c r="D431" s="74">
        <v>2.8284271247460357</v>
      </c>
      <c r="E431" s="91">
        <f>C431-C441</f>
        <v>-143.4</v>
      </c>
      <c r="F431" s="110">
        <f>D431-D441</f>
        <v>1.0342721842927969</v>
      </c>
      <c r="G431" s="91">
        <f>E431*E431</f>
        <v>20563.560000000001</v>
      </c>
      <c r="H431" s="110">
        <f>F431*F431</f>
        <v>1.0697189512017933</v>
      </c>
      <c r="I431" s="111">
        <f>E431*F431</f>
        <v>-148.31463122758709</v>
      </c>
      <c r="J431" s="258" t="s">
        <v>66</v>
      </c>
      <c r="K431" s="259"/>
      <c r="L431" s="259"/>
      <c r="M431" s="260"/>
      <c r="N431" s="118" t="b">
        <f>N429&gt;N430</f>
        <v>0</v>
      </c>
    </row>
    <row r="432" spans="2:14" x14ac:dyDescent="0.25">
      <c r="B432" s="103">
        <v>2</v>
      </c>
      <c r="C432" s="80">
        <v>97</v>
      </c>
      <c r="D432" s="74">
        <v>3.1622776601684874</v>
      </c>
      <c r="E432" s="90">
        <f>C432-C441</f>
        <v>-116.4</v>
      </c>
      <c r="F432" s="89">
        <f>D432-D441</f>
        <v>1.3681227197152486</v>
      </c>
      <c r="G432" s="90">
        <f t="shared" ref="G432:G440" si="105">E432*E432</f>
        <v>13548.960000000001</v>
      </c>
      <c r="H432" s="89">
        <f t="shared" ref="H432:H440" si="106">F432*F432</f>
        <v>1.8717597762010485</v>
      </c>
      <c r="I432" s="95">
        <f t="shared" ref="I432:I440" si="107">E432*F432</f>
        <v>-159.24948457485493</v>
      </c>
    </row>
    <row r="433" spans="2:14" x14ac:dyDescent="0.25">
      <c r="B433" s="103">
        <v>3</v>
      </c>
      <c r="C433" s="80">
        <v>130</v>
      </c>
      <c r="D433" s="74">
        <v>1.4142135623727037</v>
      </c>
      <c r="E433" s="90">
        <f>C433-C441</f>
        <v>-83.4</v>
      </c>
      <c r="F433" s="89">
        <f>D433-D441</f>
        <v>-0.37994137808053519</v>
      </c>
      <c r="G433" s="90">
        <f t="shared" si="105"/>
        <v>6955.5600000000013</v>
      </c>
      <c r="H433" s="89">
        <f t="shared" si="106"/>
        <v>0.14435545077773618</v>
      </c>
      <c r="I433" s="95">
        <f t="shared" si="107"/>
        <v>31.687110931916635</v>
      </c>
    </row>
    <row r="434" spans="2:14" x14ac:dyDescent="0.25">
      <c r="B434" s="103">
        <v>4</v>
      </c>
      <c r="C434" s="80">
        <v>186</v>
      </c>
      <c r="D434" s="74">
        <v>2.2360679774995931</v>
      </c>
      <c r="E434" s="90">
        <f>C434-C441</f>
        <v>-27.400000000000006</v>
      </c>
      <c r="F434" s="89">
        <f>D434-D441</f>
        <v>0.44191303704635421</v>
      </c>
      <c r="G434" s="90">
        <f t="shared" si="105"/>
        <v>750.76000000000033</v>
      </c>
      <c r="H434" s="89">
        <f t="shared" si="106"/>
        <v>0.19528713231153241</v>
      </c>
      <c r="I434" s="95">
        <f t="shared" si="107"/>
        <v>-12.108417215070109</v>
      </c>
    </row>
    <row r="435" spans="2:14" x14ac:dyDescent="0.25">
      <c r="B435" s="103">
        <v>5</v>
      </c>
      <c r="C435" s="80">
        <v>211</v>
      </c>
      <c r="D435" s="74">
        <v>0</v>
      </c>
      <c r="E435" s="90">
        <f>C435-C441</f>
        <v>-2.4000000000000057</v>
      </c>
      <c r="F435" s="89">
        <f>D435-D441</f>
        <v>-1.7941549404532389</v>
      </c>
      <c r="G435" s="90">
        <f t="shared" si="105"/>
        <v>5.7600000000000273</v>
      </c>
      <c r="H435" s="89">
        <f t="shared" si="106"/>
        <v>3.2189919503527653</v>
      </c>
      <c r="I435" s="95">
        <f t="shared" si="107"/>
        <v>4.3059718570877834</v>
      </c>
    </row>
    <row r="436" spans="2:14" x14ac:dyDescent="0.25">
      <c r="B436" s="103">
        <v>6</v>
      </c>
      <c r="C436" s="80">
        <v>234</v>
      </c>
      <c r="D436" s="74">
        <v>1.4142135623727037</v>
      </c>
      <c r="E436" s="90">
        <f>C436-C441</f>
        <v>20.599999999999994</v>
      </c>
      <c r="F436" s="89">
        <f>D436-D441</f>
        <v>-0.37994137808053519</v>
      </c>
      <c r="G436" s="90">
        <f t="shared" si="105"/>
        <v>424.35999999999979</v>
      </c>
      <c r="H436" s="89">
        <f t="shared" si="106"/>
        <v>0.14435545077773618</v>
      </c>
      <c r="I436" s="95">
        <f t="shared" si="107"/>
        <v>-7.8267923884590225</v>
      </c>
    </row>
    <row r="437" spans="2:14" x14ac:dyDescent="0.25">
      <c r="B437" s="103">
        <v>7</v>
      </c>
      <c r="C437" s="80">
        <v>270</v>
      </c>
      <c r="D437" s="74">
        <v>2.2360679774995931</v>
      </c>
      <c r="E437" s="90">
        <f>C437-C441</f>
        <v>56.599999999999994</v>
      </c>
      <c r="F437" s="89">
        <f>D437-D441</f>
        <v>0.44191303704635421</v>
      </c>
      <c r="G437" s="90">
        <f t="shared" si="105"/>
        <v>3203.5599999999995</v>
      </c>
      <c r="H437" s="89">
        <f t="shared" si="106"/>
        <v>0.19528713231153241</v>
      </c>
      <c r="I437" s="95">
        <f t="shared" si="107"/>
        <v>25.012277896823644</v>
      </c>
    </row>
    <row r="438" spans="2:14" x14ac:dyDescent="0.25">
      <c r="B438" s="103">
        <v>8</v>
      </c>
      <c r="C438" s="80">
        <v>283</v>
      </c>
      <c r="D438" s="74">
        <v>1.4142135623733318</v>
      </c>
      <c r="E438" s="90">
        <f>C438-C441</f>
        <v>69.599999999999994</v>
      </c>
      <c r="F438" s="89">
        <f>D438-D441</f>
        <v>-0.37994137807990702</v>
      </c>
      <c r="G438" s="90">
        <f t="shared" si="105"/>
        <v>4844.1599999999989</v>
      </c>
      <c r="H438" s="89">
        <f t="shared" si="106"/>
        <v>0.14435545077725886</v>
      </c>
      <c r="I438" s="95">
        <f t="shared" si="107"/>
        <v>-26.443919914361526</v>
      </c>
    </row>
    <row r="439" spans="2:14" x14ac:dyDescent="0.25">
      <c r="B439" s="103">
        <v>9</v>
      </c>
      <c r="C439" s="80">
        <v>310</v>
      </c>
      <c r="D439" s="74">
        <v>2.2360679774999408</v>
      </c>
      <c r="E439" s="90">
        <f>C439-C441</f>
        <v>96.6</v>
      </c>
      <c r="F439" s="89">
        <f>D439-D441</f>
        <v>0.44191303704670193</v>
      </c>
      <c r="G439" s="90">
        <f t="shared" si="105"/>
        <v>9331.56</v>
      </c>
      <c r="H439" s="89">
        <f t="shared" si="106"/>
        <v>0.19528713231183975</v>
      </c>
      <c r="I439" s="95">
        <f t="shared" si="107"/>
        <v>42.688799378711401</v>
      </c>
    </row>
    <row r="440" spans="2:14" ht="15.75" thickBot="1" x14ac:dyDescent="0.3">
      <c r="B440" s="104">
        <v>10</v>
      </c>
      <c r="C440" s="127">
        <v>343</v>
      </c>
      <c r="D440" s="78">
        <v>1.0000000000000009</v>
      </c>
      <c r="E440" s="90">
        <f>C440-C441</f>
        <v>129.6</v>
      </c>
      <c r="F440" s="93">
        <f>D440-D441</f>
        <v>-0.79415494045323798</v>
      </c>
      <c r="G440" s="92">
        <f t="shared" si="105"/>
        <v>16796.16</v>
      </c>
      <c r="H440" s="93">
        <f t="shared" si="106"/>
        <v>0.63068206944628591</v>
      </c>
      <c r="I440" s="96">
        <f t="shared" si="107"/>
        <v>-102.92248028273964</v>
      </c>
    </row>
    <row r="441" spans="2:14" ht="15.75" thickBot="1" x14ac:dyDescent="0.3">
      <c r="B441" s="105" t="s">
        <v>63</v>
      </c>
      <c r="C441" s="128">
        <v>213.4</v>
      </c>
      <c r="D441" s="107">
        <v>1.7941549404532389</v>
      </c>
      <c r="E441" s="100"/>
      <c r="F441" s="106" t="s">
        <v>61</v>
      </c>
      <c r="G441" s="97">
        <f>SUM(G431:G440)</f>
        <v>76424.399999999994</v>
      </c>
      <c r="H441" s="98">
        <f t="shared" ref="H441:I441" si="108">SUM(H431:H440)</f>
        <v>7.8100804964695296</v>
      </c>
      <c r="I441" s="99">
        <f t="shared" si="108"/>
        <v>-353.17156553853283</v>
      </c>
    </row>
    <row r="443" spans="2:14" ht="15.75" thickBot="1" x14ac:dyDescent="0.3"/>
    <row r="444" spans="2:14" ht="15.75" thickBot="1" x14ac:dyDescent="0.3">
      <c r="B444" s="246" t="s">
        <v>91</v>
      </c>
      <c r="C444" s="247"/>
      <c r="D444" s="247"/>
      <c r="E444" s="247"/>
      <c r="F444" s="247"/>
      <c r="G444" s="247"/>
      <c r="H444" s="247"/>
      <c r="I444" s="248"/>
      <c r="J444" s="249" t="s">
        <v>64</v>
      </c>
      <c r="K444" s="250"/>
      <c r="L444" s="250"/>
      <c r="M444" s="251"/>
      <c r="N444" s="116">
        <f>I456/SQRT(G456*H456)</f>
        <v>-0.49560530285519211</v>
      </c>
    </row>
    <row r="445" spans="2:14" ht="15.75" thickBot="1" x14ac:dyDescent="0.3">
      <c r="B445" s="115"/>
      <c r="C445" s="114" t="s">
        <v>60</v>
      </c>
      <c r="D445" s="112"/>
      <c r="E445" s="112"/>
      <c r="F445" s="112"/>
      <c r="G445" s="112"/>
      <c r="H445" s="112"/>
      <c r="I445" s="113"/>
      <c r="J445" s="240" t="s">
        <v>65</v>
      </c>
      <c r="K445" s="241"/>
      <c r="L445" s="241"/>
      <c r="M445" s="242"/>
      <c r="N445" s="117">
        <v>0.63200000000000001</v>
      </c>
    </row>
    <row r="446" spans="2:14" ht="15.75" thickBot="1" x14ac:dyDescent="0.3">
      <c r="B446" s="108">
        <v>1</v>
      </c>
      <c r="C446" s="80">
        <v>70</v>
      </c>
      <c r="D446" s="74">
        <v>3.605551275464085</v>
      </c>
      <c r="E446" s="91">
        <f>C446-C456</f>
        <v>-143.4</v>
      </c>
      <c r="F446" s="110">
        <f>D446-D456</f>
        <v>1.6492544149938508</v>
      </c>
      <c r="G446" s="91">
        <f>E446*E446</f>
        <v>20563.560000000001</v>
      </c>
      <c r="H446" s="110">
        <f>F446*F446</f>
        <v>2.720040125376709</v>
      </c>
      <c r="I446" s="111">
        <f>E446*F446</f>
        <v>-236.50308311011821</v>
      </c>
      <c r="J446" s="258" t="s">
        <v>66</v>
      </c>
      <c r="K446" s="259"/>
      <c r="L446" s="259"/>
      <c r="M446" s="260"/>
      <c r="N446" s="118" t="b">
        <f>N444&gt;N445</f>
        <v>0</v>
      </c>
    </row>
    <row r="447" spans="2:14" x14ac:dyDescent="0.25">
      <c r="B447" s="103">
        <v>2</v>
      </c>
      <c r="C447" s="80">
        <v>97</v>
      </c>
      <c r="D447" s="74">
        <v>4.2426406871192892</v>
      </c>
      <c r="E447" s="90">
        <f>C447-C456</f>
        <v>-116.4</v>
      </c>
      <c r="F447" s="89">
        <f>D447-D456</f>
        <v>2.286343826649055</v>
      </c>
      <c r="G447" s="90">
        <f t="shared" ref="G447:G455" si="109">E447*E447</f>
        <v>13548.960000000001</v>
      </c>
      <c r="H447" s="89">
        <f t="shared" ref="H447:H455" si="110">F447*F447</f>
        <v>5.2273680936562439</v>
      </c>
      <c r="I447" s="95">
        <f t="shared" ref="I447:I455" si="111">E447*F447</f>
        <v>-266.13042142195002</v>
      </c>
    </row>
    <row r="448" spans="2:14" x14ac:dyDescent="0.25">
      <c r="B448" s="103">
        <v>3</v>
      </c>
      <c r="C448" s="80">
        <v>130</v>
      </c>
      <c r="D448" s="74">
        <v>0</v>
      </c>
      <c r="E448" s="90">
        <f>C448-C456</f>
        <v>-83.4</v>
      </c>
      <c r="F448" s="89">
        <f>D448-D456</f>
        <v>-1.9562968604702342</v>
      </c>
      <c r="G448" s="90">
        <f t="shared" si="109"/>
        <v>6955.5600000000013</v>
      </c>
      <c r="H448" s="89">
        <f t="shared" si="110"/>
        <v>3.8270974062856951</v>
      </c>
      <c r="I448" s="95">
        <f t="shared" si="111"/>
        <v>163.15515816321755</v>
      </c>
    </row>
    <row r="449" spans="2:14" x14ac:dyDescent="0.25">
      <c r="B449" s="103">
        <v>4</v>
      </c>
      <c r="C449" s="80">
        <v>186</v>
      </c>
      <c r="D449" s="74">
        <v>1.4142135623734102</v>
      </c>
      <c r="E449" s="90">
        <f>C449-C456</f>
        <v>-27.400000000000006</v>
      </c>
      <c r="F449" s="89">
        <f>D449-D456</f>
        <v>-0.54208329809682398</v>
      </c>
      <c r="G449" s="90">
        <f t="shared" si="109"/>
        <v>750.76000000000033</v>
      </c>
      <c r="H449" s="89">
        <f t="shared" si="110"/>
        <v>0.29385430207553015</v>
      </c>
      <c r="I449" s="95">
        <f t="shared" si="111"/>
        <v>14.853082367852981</v>
      </c>
    </row>
    <row r="450" spans="2:14" x14ac:dyDescent="0.25">
      <c r="B450" s="103">
        <v>5</v>
      </c>
      <c r="C450" s="80">
        <v>211</v>
      </c>
      <c r="D450" s="74">
        <v>2.2360679774996428</v>
      </c>
      <c r="E450" s="90">
        <f>C450-C456</f>
        <v>-2.4000000000000057</v>
      </c>
      <c r="F450" s="89">
        <f>D450-D456</f>
        <v>0.2797711170294086</v>
      </c>
      <c r="G450" s="90">
        <f t="shared" si="109"/>
        <v>5.7600000000000273</v>
      </c>
      <c r="H450" s="89">
        <f t="shared" si="110"/>
        <v>7.8271877923883043E-2</v>
      </c>
      <c r="I450" s="95">
        <f t="shared" si="111"/>
        <v>-0.67145068087058224</v>
      </c>
    </row>
    <row r="451" spans="2:14" x14ac:dyDescent="0.25">
      <c r="B451" s="103">
        <v>6</v>
      </c>
      <c r="C451" s="80">
        <v>234</v>
      </c>
      <c r="D451" s="74">
        <v>2.2360679774995433</v>
      </c>
      <c r="E451" s="90">
        <f>C451-C456</f>
        <v>20.599999999999994</v>
      </c>
      <c r="F451" s="89">
        <f>D451-D456</f>
        <v>0.27977111702930912</v>
      </c>
      <c r="G451" s="90">
        <f t="shared" si="109"/>
        <v>424.35999999999979</v>
      </c>
      <c r="H451" s="89">
        <f t="shared" si="110"/>
        <v>7.8271877923827379E-2</v>
      </c>
      <c r="I451" s="95">
        <f t="shared" si="111"/>
        <v>5.7632850108037665</v>
      </c>
    </row>
    <row r="452" spans="2:14" x14ac:dyDescent="0.25">
      <c r="B452" s="103">
        <v>7</v>
      </c>
      <c r="C452" s="80">
        <v>270</v>
      </c>
      <c r="D452" s="74">
        <v>1.4142135623732532</v>
      </c>
      <c r="E452" s="90">
        <f>C452-C456</f>
        <v>56.599999999999994</v>
      </c>
      <c r="F452" s="89">
        <f>D452-D456</f>
        <v>-0.54208329809698097</v>
      </c>
      <c r="G452" s="90">
        <f t="shared" si="109"/>
        <v>3203.5599999999995</v>
      </c>
      <c r="H452" s="89">
        <f t="shared" si="110"/>
        <v>0.29385430207570035</v>
      </c>
      <c r="I452" s="95">
        <f t="shared" si="111"/>
        <v>-30.681914672289121</v>
      </c>
    </row>
    <row r="453" spans="2:14" x14ac:dyDescent="0.25">
      <c r="B453" s="103">
        <v>8</v>
      </c>
      <c r="C453" s="80">
        <v>283</v>
      </c>
      <c r="D453" s="74">
        <v>1.4142135623727823</v>
      </c>
      <c r="E453" s="90">
        <f>C453-C456</f>
        <v>69.599999999999994</v>
      </c>
      <c r="F453" s="89">
        <f>D453-D456</f>
        <v>-0.54208329809745193</v>
      </c>
      <c r="G453" s="90">
        <f t="shared" si="109"/>
        <v>4844.1599999999989</v>
      </c>
      <c r="H453" s="89">
        <f t="shared" si="110"/>
        <v>0.29385430207621094</v>
      </c>
      <c r="I453" s="95">
        <f t="shared" si="111"/>
        <v>-37.728997547582651</v>
      </c>
    </row>
    <row r="454" spans="2:14" x14ac:dyDescent="0.25">
      <c r="B454" s="103">
        <v>9</v>
      </c>
      <c r="C454" s="80">
        <v>310</v>
      </c>
      <c r="D454" s="74">
        <v>2.0000000000000018</v>
      </c>
      <c r="E454" s="90">
        <f>C454-C456</f>
        <v>96.6</v>
      </c>
      <c r="F454" s="89">
        <f>D454-D456</f>
        <v>4.3703139529767565E-2</v>
      </c>
      <c r="G454" s="90">
        <f t="shared" si="109"/>
        <v>9331.56</v>
      </c>
      <c r="H454" s="89">
        <f t="shared" si="110"/>
        <v>1.9099644047583324E-3</v>
      </c>
      <c r="I454" s="95">
        <f t="shared" si="111"/>
        <v>4.2217232785755465</v>
      </c>
    </row>
    <row r="455" spans="2:14" ht="15.75" thickBot="1" x14ac:dyDescent="0.3">
      <c r="B455" s="104">
        <v>10</v>
      </c>
      <c r="C455" s="127">
        <v>343</v>
      </c>
      <c r="D455" s="78">
        <v>1.000000000000334</v>
      </c>
      <c r="E455" s="90">
        <f>C455-C456</f>
        <v>129.6</v>
      </c>
      <c r="F455" s="93">
        <f>D455-D456</f>
        <v>-0.95629686046990026</v>
      </c>
      <c r="G455" s="92">
        <f t="shared" si="109"/>
        <v>16796.16</v>
      </c>
      <c r="H455" s="93">
        <f t="shared" si="110"/>
        <v>0.91450368534458792</v>
      </c>
      <c r="I455" s="96">
        <f t="shared" si="111"/>
        <v>-123.93607311689907</v>
      </c>
    </row>
    <row r="456" spans="2:14" ht="15.75" thickBot="1" x14ac:dyDescent="0.3">
      <c r="B456" s="105" t="s">
        <v>63</v>
      </c>
      <c r="C456" s="128">
        <v>213.4</v>
      </c>
      <c r="D456" s="107">
        <v>1.9562968604702342</v>
      </c>
      <c r="E456" s="100"/>
      <c r="F456" s="106" t="s">
        <v>61</v>
      </c>
      <c r="G456" s="97">
        <f>SUM(G446:G455)</f>
        <v>76424.399999999994</v>
      </c>
      <c r="H456" s="98">
        <f t="shared" ref="H456:I456" si="112">SUM(H446:H455)</f>
        <v>13.729025937143147</v>
      </c>
      <c r="I456" s="99">
        <f t="shared" si="112"/>
        <v>-507.65869172925977</v>
      </c>
    </row>
    <row r="458" spans="2:14" ht="15.75" thickBot="1" x14ac:dyDescent="0.3"/>
    <row r="459" spans="2:14" ht="15.75" thickBot="1" x14ac:dyDescent="0.3">
      <c r="B459" s="246" t="s">
        <v>92</v>
      </c>
      <c r="C459" s="247"/>
      <c r="D459" s="247"/>
      <c r="E459" s="247"/>
      <c r="F459" s="247"/>
      <c r="G459" s="247"/>
      <c r="H459" s="247"/>
      <c r="I459" s="248"/>
      <c r="J459" s="249" t="s">
        <v>64</v>
      </c>
      <c r="K459" s="250"/>
      <c r="L459" s="250"/>
      <c r="M459" s="251"/>
      <c r="N459" s="116">
        <f>I471/SQRT(G471*H471)</f>
        <v>-0.10435077809301738</v>
      </c>
    </row>
    <row r="460" spans="2:14" ht="15.75" thickBot="1" x14ac:dyDescent="0.3">
      <c r="B460" s="115"/>
      <c r="C460" s="114" t="s">
        <v>60</v>
      </c>
      <c r="D460" s="112"/>
      <c r="E460" s="112"/>
      <c r="F460" s="112"/>
      <c r="G460" s="112"/>
      <c r="H460" s="112"/>
      <c r="I460" s="113"/>
      <c r="J460" s="240" t="s">
        <v>65</v>
      </c>
      <c r="K460" s="241"/>
      <c r="L460" s="241"/>
      <c r="M460" s="242"/>
      <c r="N460" s="117">
        <v>0.63200000000000001</v>
      </c>
    </row>
    <row r="461" spans="2:14" ht="15.75" thickBot="1" x14ac:dyDescent="0.3">
      <c r="B461" s="108">
        <v>1</v>
      </c>
      <c r="C461" s="80">
        <v>70</v>
      </c>
      <c r="D461" s="74">
        <v>2.2360679775005363</v>
      </c>
      <c r="E461" s="91">
        <f>C461-C471</f>
        <v>-143.4</v>
      </c>
      <c r="F461" s="110">
        <f>D461-D471</f>
        <v>0.82764198349204765</v>
      </c>
      <c r="G461" s="91">
        <f>E461*E461</f>
        <v>20563.560000000001</v>
      </c>
      <c r="H461" s="110">
        <f>F461*F461</f>
        <v>0.68499125283865092</v>
      </c>
      <c r="I461" s="111">
        <f>E461*F461</f>
        <v>-118.68386043275964</v>
      </c>
      <c r="J461" s="258" t="s">
        <v>66</v>
      </c>
      <c r="K461" s="259"/>
      <c r="L461" s="259"/>
      <c r="M461" s="260"/>
      <c r="N461" s="118" t="b">
        <f>N459&gt;N460</f>
        <v>0</v>
      </c>
    </row>
    <row r="462" spans="2:14" x14ac:dyDescent="0.25">
      <c r="B462" s="103">
        <v>2</v>
      </c>
      <c r="C462" s="80">
        <v>97</v>
      </c>
      <c r="D462" s="74">
        <v>2.0000000000006679</v>
      </c>
      <c r="E462" s="90">
        <f>C462-C471</f>
        <v>-116.4</v>
      </c>
      <c r="F462" s="89">
        <f>D462-D471</f>
        <v>0.59157400599217924</v>
      </c>
      <c r="G462" s="90">
        <f t="shared" ref="G462:G470" si="113">E462*E462</f>
        <v>13548.960000000001</v>
      </c>
      <c r="H462" s="89">
        <f t="shared" ref="H462:H470" si="114">F462*F462</f>
        <v>0.34995980456563491</v>
      </c>
      <c r="I462" s="95">
        <f t="shared" ref="I462:I470" si="115">E462*F462</f>
        <v>-68.859214297489672</v>
      </c>
    </row>
    <row r="463" spans="2:14" x14ac:dyDescent="0.25">
      <c r="B463" s="103">
        <v>3</v>
      </c>
      <c r="C463" s="80">
        <v>130</v>
      </c>
      <c r="D463" s="74">
        <v>0</v>
      </c>
      <c r="E463" s="90">
        <f>C463-C471</f>
        <v>-83.4</v>
      </c>
      <c r="F463" s="89">
        <f>D463-D471</f>
        <v>-1.4084259940084887</v>
      </c>
      <c r="G463" s="90">
        <f t="shared" si="113"/>
        <v>6955.5600000000013</v>
      </c>
      <c r="H463" s="89">
        <f t="shared" si="114"/>
        <v>1.9836637805987993</v>
      </c>
      <c r="I463" s="95">
        <f t="shared" si="115"/>
        <v>117.46272790030797</v>
      </c>
    </row>
    <row r="464" spans="2:14" x14ac:dyDescent="0.25">
      <c r="B464" s="103">
        <v>4</v>
      </c>
      <c r="C464" s="80">
        <v>186</v>
      </c>
      <c r="D464" s="74">
        <v>1.4142135623729393</v>
      </c>
      <c r="E464" s="90">
        <f>C464-C471</f>
        <v>-27.400000000000006</v>
      </c>
      <c r="F464" s="89">
        <f>D464-D471</f>
        <v>5.7875683644506015E-3</v>
      </c>
      <c r="G464" s="90">
        <f t="shared" si="113"/>
        <v>750.76000000000033</v>
      </c>
      <c r="H464" s="89">
        <f t="shared" si="114"/>
        <v>3.3495947573189412E-5</v>
      </c>
      <c r="I464" s="95">
        <f t="shared" si="115"/>
        <v>-0.1585793731859465</v>
      </c>
    </row>
    <row r="465" spans="2:14" x14ac:dyDescent="0.25">
      <c r="B465" s="103">
        <v>5</v>
      </c>
      <c r="C465" s="80">
        <v>211</v>
      </c>
      <c r="D465" s="74">
        <v>1.4142135623729393</v>
      </c>
      <c r="E465" s="90">
        <f>C465-C471</f>
        <v>-2.4000000000000057</v>
      </c>
      <c r="F465" s="89">
        <f>D465-D471</f>
        <v>5.7875683644506015E-3</v>
      </c>
      <c r="G465" s="90">
        <f t="shared" si="113"/>
        <v>5.7600000000000273</v>
      </c>
      <c r="H465" s="89">
        <f t="shared" si="114"/>
        <v>3.3495947573189412E-5</v>
      </c>
      <c r="I465" s="95">
        <f t="shared" si="115"/>
        <v>-1.3890164074681476E-2</v>
      </c>
    </row>
    <row r="466" spans="2:14" x14ac:dyDescent="0.25">
      <c r="B466" s="103">
        <v>6</v>
      </c>
      <c r="C466" s="80">
        <v>234</v>
      </c>
      <c r="D466" s="74">
        <v>1.4142135623735674</v>
      </c>
      <c r="E466" s="90">
        <f>C466-C471</f>
        <v>20.599999999999994</v>
      </c>
      <c r="F466" s="89">
        <f>D466-D471</f>
        <v>5.7875683650787657E-3</v>
      </c>
      <c r="G466" s="90">
        <f t="shared" si="113"/>
        <v>424.35999999999979</v>
      </c>
      <c r="H466" s="89">
        <f t="shared" si="114"/>
        <v>3.3495947580460499E-5</v>
      </c>
      <c r="I466" s="95">
        <f t="shared" si="115"/>
        <v>0.11922390832062255</v>
      </c>
    </row>
    <row r="467" spans="2:14" x14ac:dyDescent="0.25">
      <c r="B467" s="103">
        <v>7</v>
      </c>
      <c r="C467" s="80">
        <v>270</v>
      </c>
      <c r="D467" s="74">
        <v>0.99999999999944578</v>
      </c>
      <c r="E467" s="90">
        <f>C467-C471</f>
        <v>56.599999999999994</v>
      </c>
      <c r="F467" s="89">
        <f>D467-D471</f>
        <v>-0.40842599400904289</v>
      </c>
      <c r="G467" s="90">
        <f t="shared" si="113"/>
        <v>3203.5599999999995</v>
      </c>
      <c r="H467" s="89">
        <f t="shared" si="114"/>
        <v>0.16681179258227474</v>
      </c>
      <c r="I467" s="95">
        <f t="shared" si="115"/>
        <v>-23.116911260911824</v>
      </c>
    </row>
    <row r="468" spans="2:14" x14ac:dyDescent="0.25">
      <c r="B468" s="103">
        <v>8</v>
      </c>
      <c r="C468" s="80">
        <v>283</v>
      </c>
      <c r="D468" s="74">
        <v>1.000000000000334</v>
      </c>
      <c r="E468" s="90">
        <f>C468-C471</f>
        <v>69.599999999999994</v>
      </c>
      <c r="F468" s="89">
        <f>D468-D471</f>
        <v>-0.40842599400815471</v>
      </c>
      <c r="G468" s="90">
        <f t="shared" si="113"/>
        <v>4844.1599999999989</v>
      </c>
      <c r="H468" s="89">
        <f t="shared" si="114"/>
        <v>0.16681179258154924</v>
      </c>
      <c r="I468" s="95">
        <f t="shared" si="115"/>
        <v>-28.426449182967566</v>
      </c>
    </row>
    <row r="469" spans="2:14" x14ac:dyDescent="0.25">
      <c r="B469" s="103">
        <v>9</v>
      </c>
      <c r="C469" s="80">
        <v>310</v>
      </c>
      <c r="D469" s="74">
        <v>3.6055512754644545</v>
      </c>
      <c r="E469" s="90">
        <f>C469-C471</f>
        <v>96.6</v>
      </c>
      <c r="F469" s="89">
        <f>D469-D471</f>
        <v>2.1971252814559659</v>
      </c>
      <c r="G469" s="90">
        <f t="shared" si="113"/>
        <v>9331.56</v>
      </c>
      <c r="H469" s="89">
        <f t="shared" si="114"/>
        <v>4.827359502412957</v>
      </c>
      <c r="I469" s="95">
        <f t="shared" si="115"/>
        <v>212.24230218864628</v>
      </c>
    </row>
    <row r="470" spans="2:14" ht="15.75" thickBot="1" x14ac:dyDescent="0.3">
      <c r="B470" s="104">
        <v>10</v>
      </c>
      <c r="C470" s="127">
        <v>343</v>
      </c>
      <c r="D470" s="78">
        <v>0</v>
      </c>
      <c r="E470" s="90">
        <f>C470-C471</f>
        <v>129.6</v>
      </c>
      <c r="F470" s="93">
        <f>D470-D471</f>
        <v>-1.4084259940084887</v>
      </c>
      <c r="G470" s="92">
        <f t="shared" si="113"/>
        <v>16796.16</v>
      </c>
      <c r="H470" s="93">
        <f t="shared" si="114"/>
        <v>1.9836637805987993</v>
      </c>
      <c r="I470" s="96">
        <f t="shared" si="115"/>
        <v>-182.53200882350012</v>
      </c>
    </row>
    <row r="471" spans="2:14" ht="15.75" thickBot="1" x14ac:dyDescent="0.3">
      <c r="B471" s="105" t="s">
        <v>63</v>
      </c>
      <c r="C471" s="128">
        <v>213.4</v>
      </c>
      <c r="D471" s="107">
        <v>1.4084259940084887</v>
      </c>
      <c r="E471" s="100"/>
      <c r="F471" s="106" t="s">
        <v>61</v>
      </c>
      <c r="G471" s="97">
        <f>SUM(G461:G470)</f>
        <v>76424.399999999994</v>
      </c>
      <c r="H471" s="98">
        <f t="shared" ref="H471:I471" si="116">SUM(H461:H470)</f>
        <v>10.163362194021394</v>
      </c>
      <c r="I471" s="99">
        <f t="shared" si="116"/>
        <v>-91.966659537614589</v>
      </c>
    </row>
    <row r="473" spans="2:14" ht="15.75" thickBot="1" x14ac:dyDescent="0.3"/>
    <row r="474" spans="2:14" ht="15.75" thickBot="1" x14ac:dyDescent="0.3">
      <c r="B474" s="246" t="s">
        <v>93</v>
      </c>
      <c r="C474" s="247"/>
      <c r="D474" s="247"/>
      <c r="E474" s="247"/>
      <c r="F474" s="247"/>
      <c r="G474" s="247"/>
      <c r="H474" s="247"/>
      <c r="I474" s="248"/>
      <c r="J474" s="249" t="s">
        <v>64</v>
      </c>
      <c r="K474" s="250"/>
      <c r="L474" s="250"/>
      <c r="M474" s="251"/>
      <c r="N474" s="116">
        <f>I486/SQRT(G486*H486)</f>
        <v>-0.10286775233282058</v>
      </c>
    </row>
    <row r="475" spans="2:14" ht="15.75" thickBot="1" x14ac:dyDescent="0.3">
      <c r="B475" s="115"/>
      <c r="C475" s="114" t="s">
        <v>60</v>
      </c>
      <c r="D475" s="112"/>
      <c r="E475" s="112"/>
      <c r="F475" s="112"/>
      <c r="G475" s="112"/>
      <c r="H475" s="112"/>
      <c r="I475" s="113"/>
      <c r="J475" s="240" t="s">
        <v>65</v>
      </c>
      <c r="K475" s="241"/>
      <c r="L475" s="241"/>
      <c r="M475" s="242"/>
      <c r="N475" s="117">
        <v>0.63200000000000001</v>
      </c>
    </row>
    <row r="476" spans="2:14" ht="15.75" thickBot="1" x14ac:dyDescent="0.3">
      <c r="B476" s="108">
        <v>1</v>
      </c>
      <c r="C476" s="80">
        <v>70</v>
      </c>
      <c r="D476" s="74">
        <v>1.000000000000334</v>
      </c>
      <c r="E476" s="91">
        <f>C476-C486</f>
        <v>-143.4</v>
      </c>
      <c r="F476" s="110">
        <f>D476-D486</f>
        <v>-0.43005630797424543</v>
      </c>
      <c r="G476" s="91">
        <f>E476*E476</f>
        <v>20563.560000000001</v>
      </c>
      <c r="H476" s="110">
        <f>F476*F476</f>
        <v>0.18494842802843903</v>
      </c>
      <c r="I476" s="111">
        <f>E476*F476</f>
        <v>61.670074563506795</v>
      </c>
      <c r="J476" s="258" t="s">
        <v>66</v>
      </c>
      <c r="K476" s="259"/>
      <c r="L476" s="259"/>
      <c r="M476" s="260"/>
      <c r="N476" s="118" t="b">
        <f>N474&gt;N475</f>
        <v>0</v>
      </c>
    </row>
    <row r="477" spans="2:14" x14ac:dyDescent="0.25">
      <c r="B477" s="103">
        <v>2</v>
      </c>
      <c r="C477" s="80">
        <v>97</v>
      </c>
      <c r="D477" s="74">
        <v>2.2360679774997418</v>
      </c>
      <c r="E477" s="90">
        <f>C477-C486</f>
        <v>-116.4</v>
      </c>
      <c r="F477" s="89">
        <f>D477-D486</f>
        <v>0.80601166952516246</v>
      </c>
      <c r="G477" s="90">
        <f t="shared" ref="G477:G485" si="117">E477*E477</f>
        <v>13548.960000000001</v>
      </c>
      <c r="H477" s="89">
        <f t="shared" ref="H477:H485" si="118">F477*F477</f>
        <v>0.64965481141073966</v>
      </c>
      <c r="I477" s="95">
        <f t="shared" ref="I477:I485" si="119">E477*F477</f>
        <v>-93.81975833272891</v>
      </c>
    </row>
    <row r="478" spans="2:14" x14ac:dyDescent="0.25">
      <c r="B478" s="103">
        <v>3</v>
      </c>
      <c r="C478" s="80">
        <v>130</v>
      </c>
      <c r="D478" s="74">
        <v>1.4142135623729393</v>
      </c>
      <c r="E478" s="90">
        <f>C478-C486</f>
        <v>-83.4</v>
      </c>
      <c r="F478" s="89">
        <f>D478-D486</f>
        <v>-1.5842745601640118E-2</v>
      </c>
      <c r="G478" s="90">
        <f t="shared" si="117"/>
        <v>6955.5600000000013</v>
      </c>
      <c r="H478" s="89">
        <f t="shared" si="118"/>
        <v>2.5099258819828729E-4</v>
      </c>
      <c r="I478" s="95">
        <f t="shared" si="119"/>
        <v>1.3212849831767859</v>
      </c>
    </row>
    <row r="479" spans="2:14" x14ac:dyDescent="0.25">
      <c r="B479" s="103">
        <v>4</v>
      </c>
      <c r="C479" s="80">
        <v>186</v>
      </c>
      <c r="D479" s="74">
        <v>1.9999999999997797</v>
      </c>
      <c r="E479" s="90">
        <f>C479-C486</f>
        <v>-27.400000000000006</v>
      </c>
      <c r="F479" s="89">
        <f>D479-D486</f>
        <v>0.56994369202520034</v>
      </c>
      <c r="G479" s="90">
        <f t="shared" si="117"/>
        <v>750.76000000000033</v>
      </c>
      <c r="H479" s="89">
        <f t="shared" si="118"/>
        <v>0.32483581207931644</v>
      </c>
      <c r="I479" s="95">
        <f t="shared" si="119"/>
        <v>-15.616457161490493</v>
      </c>
    </row>
    <row r="480" spans="2:14" x14ac:dyDescent="0.25">
      <c r="B480" s="103">
        <v>5</v>
      </c>
      <c r="C480" s="80">
        <v>211</v>
      </c>
      <c r="D480" s="74">
        <v>2.2360679774997418</v>
      </c>
      <c r="E480" s="90">
        <f>C480-C486</f>
        <v>-2.4000000000000057</v>
      </c>
      <c r="F480" s="89">
        <f>D480-D486</f>
        <v>0.80601166952516246</v>
      </c>
      <c r="G480" s="90">
        <f t="shared" si="117"/>
        <v>5.7600000000000273</v>
      </c>
      <c r="H480" s="89">
        <f t="shared" si="118"/>
        <v>0.64965481141073966</v>
      </c>
      <c r="I480" s="95">
        <f t="shared" si="119"/>
        <v>-1.9344280068603945</v>
      </c>
    </row>
    <row r="481" spans="2:14" x14ac:dyDescent="0.25">
      <c r="B481" s="103">
        <v>6</v>
      </c>
      <c r="C481" s="80">
        <v>234</v>
      </c>
      <c r="D481" s="74">
        <v>0</v>
      </c>
      <c r="E481" s="90">
        <f>C481-C486</f>
        <v>20.599999999999994</v>
      </c>
      <c r="F481" s="89">
        <f>D481-D486</f>
        <v>-1.4300563079745794</v>
      </c>
      <c r="G481" s="90">
        <f t="shared" si="117"/>
        <v>424.35999999999979</v>
      </c>
      <c r="H481" s="89">
        <f t="shared" si="118"/>
        <v>2.0450610439778849</v>
      </c>
      <c r="I481" s="95">
        <f t="shared" si="119"/>
        <v>-29.459159944276326</v>
      </c>
    </row>
    <row r="482" spans="2:14" x14ac:dyDescent="0.25">
      <c r="B482" s="103">
        <v>7</v>
      </c>
      <c r="C482" s="80">
        <v>270</v>
      </c>
      <c r="D482" s="74">
        <v>1.9999999999997797</v>
      </c>
      <c r="E482" s="90">
        <f>C482-C486</f>
        <v>56.599999999999994</v>
      </c>
      <c r="F482" s="89">
        <f>D482-D486</f>
        <v>0.56994369202520034</v>
      </c>
      <c r="G482" s="90">
        <f t="shared" si="117"/>
        <v>3203.5599999999995</v>
      </c>
      <c r="H482" s="89">
        <f t="shared" si="118"/>
        <v>0.32483581207931644</v>
      </c>
      <c r="I482" s="95">
        <f t="shared" si="119"/>
        <v>32.258812968626337</v>
      </c>
    </row>
    <row r="483" spans="2:14" x14ac:dyDescent="0.25">
      <c r="B483" s="103">
        <v>8</v>
      </c>
      <c r="C483" s="80">
        <v>283</v>
      </c>
      <c r="D483" s="74">
        <v>0</v>
      </c>
      <c r="E483" s="90">
        <f>C483-C486</f>
        <v>69.599999999999994</v>
      </c>
      <c r="F483" s="89">
        <f>D483-D486</f>
        <v>-1.4300563079745794</v>
      </c>
      <c r="G483" s="90">
        <f t="shared" si="117"/>
        <v>4844.1599999999989</v>
      </c>
      <c r="H483" s="89">
        <f t="shared" si="118"/>
        <v>2.0450610439778849</v>
      </c>
      <c r="I483" s="95">
        <f t="shared" si="119"/>
        <v>-99.531919035030711</v>
      </c>
    </row>
    <row r="484" spans="2:14" x14ac:dyDescent="0.25">
      <c r="B484" s="103">
        <v>9</v>
      </c>
      <c r="C484" s="80">
        <v>310</v>
      </c>
      <c r="D484" s="74">
        <v>1.4142135623732532</v>
      </c>
      <c r="E484" s="90">
        <f>C484-C486</f>
        <v>96.6</v>
      </c>
      <c r="F484" s="89">
        <f>D484-D486</f>
        <v>-1.5842745601326147E-2</v>
      </c>
      <c r="G484" s="90">
        <f t="shared" si="117"/>
        <v>9331.56</v>
      </c>
      <c r="H484" s="89">
        <f t="shared" si="118"/>
        <v>2.5099258818833898E-4</v>
      </c>
      <c r="I484" s="95">
        <f t="shared" si="119"/>
        <v>-1.5304092250881056</v>
      </c>
    </row>
    <row r="485" spans="2:14" ht="15.75" thickBot="1" x14ac:dyDescent="0.3">
      <c r="B485" s="104">
        <v>10</v>
      </c>
      <c r="C485" s="127">
        <v>343</v>
      </c>
      <c r="D485" s="78">
        <v>2.0000000000002238</v>
      </c>
      <c r="E485" s="90">
        <f>C485-C486</f>
        <v>129.6</v>
      </c>
      <c r="F485" s="93">
        <f>D485-D486</f>
        <v>0.56994369202564443</v>
      </c>
      <c r="G485" s="92">
        <f t="shared" si="117"/>
        <v>16796.16</v>
      </c>
      <c r="H485" s="93">
        <f t="shared" si="118"/>
        <v>0.32483581207982265</v>
      </c>
      <c r="I485" s="96">
        <f t="shared" si="119"/>
        <v>73.864702486523512</v>
      </c>
    </row>
    <row r="486" spans="2:14" ht="15.75" thickBot="1" x14ac:dyDescent="0.3">
      <c r="B486" s="105" t="s">
        <v>63</v>
      </c>
      <c r="C486" s="128">
        <v>213.4</v>
      </c>
      <c r="D486" s="107">
        <v>1.4300563079745794</v>
      </c>
      <c r="E486" s="100"/>
      <c r="F486" s="106" t="s">
        <v>61</v>
      </c>
      <c r="G486" s="97">
        <f>SUM(G476:G485)</f>
        <v>76424.399999999994</v>
      </c>
      <c r="H486" s="98">
        <f t="shared" ref="H486:I486" si="120">SUM(H476:H485)</f>
        <v>6.5493895602205301</v>
      </c>
      <c r="I486" s="99">
        <f t="shared" si="120"/>
        <v>-72.777256703641498</v>
      </c>
    </row>
    <row r="488" spans="2:14" ht="15.75" thickBot="1" x14ac:dyDescent="0.3"/>
    <row r="489" spans="2:14" ht="15.75" thickBot="1" x14ac:dyDescent="0.3">
      <c r="B489" s="246" t="s">
        <v>94</v>
      </c>
      <c r="C489" s="247"/>
      <c r="D489" s="247"/>
      <c r="E489" s="247"/>
      <c r="F489" s="247"/>
      <c r="G489" s="247"/>
      <c r="H489" s="247"/>
      <c r="I489" s="248"/>
      <c r="J489" s="249" t="s">
        <v>64</v>
      </c>
      <c r="K489" s="250"/>
      <c r="L489" s="250"/>
      <c r="M489" s="251"/>
      <c r="N489" s="116">
        <f>I501/SQRT(G501*H501)</f>
        <v>6.3095087265883115E-2</v>
      </c>
    </row>
    <row r="490" spans="2:14" ht="15.75" thickBot="1" x14ac:dyDescent="0.3">
      <c r="B490" s="115"/>
      <c r="C490" s="114" t="s">
        <v>60</v>
      </c>
      <c r="D490" s="112"/>
      <c r="E490" s="112"/>
      <c r="F490" s="112"/>
      <c r="G490" s="112"/>
      <c r="H490" s="112"/>
      <c r="I490" s="113"/>
      <c r="J490" s="240" t="s">
        <v>65</v>
      </c>
      <c r="K490" s="241"/>
      <c r="L490" s="241"/>
      <c r="M490" s="242"/>
      <c r="N490" s="117">
        <v>0.63200000000000001</v>
      </c>
    </row>
    <row r="491" spans="2:14" ht="15.75" thickBot="1" x14ac:dyDescent="0.3">
      <c r="B491" s="108">
        <v>1</v>
      </c>
      <c r="C491" s="80">
        <v>70</v>
      </c>
      <c r="D491" s="74">
        <v>0.99999999999988987</v>
      </c>
      <c r="E491" s="91">
        <f>C491-C501</f>
        <v>-143.4</v>
      </c>
      <c r="F491" s="110">
        <f>D491-D501</f>
        <v>-0.57147766421220991</v>
      </c>
      <c r="G491" s="91">
        <f>E491*E491</f>
        <v>20563.560000000001</v>
      </c>
      <c r="H491" s="110">
        <f>F491*F491</f>
        <v>0.32658672069344336</v>
      </c>
      <c r="I491" s="111">
        <f>E491*F491</f>
        <v>81.949897048030905</v>
      </c>
      <c r="J491" s="258" t="s">
        <v>66</v>
      </c>
      <c r="K491" s="259"/>
      <c r="L491" s="259"/>
      <c r="M491" s="260"/>
      <c r="N491" s="118" t="b">
        <f>N489&gt;N490</f>
        <v>0</v>
      </c>
    </row>
    <row r="492" spans="2:14" x14ac:dyDescent="0.25">
      <c r="B492" s="103">
        <v>2</v>
      </c>
      <c r="C492" s="80">
        <v>97</v>
      </c>
      <c r="D492" s="74">
        <v>1.4142135623732532</v>
      </c>
      <c r="E492" s="90">
        <f>C492-C501</f>
        <v>-116.4</v>
      </c>
      <c r="F492" s="89">
        <f>D492-D501</f>
        <v>-0.15726410183884654</v>
      </c>
      <c r="G492" s="90">
        <f t="shared" ref="G492:G500" si="121">E492*E492</f>
        <v>13548.960000000001</v>
      </c>
      <c r="H492" s="89">
        <f t="shared" ref="H492:H500" si="122">F492*F492</f>
        <v>2.4731997727179093E-2</v>
      </c>
      <c r="I492" s="95">
        <f t="shared" ref="I492:I500" si="123">E492*F492</f>
        <v>18.305541454041737</v>
      </c>
    </row>
    <row r="493" spans="2:14" x14ac:dyDescent="0.25">
      <c r="B493" s="103">
        <v>3</v>
      </c>
      <c r="C493" s="80">
        <v>130</v>
      </c>
      <c r="D493" s="74">
        <v>1.4142135623732532</v>
      </c>
      <c r="E493" s="90">
        <f>C493-C501</f>
        <v>-83.4</v>
      </c>
      <c r="F493" s="89">
        <f>D493-D501</f>
        <v>-0.15726410183884654</v>
      </c>
      <c r="G493" s="90">
        <f t="shared" si="121"/>
        <v>6955.5600000000013</v>
      </c>
      <c r="H493" s="89">
        <f t="shared" si="122"/>
        <v>2.4731997727179093E-2</v>
      </c>
      <c r="I493" s="95">
        <f t="shared" si="123"/>
        <v>13.115826093359802</v>
      </c>
    </row>
    <row r="494" spans="2:14" x14ac:dyDescent="0.25">
      <c r="B494" s="103">
        <v>4</v>
      </c>
      <c r="C494" s="80">
        <v>186</v>
      </c>
      <c r="D494" s="74">
        <v>2.2360679775003378</v>
      </c>
      <c r="E494" s="90">
        <f>C494-C501</f>
        <v>-27.400000000000006</v>
      </c>
      <c r="F494" s="89">
        <f>D494-D501</f>
        <v>0.66459031328823803</v>
      </c>
      <c r="G494" s="90">
        <f t="shared" si="121"/>
        <v>750.76000000000033</v>
      </c>
      <c r="H494" s="89">
        <f t="shared" si="122"/>
        <v>0.44168028451655839</v>
      </c>
      <c r="I494" s="95">
        <f t="shared" si="123"/>
        <v>-18.209774584097726</v>
      </c>
    </row>
    <row r="495" spans="2:14" x14ac:dyDescent="0.25">
      <c r="B495" s="103">
        <v>5</v>
      </c>
      <c r="C495" s="80">
        <v>211</v>
      </c>
      <c r="D495" s="74">
        <v>2.0000000000006679</v>
      </c>
      <c r="E495" s="90">
        <f>C495-C501</f>
        <v>-2.4000000000000057</v>
      </c>
      <c r="F495" s="89">
        <f>D495-D501</f>
        <v>0.42852233578856813</v>
      </c>
      <c r="G495" s="90">
        <f t="shared" si="121"/>
        <v>5.7600000000000273</v>
      </c>
      <c r="H495" s="89">
        <f t="shared" si="122"/>
        <v>0.18363139226969033</v>
      </c>
      <c r="I495" s="95">
        <f t="shared" si="123"/>
        <v>-1.028453605892566</v>
      </c>
    </row>
    <row r="496" spans="2:14" x14ac:dyDescent="0.25">
      <c r="B496" s="103">
        <v>6</v>
      </c>
      <c r="C496" s="80">
        <v>234</v>
      </c>
      <c r="D496" s="74">
        <v>2.2360679775003378</v>
      </c>
      <c r="E496" s="90">
        <f>C496-C501</f>
        <v>20.599999999999994</v>
      </c>
      <c r="F496" s="89">
        <f>D496-D501</f>
        <v>0.66459031328823803</v>
      </c>
      <c r="G496" s="90">
        <f t="shared" si="121"/>
        <v>424.35999999999979</v>
      </c>
      <c r="H496" s="89">
        <f t="shared" si="122"/>
        <v>0.44168028451655839</v>
      </c>
      <c r="I496" s="95">
        <f t="shared" si="123"/>
        <v>13.690560453737699</v>
      </c>
    </row>
    <row r="497" spans="2:14" x14ac:dyDescent="0.25">
      <c r="B497" s="103">
        <v>7</v>
      </c>
      <c r="C497" s="80">
        <v>270</v>
      </c>
      <c r="D497" s="74">
        <v>1.4142135623732532</v>
      </c>
      <c r="E497" s="90">
        <f>C497-C501</f>
        <v>56.599999999999994</v>
      </c>
      <c r="F497" s="89">
        <f>D497-D501</f>
        <v>-0.15726410183884654</v>
      </c>
      <c r="G497" s="90">
        <f t="shared" si="121"/>
        <v>3203.5599999999995</v>
      </c>
      <c r="H497" s="89">
        <f t="shared" si="122"/>
        <v>2.4731997727179093E-2</v>
      </c>
      <c r="I497" s="95">
        <f t="shared" si="123"/>
        <v>-8.9011481640787125</v>
      </c>
    </row>
    <row r="498" spans="2:14" x14ac:dyDescent="0.25">
      <c r="B498" s="103">
        <v>8</v>
      </c>
      <c r="C498" s="80">
        <v>283</v>
      </c>
      <c r="D498" s="74">
        <v>0.99999999999988987</v>
      </c>
      <c r="E498" s="90">
        <f>C498-C501</f>
        <v>69.599999999999994</v>
      </c>
      <c r="F498" s="89">
        <f>D498-D501</f>
        <v>-0.57147766421220991</v>
      </c>
      <c r="G498" s="90">
        <f t="shared" si="121"/>
        <v>4844.1599999999989</v>
      </c>
      <c r="H498" s="89">
        <f t="shared" si="122"/>
        <v>0.32658672069344336</v>
      </c>
      <c r="I498" s="95">
        <f t="shared" si="123"/>
        <v>-39.774845429169808</v>
      </c>
    </row>
    <row r="499" spans="2:14" x14ac:dyDescent="0.25">
      <c r="B499" s="103">
        <v>9</v>
      </c>
      <c r="C499" s="80">
        <v>310</v>
      </c>
      <c r="D499" s="74">
        <v>1.9999999999997797</v>
      </c>
      <c r="E499" s="90">
        <f>C499-C501</f>
        <v>96.6</v>
      </c>
      <c r="F499" s="89">
        <f>D499-D501</f>
        <v>0.42852233578767995</v>
      </c>
      <c r="G499" s="90">
        <f t="shared" si="121"/>
        <v>9331.56</v>
      </c>
      <c r="H499" s="89">
        <f t="shared" si="122"/>
        <v>0.18363139226892913</v>
      </c>
      <c r="I499" s="95">
        <f t="shared" si="123"/>
        <v>41.395257637089884</v>
      </c>
    </row>
    <row r="500" spans="2:14" ht="15.75" thickBot="1" x14ac:dyDescent="0.3">
      <c r="B500" s="104">
        <v>10</v>
      </c>
      <c r="C500" s="127">
        <v>343</v>
      </c>
      <c r="D500" s="78">
        <v>1.000000000000334</v>
      </c>
      <c r="E500" s="90">
        <f>C500-C501</f>
        <v>129.6</v>
      </c>
      <c r="F500" s="93">
        <f>D500-D501</f>
        <v>-0.57147766421176582</v>
      </c>
      <c r="G500" s="92">
        <f t="shared" si="121"/>
        <v>16796.16</v>
      </c>
      <c r="H500" s="93">
        <f t="shared" si="122"/>
        <v>0.32658672069293576</v>
      </c>
      <c r="I500" s="96">
        <f t="shared" si="123"/>
        <v>-74.063505281844854</v>
      </c>
    </row>
    <row r="501" spans="2:14" ht="15.75" thickBot="1" x14ac:dyDescent="0.3">
      <c r="B501" s="105" t="s">
        <v>63</v>
      </c>
      <c r="C501" s="128">
        <v>213.4</v>
      </c>
      <c r="D501" s="107">
        <v>1.5714776642120998</v>
      </c>
      <c r="E501" s="100"/>
      <c r="F501" s="106" t="s">
        <v>61</v>
      </c>
      <c r="G501" s="97">
        <f>SUM(G491:G500)</f>
        <v>76424.399999999994</v>
      </c>
      <c r="H501" s="98">
        <f t="shared" ref="H501:I501" si="124">SUM(H491:H500)</f>
        <v>2.304579508833096</v>
      </c>
      <c r="I501" s="99">
        <f t="shared" si="124"/>
        <v>26.479355621176367</v>
      </c>
    </row>
    <row r="503" spans="2:14" ht="15.75" thickBot="1" x14ac:dyDescent="0.3"/>
    <row r="504" spans="2:14" ht="15.75" thickBot="1" x14ac:dyDescent="0.3">
      <c r="B504" s="246" t="s">
        <v>95</v>
      </c>
      <c r="C504" s="247"/>
      <c r="D504" s="247"/>
      <c r="E504" s="247"/>
      <c r="F504" s="247"/>
      <c r="G504" s="247"/>
      <c r="H504" s="247"/>
      <c r="I504" s="248"/>
      <c r="J504" s="249" t="s">
        <v>64</v>
      </c>
      <c r="K504" s="250"/>
      <c r="L504" s="250"/>
      <c r="M504" s="251"/>
      <c r="N504" s="116">
        <f>I516/SQRT(G516*H516)</f>
        <v>2.1559473189900879E-2</v>
      </c>
    </row>
    <row r="505" spans="2:14" ht="15.75" thickBot="1" x14ac:dyDescent="0.3">
      <c r="B505" s="115"/>
      <c r="C505" s="114" t="s">
        <v>60</v>
      </c>
      <c r="D505" s="112"/>
      <c r="E505" s="112"/>
      <c r="F505" s="112"/>
      <c r="G505" s="112"/>
      <c r="H505" s="112"/>
      <c r="I505" s="113"/>
      <c r="J505" s="240" t="s">
        <v>65</v>
      </c>
      <c r="K505" s="241"/>
      <c r="L505" s="241"/>
      <c r="M505" s="242"/>
      <c r="N505" s="117">
        <v>0.63200000000000001</v>
      </c>
    </row>
    <row r="506" spans="2:14" ht="15.75" thickBot="1" x14ac:dyDescent="0.3">
      <c r="B506" s="108">
        <v>1</v>
      </c>
      <c r="C506" s="80">
        <v>70</v>
      </c>
      <c r="D506" s="74">
        <v>1.4142135623734102</v>
      </c>
      <c r="E506" s="91">
        <f>C506-C516</f>
        <v>-143.4</v>
      </c>
      <c r="F506" s="110">
        <f>D506-D516</f>
        <v>0.14273589816136356</v>
      </c>
      <c r="G506" s="91">
        <f>E506*E506</f>
        <v>20563.560000000001</v>
      </c>
      <c r="H506" s="110">
        <f>F506*F506</f>
        <v>2.0373536623931151E-2</v>
      </c>
      <c r="I506" s="111">
        <f>E506*F506</f>
        <v>-20.468327796339537</v>
      </c>
      <c r="J506" s="258" t="s">
        <v>66</v>
      </c>
      <c r="K506" s="259"/>
      <c r="L506" s="259"/>
      <c r="M506" s="260"/>
      <c r="N506" s="118" t="b">
        <f>N504&gt;N505</f>
        <v>0</v>
      </c>
    </row>
    <row r="507" spans="2:14" x14ac:dyDescent="0.25">
      <c r="B507" s="103">
        <v>2</v>
      </c>
      <c r="C507" s="80">
        <v>97</v>
      </c>
      <c r="D507" s="74">
        <v>1.4142135623732532</v>
      </c>
      <c r="E507" s="90">
        <f>C507-C516</f>
        <v>-116.4</v>
      </c>
      <c r="F507" s="89">
        <f>D507-D516</f>
        <v>0.14273589816120658</v>
      </c>
      <c r="G507" s="90">
        <f t="shared" ref="G507:G515" si="125">E507*E507</f>
        <v>13548.960000000001</v>
      </c>
      <c r="H507" s="89">
        <f t="shared" ref="H507:H515" si="126">F507*F507</f>
        <v>2.0373536623886336E-2</v>
      </c>
      <c r="I507" s="95">
        <f t="shared" ref="I507:I515" si="127">E507*F507</f>
        <v>-16.614458545964446</v>
      </c>
    </row>
    <row r="508" spans="2:14" x14ac:dyDescent="0.25">
      <c r="B508" s="103">
        <v>3</v>
      </c>
      <c r="C508" s="80">
        <v>130</v>
      </c>
      <c r="D508" s="74">
        <v>1.000000000000334</v>
      </c>
      <c r="E508" s="90">
        <f>C508-C516</f>
        <v>-83.4</v>
      </c>
      <c r="F508" s="89">
        <f>D508-D516</f>
        <v>-0.27147766421171271</v>
      </c>
      <c r="G508" s="90">
        <f t="shared" si="125"/>
        <v>6955.5600000000013</v>
      </c>
      <c r="H508" s="89">
        <f t="shared" si="126"/>
        <v>7.370012216584744E-2</v>
      </c>
      <c r="I508" s="95">
        <f t="shared" si="127"/>
        <v>22.641237195256842</v>
      </c>
    </row>
    <row r="509" spans="2:14" x14ac:dyDescent="0.25">
      <c r="B509" s="103">
        <v>4</v>
      </c>
      <c r="C509" s="80">
        <v>186</v>
      </c>
      <c r="D509" s="74">
        <v>1.0000000000001119</v>
      </c>
      <c r="E509" s="90">
        <f>C509-C516</f>
        <v>-27.400000000000006</v>
      </c>
      <c r="F509" s="89">
        <f>D509-D516</f>
        <v>-0.27147766421193475</v>
      </c>
      <c r="G509" s="90">
        <f t="shared" si="125"/>
        <v>750.76000000000033</v>
      </c>
      <c r="H509" s="89">
        <f t="shared" si="126"/>
        <v>7.3700122165967996E-2</v>
      </c>
      <c r="I509" s="95">
        <f t="shared" si="127"/>
        <v>7.4384879994070134</v>
      </c>
    </row>
    <row r="510" spans="2:14" x14ac:dyDescent="0.25">
      <c r="B510" s="103">
        <v>5</v>
      </c>
      <c r="C510" s="80">
        <v>211</v>
      </c>
      <c r="D510" s="74">
        <v>2.2360679774999408</v>
      </c>
      <c r="E510" s="90">
        <f>C510-C516</f>
        <v>-2.4000000000000057</v>
      </c>
      <c r="F510" s="89">
        <f>D510-D516</f>
        <v>0.96459031328789413</v>
      </c>
      <c r="G510" s="90">
        <f t="shared" si="125"/>
        <v>5.7600000000000273</v>
      </c>
      <c r="H510" s="89">
        <f t="shared" si="126"/>
        <v>0.9304344724888377</v>
      </c>
      <c r="I510" s="95">
        <f t="shared" si="127"/>
        <v>-2.3150167518909512</v>
      </c>
    </row>
    <row r="511" spans="2:14" x14ac:dyDescent="0.25">
      <c r="B511" s="103">
        <v>6</v>
      </c>
      <c r="C511" s="80">
        <v>234</v>
      </c>
      <c r="D511" s="74">
        <v>0</v>
      </c>
      <c r="E511" s="90">
        <f>C511-C516</f>
        <v>20.599999999999994</v>
      </c>
      <c r="F511" s="89">
        <f>D511-D516</f>
        <v>-1.2714776642120467</v>
      </c>
      <c r="G511" s="90">
        <f t="shared" si="125"/>
        <v>424.35999999999979</v>
      </c>
      <c r="H511" s="89">
        <f t="shared" si="126"/>
        <v>1.6166554505901221</v>
      </c>
      <c r="I511" s="95">
        <f t="shared" si="127"/>
        <v>-26.192439882768156</v>
      </c>
    </row>
    <row r="512" spans="2:14" x14ac:dyDescent="0.25">
      <c r="B512" s="103">
        <v>7</v>
      </c>
      <c r="C512" s="80">
        <v>270</v>
      </c>
      <c r="D512" s="74">
        <v>1.4142135623732532</v>
      </c>
      <c r="E512" s="90">
        <f>C512-C516</f>
        <v>56.599999999999994</v>
      </c>
      <c r="F512" s="89">
        <f>D512-D516</f>
        <v>0.14273589816120658</v>
      </c>
      <c r="G512" s="90">
        <f t="shared" si="125"/>
        <v>3203.5599999999995</v>
      </c>
      <c r="H512" s="89">
        <f t="shared" si="126"/>
        <v>2.0373536623886336E-2</v>
      </c>
      <c r="I512" s="95">
        <f t="shared" si="127"/>
        <v>8.0788518359242918</v>
      </c>
    </row>
    <row r="513" spans="2:14" x14ac:dyDescent="0.25">
      <c r="B513" s="103">
        <v>8</v>
      </c>
      <c r="C513" s="80">
        <v>283</v>
      </c>
      <c r="D513" s="74">
        <v>1.0000000000001119</v>
      </c>
      <c r="E513" s="90">
        <f>C513-C516</f>
        <v>69.599999999999994</v>
      </c>
      <c r="F513" s="89">
        <f>D513-D516</f>
        <v>-0.27147766421193475</v>
      </c>
      <c r="G513" s="90">
        <f t="shared" si="125"/>
        <v>4844.1599999999989</v>
      </c>
      <c r="H513" s="89">
        <f t="shared" si="126"/>
        <v>7.3700122165967996E-2</v>
      </c>
      <c r="I513" s="95">
        <f t="shared" si="127"/>
        <v>-18.894845429150656</v>
      </c>
    </row>
    <row r="514" spans="2:14" x14ac:dyDescent="0.25">
      <c r="B514" s="103">
        <v>9</v>
      </c>
      <c r="C514" s="80">
        <v>310</v>
      </c>
      <c r="D514" s="74">
        <v>2.2360679774999408</v>
      </c>
      <c r="E514" s="90">
        <f>C514-C516</f>
        <v>96.6</v>
      </c>
      <c r="F514" s="89">
        <f>D514-D516</f>
        <v>0.96459031328789413</v>
      </c>
      <c r="G514" s="90">
        <f t="shared" si="125"/>
        <v>9331.56</v>
      </c>
      <c r="H514" s="89">
        <f t="shared" si="126"/>
        <v>0.9304344724888377</v>
      </c>
      <c r="I514" s="95">
        <f t="shared" si="127"/>
        <v>93.179424263610571</v>
      </c>
    </row>
    <row r="515" spans="2:14" ht="15.75" thickBot="1" x14ac:dyDescent="0.3">
      <c r="B515" s="104">
        <v>10</v>
      </c>
      <c r="C515" s="127">
        <v>343</v>
      </c>
      <c r="D515" s="78">
        <v>1.0000000000001119</v>
      </c>
      <c r="E515" s="90">
        <f>C515-C516</f>
        <v>129.6</v>
      </c>
      <c r="F515" s="93">
        <f>D515-D516</f>
        <v>-0.27147766421193475</v>
      </c>
      <c r="G515" s="92">
        <f t="shared" si="125"/>
        <v>16796.16</v>
      </c>
      <c r="H515" s="93">
        <f t="shared" si="126"/>
        <v>7.3700122165967996E-2</v>
      </c>
      <c r="I515" s="96">
        <f t="shared" si="127"/>
        <v>-35.183505281866744</v>
      </c>
    </row>
    <row r="516" spans="2:14" ht="15.75" thickBot="1" x14ac:dyDescent="0.3">
      <c r="B516" s="105" t="s">
        <v>63</v>
      </c>
      <c r="C516" s="128">
        <v>213.4</v>
      </c>
      <c r="D516" s="107">
        <v>1.2714776642120467</v>
      </c>
      <c r="E516" s="100"/>
      <c r="F516" s="106" t="s">
        <v>61</v>
      </c>
      <c r="G516" s="97">
        <f>SUM(G506:G515)</f>
        <v>76424.399999999994</v>
      </c>
      <c r="H516" s="98">
        <f t="shared" ref="H516:I516" si="128">SUM(H506:H515)</f>
        <v>3.8334454941032532</v>
      </c>
      <c r="I516" s="99">
        <f t="shared" si="128"/>
        <v>11.669407606218229</v>
      </c>
    </row>
    <row r="518" spans="2:14" ht="15.75" thickBot="1" x14ac:dyDescent="0.3"/>
    <row r="519" spans="2:14" ht="15.75" thickBot="1" x14ac:dyDescent="0.3">
      <c r="B519" s="246" t="s">
        <v>96</v>
      </c>
      <c r="C519" s="247"/>
      <c r="D519" s="247"/>
      <c r="E519" s="247"/>
      <c r="F519" s="247"/>
      <c r="G519" s="247"/>
      <c r="H519" s="247"/>
      <c r="I519" s="248"/>
      <c r="J519" s="249" t="s">
        <v>64</v>
      </c>
      <c r="K519" s="250"/>
      <c r="L519" s="250"/>
      <c r="M519" s="251"/>
      <c r="N519" s="116">
        <f>I531/SQRT(G531*H531)</f>
        <v>5.0067718620296721E-2</v>
      </c>
    </row>
    <row r="520" spans="2:14" ht="15.75" thickBot="1" x14ac:dyDescent="0.3">
      <c r="B520" s="115"/>
      <c r="C520" s="114" t="s">
        <v>60</v>
      </c>
      <c r="D520" s="112"/>
      <c r="E520" s="112"/>
      <c r="F520" s="112"/>
      <c r="G520" s="112"/>
      <c r="H520" s="112"/>
      <c r="I520" s="113"/>
      <c r="J520" s="240" t="s">
        <v>65</v>
      </c>
      <c r="K520" s="241"/>
      <c r="L520" s="241"/>
      <c r="M520" s="242"/>
      <c r="N520" s="117">
        <v>0.63200000000000001</v>
      </c>
    </row>
    <row r="521" spans="2:14" ht="15.75" thickBot="1" x14ac:dyDescent="0.3">
      <c r="B521" s="108">
        <v>1</v>
      </c>
      <c r="C521" s="80">
        <v>70</v>
      </c>
      <c r="D521" s="74">
        <v>2.2360679775003875</v>
      </c>
      <c r="E521" s="91">
        <f>C521-C531</f>
        <v>-143.4</v>
      </c>
      <c r="F521" s="110">
        <f>D521-D531</f>
        <v>-0.27497667082933752</v>
      </c>
      <c r="G521" s="91">
        <f>E521*E521</f>
        <v>20563.560000000001</v>
      </c>
      <c r="H521" s="110">
        <f>F521*F521</f>
        <v>7.5612169500385837E-2</v>
      </c>
      <c r="I521" s="111">
        <f>E521*F521</f>
        <v>39.431654596927004</v>
      </c>
      <c r="J521" s="258" t="s">
        <v>66</v>
      </c>
      <c r="K521" s="259"/>
      <c r="L521" s="259"/>
      <c r="M521" s="260"/>
      <c r="N521" s="118" t="b">
        <f>N519&gt;N520</f>
        <v>0</v>
      </c>
    </row>
    <row r="522" spans="2:14" x14ac:dyDescent="0.25">
      <c r="B522" s="103">
        <v>2</v>
      </c>
      <c r="C522" s="80">
        <v>97</v>
      </c>
      <c r="D522" s="74">
        <v>2.2360679774995433</v>
      </c>
      <c r="E522" s="90">
        <f>C522-C531</f>
        <v>-116.4</v>
      </c>
      <c r="F522" s="89">
        <f>D522-D531</f>
        <v>-0.27497667083018174</v>
      </c>
      <c r="G522" s="90">
        <f t="shared" ref="G522:G530" si="129">E522*E522</f>
        <v>13548.960000000001</v>
      </c>
      <c r="H522" s="89">
        <f t="shared" ref="H522:H530" si="130">F522*F522</f>
        <v>7.5612169500850118E-2</v>
      </c>
      <c r="I522" s="95">
        <f t="shared" ref="I522:I530" si="131">E522*F522</f>
        <v>32.007284484633153</v>
      </c>
    </row>
    <row r="523" spans="2:14" x14ac:dyDescent="0.25">
      <c r="B523" s="103">
        <v>3</v>
      </c>
      <c r="C523" s="80">
        <v>130</v>
      </c>
      <c r="D523" s="74">
        <v>2.2360679774995931</v>
      </c>
      <c r="E523" s="90">
        <f>C523-C531</f>
        <v>-83.4</v>
      </c>
      <c r="F523" s="89">
        <f>D523-D531</f>
        <v>-0.274976670830132</v>
      </c>
      <c r="G523" s="90">
        <f t="shared" si="129"/>
        <v>6955.5600000000013</v>
      </c>
      <c r="H523" s="89">
        <f t="shared" si="130"/>
        <v>7.5612169500822765E-2</v>
      </c>
      <c r="I523" s="95">
        <f t="shared" si="131"/>
        <v>22.933054347233011</v>
      </c>
    </row>
    <row r="524" spans="2:14" x14ac:dyDescent="0.25">
      <c r="B524" s="103">
        <v>4</v>
      </c>
      <c r="C524" s="80">
        <v>186</v>
      </c>
      <c r="D524" s="74">
        <v>3.162277660167645</v>
      </c>
      <c r="E524" s="90">
        <f>C524-C531</f>
        <v>-27.400000000000006</v>
      </c>
      <c r="F524" s="89">
        <f>D524-D531</f>
        <v>0.65123301183791993</v>
      </c>
      <c r="G524" s="90">
        <f t="shared" si="129"/>
        <v>750.76000000000033</v>
      </c>
      <c r="H524" s="89">
        <f t="shared" si="130"/>
        <v>0.42410443570748835</v>
      </c>
      <c r="I524" s="95">
        <f t="shared" si="131"/>
        <v>-17.843784524359009</v>
      </c>
    </row>
    <row r="525" spans="2:14" x14ac:dyDescent="0.25">
      <c r="B525" s="103">
        <v>5</v>
      </c>
      <c r="C525" s="80">
        <v>211</v>
      </c>
      <c r="D525" s="74">
        <v>3.162277660167645</v>
      </c>
      <c r="E525" s="90">
        <f>C525-C531</f>
        <v>-2.4000000000000057</v>
      </c>
      <c r="F525" s="89">
        <f>D525-D531</f>
        <v>0.65123301183791993</v>
      </c>
      <c r="G525" s="90">
        <f t="shared" si="129"/>
        <v>5.7600000000000273</v>
      </c>
      <c r="H525" s="89">
        <f t="shared" si="130"/>
        <v>0.42410443570748835</v>
      </c>
      <c r="I525" s="95">
        <f t="shared" si="131"/>
        <v>-1.5629592284110114</v>
      </c>
    </row>
    <row r="526" spans="2:14" x14ac:dyDescent="0.25">
      <c r="B526" s="103">
        <v>6</v>
      </c>
      <c r="C526" s="80">
        <v>234</v>
      </c>
      <c r="D526" s="74">
        <v>2.2360679774995931</v>
      </c>
      <c r="E526" s="90">
        <f>C526-C531</f>
        <v>20.599999999999994</v>
      </c>
      <c r="F526" s="89">
        <f>D526-D531</f>
        <v>-0.274976670830132</v>
      </c>
      <c r="G526" s="90">
        <f t="shared" si="129"/>
        <v>424.35999999999979</v>
      </c>
      <c r="H526" s="89">
        <f t="shared" si="130"/>
        <v>7.5612169500822765E-2</v>
      </c>
      <c r="I526" s="95">
        <f t="shared" si="131"/>
        <v>-5.664519419100718</v>
      </c>
    </row>
    <row r="527" spans="2:14" x14ac:dyDescent="0.25">
      <c r="B527" s="103">
        <v>7</v>
      </c>
      <c r="C527" s="80">
        <v>270</v>
      </c>
      <c r="D527" s="74">
        <v>1.9999999999997797</v>
      </c>
      <c r="E527" s="90">
        <f>C527-C531</f>
        <v>56.599999999999994</v>
      </c>
      <c r="F527" s="89">
        <f>D527-D531</f>
        <v>-0.51104464832994534</v>
      </c>
      <c r="G527" s="90">
        <f t="shared" si="129"/>
        <v>3203.5599999999995</v>
      </c>
      <c r="H527" s="89">
        <f t="shared" si="130"/>
        <v>0.26116663258667749</v>
      </c>
      <c r="I527" s="95">
        <f t="shared" si="131"/>
        <v>-28.925127095474902</v>
      </c>
    </row>
    <row r="528" spans="2:14" x14ac:dyDescent="0.25">
      <c r="B528" s="103">
        <v>8</v>
      </c>
      <c r="C528" s="80">
        <v>283</v>
      </c>
      <c r="D528" s="74">
        <v>3.6055512754633461</v>
      </c>
      <c r="E528" s="90">
        <f>C528-C531</f>
        <v>69.599999999999994</v>
      </c>
      <c r="F528" s="89">
        <f>D528-D531</f>
        <v>1.094506627133621</v>
      </c>
      <c r="G528" s="90">
        <f t="shared" si="129"/>
        <v>4844.1599999999989</v>
      </c>
      <c r="H528" s="89">
        <f t="shared" si="130"/>
        <v>1.1979447568394153</v>
      </c>
      <c r="I528" s="95">
        <f t="shared" si="131"/>
        <v>76.177661248500016</v>
      </c>
    </row>
    <row r="529" spans="2:14" x14ac:dyDescent="0.25">
      <c r="B529" s="103">
        <v>9</v>
      </c>
      <c r="C529" s="80">
        <v>310</v>
      </c>
      <c r="D529" s="74">
        <v>2.2360679774999408</v>
      </c>
      <c r="E529" s="90">
        <f>C529-C531</f>
        <v>96.6</v>
      </c>
      <c r="F529" s="89">
        <f>D529-D531</f>
        <v>-0.27497667082978428</v>
      </c>
      <c r="G529" s="90">
        <f t="shared" si="129"/>
        <v>9331.56</v>
      </c>
      <c r="H529" s="89">
        <f t="shared" si="130"/>
        <v>7.5612169500631529E-2</v>
      </c>
      <c r="I529" s="95">
        <f t="shared" si="131"/>
        <v>-26.56274640215716</v>
      </c>
    </row>
    <row r="530" spans="2:14" ht="15.75" thickBot="1" x14ac:dyDescent="0.3">
      <c r="B530" s="104">
        <v>10</v>
      </c>
      <c r="C530" s="127">
        <v>343</v>
      </c>
      <c r="D530" s="78">
        <v>1.9999999999997797</v>
      </c>
      <c r="E530" s="90">
        <f>C530-C531</f>
        <v>129.6</v>
      </c>
      <c r="F530" s="93">
        <f>D530-D531</f>
        <v>-0.51104464832994534</v>
      </c>
      <c r="G530" s="92">
        <f t="shared" si="129"/>
        <v>16796.16</v>
      </c>
      <c r="H530" s="93">
        <f t="shared" si="130"/>
        <v>0.26116663258667749</v>
      </c>
      <c r="I530" s="96">
        <f t="shared" si="131"/>
        <v>-66.231386423560906</v>
      </c>
    </row>
    <row r="531" spans="2:14" ht="15.75" thickBot="1" x14ac:dyDescent="0.3">
      <c r="B531" s="105" t="s">
        <v>63</v>
      </c>
      <c r="C531" s="128">
        <v>213.4</v>
      </c>
      <c r="D531" s="107">
        <v>2.5110446483297251</v>
      </c>
      <c r="E531" s="100"/>
      <c r="F531" s="106" t="s">
        <v>61</v>
      </c>
      <c r="G531" s="97">
        <f>SUM(G521:G530)</f>
        <v>76424.399999999994</v>
      </c>
      <c r="H531" s="98">
        <f t="shared" ref="H531:I531" si="132">SUM(H521:H530)</f>
        <v>2.9465477409312597</v>
      </c>
      <c r="I531" s="99">
        <f t="shared" si="132"/>
        <v>23.759131584229479</v>
      </c>
    </row>
    <row r="533" spans="2:14" ht="15.75" thickBot="1" x14ac:dyDescent="0.3"/>
    <row r="534" spans="2:14" ht="15.75" thickBot="1" x14ac:dyDescent="0.3">
      <c r="B534" s="246" t="s">
        <v>97</v>
      </c>
      <c r="C534" s="247"/>
      <c r="D534" s="247"/>
      <c r="E534" s="247"/>
      <c r="F534" s="247"/>
      <c r="G534" s="247"/>
      <c r="H534" s="247"/>
      <c r="I534" s="248"/>
      <c r="J534" s="249" t="s">
        <v>64</v>
      </c>
      <c r="K534" s="250"/>
      <c r="L534" s="250"/>
      <c r="M534" s="251"/>
      <c r="N534" s="116">
        <f>I546/SQRT(G546*H546)</f>
        <v>0.81478285854166377</v>
      </c>
    </row>
    <row r="535" spans="2:14" ht="15.75" thickBot="1" x14ac:dyDescent="0.3">
      <c r="B535" s="115"/>
      <c r="C535" s="114" t="s">
        <v>60</v>
      </c>
      <c r="D535" s="112"/>
      <c r="E535" s="112"/>
      <c r="F535" s="112"/>
      <c r="G535" s="112"/>
      <c r="H535" s="112"/>
      <c r="I535" s="113"/>
      <c r="J535" s="240" t="s">
        <v>65</v>
      </c>
      <c r="K535" s="241"/>
      <c r="L535" s="241"/>
      <c r="M535" s="242"/>
      <c r="N535" s="117">
        <v>0.63200000000000001</v>
      </c>
    </row>
    <row r="536" spans="2:14" ht="15.75" thickBot="1" x14ac:dyDescent="0.3">
      <c r="B536" s="108">
        <v>1</v>
      </c>
      <c r="C536" s="80">
        <v>70</v>
      </c>
      <c r="D536" s="74">
        <v>0.99999999999944578</v>
      </c>
      <c r="E536" s="91">
        <f>C536-C546</f>
        <v>-143.4</v>
      </c>
      <c r="F536" s="110">
        <f>D536-D546</f>
        <v>-2.2748978051349766</v>
      </c>
      <c r="G536" s="91">
        <f>E536*E536</f>
        <v>20563.560000000001</v>
      </c>
      <c r="H536" s="110">
        <f>F536*F536</f>
        <v>5.1751600238079343</v>
      </c>
      <c r="I536" s="111">
        <f>E536*F536</f>
        <v>326.22034525635564</v>
      </c>
      <c r="J536" s="258" t="s">
        <v>66</v>
      </c>
      <c r="K536" s="259"/>
      <c r="L536" s="259"/>
      <c r="M536" s="260"/>
      <c r="N536" s="129" t="b">
        <f>N534&gt;N535</f>
        <v>1</v>
      </c>
    </row>
    <row r="537" spans="2:14" x14ac:dyDescent="0.25">
      <c r="B537" s="103">
        <v>2</v>
      </c>
      <c r="C537" s="80">
        <v>97</v>
      </c>
      <c r="D537" s="74">
        <v>1.9999999999997797</v>
      </c>
      <c r="E537" s="90">
        <f>C537-C546</f>
        <v>-116.4</v>
      </c>
      <c r="F537" s="89">
        <f>D537-D546</f>
        <v>-1.2748978051346427</v>
      </c>
      <c r="G537" s="90">
        <f t="shared" ref="G537:G545" si="133">E537*E537</f>
        <v>13548.960000000001</v>
      </c>
      <c r="H537" s="89">
        <f t="shared" ref="H537:H545" si="134">F537*F537</f>
        <v>1.6253644135371292</v>
      </c>
      <c r="I537" s="95">
        <f t="shared" ref="I537:I545" si="135">E537*F537</f>
        <v>148.39810451767241</v>
      </c>
    </row>
    <row r="538" spans="2:14" ht="15.75" thickBot="1" x14ac:dyDescent="0.3">
      <c r="B538" s="103">
        <v>3</v>
      </c>
      <c r="C538" s="80">
        <v>130</v>
      </c>
      <c r="D538" s="74">
        <v>1.4142135623726253</v>
      </c>
      <c r="E538" s="90">
        <f>C538-C546</f>
        <v>-83.4</v>
      </c>
      <c r="F538" s="89">
        <f>D538-D546</f>
        <v>-1.8606842427617971</v>
      </c>
      <c r="G538" s="90">
        <f t="shared" si="133"/>
        <v>6955.5600000000013</v>
      </c>
      <c r="H538" s="89">
        <f t="shared" si="134"/>
        <v>3.4621458512620422</v>
      </c>
      <c r="I538" s="95">
        <f t="shared" si="135"/>
        <v>155.18106584633389</v>
      </c>
    </row>
    <row r="539" spans="2:14" x14ac:dyDescent="0.25">
      <c r="B539" s="103">
        <v>4</v>
      </c>
      <c r="C539" s="80">
        <v>186</v>
      </c>
      <c r="D539" s="74">
        <v>3.9999999999995595</v>
      </c>
      <c r="E539" s="90">
        <f>C539-C546</f>
        <v>-27.400000000000006</v>
      </c>
      <c r="F539" s="89">
        <f>D539-D546</f>
        <v>0.72510219486513705</v>
      </c>
      <c r="G539" s="90">
        <f t="shared" si="133"/>
        <v>750.76000000000033</v>
      </c>
      <c r="H539" s="89">
        <f t="shared" si="134"/>
        <v>0.52577319299823921</v>
      </c>
      <c r="I539" s="95">
        <f t="shared" si="135"/>
        <v>-19.867800139304759</v>
      </c>
      <c r="K539" s="142" t="s">
        <v>107</v>
      </c>
      <c r="L539" s="223"/>
      <c r="M539" s="224"/>
    </row>
    <row r="540" spans="2:14" x14ac:dyDescent="0.25">
      <c r="B540" s="103">
        <v>5</v>
      </c>
      <c r="C540" s="80">
        <v>211</v>
      </c>
      <c r="D540" s="74">
        <v>2.8284271247460357</v>
      </c>
      <c r="E540" s="90">
        <f>C540-C546</f>
        <v>-2.4000000000000057</v>
      </c>
      <c r="F540" s="89">
        <f>D540-D546</f>
        <v>-0.44647068038838666</v>
      </c>
      <c r="G540" s="90">
        <f t="shared" si="133"/>
        <v>5.7600000000000273</v>
      </c>
      <c r="H540" s="89">
        <f t="shared" si="134"/>
        <v>0.19933606844646892</v>
      </c>
      <c r="I540" s="95">
        <f t="shared" si="135"/>
        <v>1.0715296329321304</v>
      </c>
      <c r="K540" s="143" t="s">
        <v>108</v>
      </c>
      <c r="L540" s="221">
        <f>I546/G546</f>
        <v>1.4057911338718447E-2</v>
      </c>
      <c r="M540" s="222"/>
    </row>
    <row r="541" spans="2:14" ht="15.75" thickBot="1" x14ac:dyDescent="0.3">
      <c r="B541" s="103">
        <v>6</v>
      </c>
      <c r="C541" s="80">
        <v>234</v>
      </c>
      <c r="D541" s="74">
        <v>3.9999999999995595</v>
      </c>
      <c r="E541" s="90">
        <f>C541-C546</f>
        <v>20.599999999999994</v>
      </c>
      <c r="F541" s="89">
        <f>D541-D546</f>
        <v>0.72510219486513705</v>
      </c>
      <c r="G541" s="90">
        <f t="shared" si="133"/>
        <v>424.35999999999979</v>
      </c>
      <c r="H541" s="89">
        <f t="shared" si="134"/>
        <v>0.52577319299823921</v>
      </c>
      <c r="I541" s="95">
        <f t="shared" si="135"/>
        <v>14.93710521422182</v>
      </c>
      <c r="K541" s="144" t="s">
        <v>109</v>
      </c>
      <c r="L541" s="214">
        <f>D546-L540*C546</f>
        <v>0.27493952545190581</v>
      </c>
      <c r="M541" s="215"/>
    </row>
    <row r="542" spans="2:14" x14ac:dyDescent="0.25">
      <c r="B542" s="103">
        <v>7</v>
      </c>
      <c r="C542" s="80">
        <v>270</v>
      </c>
      <c r="D542" s="74">
        <v>5.0990195135926584</v>
      </c>
      <c r="E542" s="90">
        <f>C542-C546</f>
        <v>56.599999999999994</v>
      </c>
      <c r="F542" s="89">
        <f>D542-D546</f>
        <v>1.824121708458236</v>
      </c>
      <c r="G542" s="90">
        <f t="shared" si="133"/>
        <v>3203.5599999999995</v>
      </c>
      <c r="H542" s="89">
        <f t="shared" si="134"/>
        <v>3.3274200072685938</v>
      </c>
      <c r="I542" s="95">
        <f t="shared" si="135"/>
        <v>103.24528869873615</v>
      </c>
      <c r="K542" s="216"/>
      <c r="L542" s="204"/>
      <c r="M542" s="217"/>
    </row>
    <row r="543" spans="2:14" ht="15.75" thickBot="1" x14ac:dyDescent="0.3">
      <c r="B543" s="103">
        <v>8</v>
      </c>
      <c r="C543" s="80">
        <v>283</v>
      </c>
      <c r="D543" s="74">
        <v>3.1622776601685225</v>
      </c>
      <c r="E543" s="90">
        <f>C543-C546</f>
        <v>69.599999999999994</v>
      </c>
      <c r="F543" s="89">
        <f>D543-D546</f>
        <v>-0.11262014496589989</v>
      </c>
      <c r="G543" s="90">
        <f t="shared" si="133"/>
        <v>4844.1599999999989</v>
      </c>
      <c r="H543" s="89">
        <f t="shared" si="134"/>
        <v>1.2683297052140307E-2</v>
      </c>
      <c r="I543" s="95">
        <f t="shared" si="135"/>
        <v>-7.8383620896266315</v>
      </c>
      <c r="K543" s="218"/>
      <c r="L543" s="219"/>
      <c r="M543" s="220"/>
    </row>
    <row r="544" spans="2:14" x14ac:dyDescent="0.25">
      <c r="B544" s="103">
        <v>9</v>
      </c>
      <c r="C544" s="80">
        <v>310</v>
      </c>
      <c r="D544" s="74">
        <v>3.1622776601684524</v>
      </c>
      <c r="E544" s="90">
        <f>C544-C546</f>
        <v>96.6</v>
      </c>
      <c r="F544" s="89">
        <f>D544-D546</f>
        <v>-0.11262014496597006</v>
      </c>
      <c r="G544" s="90">
        <f t="shared" si="133"/>
        <v>9331.56</v>
      </c>
      <c r="H544" s="89">
        <f t="shared" si="134"/>
        <v>1.2683297052156111E-2</v>
      </c>
      <c r="I544" s="95">
        <f t="shared" si="135"/>
        <v>-10.879106003712707</v>
      </c>
    </row>
    <row r="545" spans="2:14" ht="15.75" thickBot="1" x14ac:dyDescent="0.3">
      <c r="B545" s="104">
        <v>10</v>
      </c>
      <c r="C545" s="127">
        <v>343</v>
      </c>
      <c r="D545" s="78">
        <v>6.082762530297587</v>
      </c>
      <c r="E545" s="90">
        <f>C545-C546</f>
        <v>129.6</v>
      </c>
      <c r="F545" s="93">
        <f>D545-D546</f>
        <v>2.8078647251631645</v>
      </c>
      <c r="G545" s="92">
        <f t="shared" si="133"/>
        <v>16796.16</v>
      </c>
      <c r="H545" s="93">
        <f t="shared" si="134"/>
        <v>7.8841043148156134</v>
      </c>
      <c r="I545" s="96">
        <f t="shared" si="135"/>
        <v>363.8992683811461</v>
      </c>
    </row>
    <row r="546" spans="2:14" ht="15.75" thickBot="1" x14ac:dyDescent="0.3">
      <c r="B546" s="105" t="s">
        <v>63</v>
      </c>
      <c r="C546" s="128">
        <v>213.4</v>
      </c>
      <c r="D546" s="107">
        <v>3.2748978051344224</v>
      </c>
      <c r="E546" s="100"/>
      <c r="F546" s="106" t="s">
        <v>61</v>
      </c>
      <c r="G546" s="97">
        <f>SUM(G536:G545)</f>
        <v>76424.399999999994</v>
      </c>
      <c r="H546" s="98">
        <f t="shared" ref="H546:I546" si="136">SUM(H536:H545)</f>
        <v>22.750443659238556</v>
      </c>
      <c r="I546" s="99">
        <f t="shared" si="136"/>
        <v>1074.3674393147539</v>
      </c>
    </row>
    <row r="548" spans="2:14" ht="15.75" thickBot="1" x14ac:dyDescent="0.3"/>
    <row r="549" spans="2:14" ht="15.75" thickBot="1" x14ac:dyDescent="0.3">
      <c r="B549" s="246" t="s">
        <v>98</v>
      </c>
      <c r="C549" s="247"/>
      <c r="D549" s="247"/>
      <c r="E549" s="247"/>
      <c r="F549" s="247"/>
      <c r="G549" s="247"/>
      <c r="H549" s="247"/>
      <c r="I549" s="248"/>
      <c r="J549" s="249" t="s">
        <v>64</v>
      </c>
      <c r="K549" s="250"/>
      <c r="L549" s="250"/>
      <c r="M549" s="251"/>
      <c r="N549" s="116">
        <f>I561/SQRT(G561*H561)</f>
        <v>0.52478575564406982</v>
      </c>
    </row>
    <row r="550" spans="2:14" ht="15.75" thickBot="1" x14ac:dyDescent="0.3">
      <c r="B550" s="115"/>
      <c r="C550" s="114" t="s">
        <v>60</v>
      </c>
      <c r="D550" s="112"/>
      <c r="E550" s="112"/>
      <c r="F550" s="112"/>
      <c r="G550" s="112"/>
      <c r="H550" s="112"/>
      <c r="I550" s="113"/>
      <c r="J550" s="240" t="s">
        <v>65</v>
      </c>
      <c r="K550" s="241"/>
      <c r="L550" s="241"/>
      <c r="M550" s="242"/>
      <c r="N550" s="117">
        <v>0.63200000000000001</v>
      </c>
    </row>
    <row r="551" spans="2:14" ht="15.75" thickBot="1" x14ac:dyDescent="0.3">
      <c r="B551" s="108">
        <v>1</v>
      </c>
      <c r="C551" s="80">
        <v>70</v>
      </c>
      <c r="D551" s="74">
        <v>0</v>
      </c>
      <c r="E551" s="91">
        <f>C551-C561</f>
        <v>-143.4</v>
      </c>
      <c r="F551" s="110">
        <f>D551-D561</f>
        <v>-1.7576491222539203</v>
      </c>
      <c r="G551" s="91">
        <f>E551*E551</f>
        <v>20563.560000000001</v>
      </c>
      <c r="H551" s="110">
        <f>F551*F551</f>
        <v>3.0893304369599766</v>
      </c>
      <c r="I551" s="111">
        <f>E551*F551</f>
        <v>252.04688413121218</v>
      </c>
      <c r="J551" s="258" t="s">
        <v>66</v>
      </c>
      <c r="K551" s="259"/>
      <c r="L551" s="259"/>
      <c r="M551" s="260"/>
      <c r="N551" s="118" t="b">
        <f>N549&gt;N550</f>
        <v>0</v>
      </c>
    </row>
    <row r="552" spans="2:14" x14ac:dyDescent="0.25">
      <c r="B552" s="103">
        <v>2</v>
      </c>
      <c r="C552" s="80">
        <v>97</v>
      </c>
      <c r="D552" s="74">
        <v>0.99999999999944578</v>
      </c>
      <c r="E552" s="90">
        <f>C552-C561</f>
        <v>-116.4</v>
      </c>
      <c r="F552" s="89">
        <f>D552-D561</f>
        <v>-0.75764912225447456</v>
      </c>
      <c r="G552" s="90">
        <f t="shared" ref="G552:G560" si="137">E552*E552</f>
        <v>13548.960000000001</v>
      </c>
      <c r="H552" s="89">
        <f t="shared" ref="H552:H560" si="138">F552*F552</f>
        <v>0.57403219245297576</v>
      </c>
      <c r="I552" s="95">
        <f t="shared" ref="I552:I560" si="139">E552*F552</f>
        <v>88.190357830420837</v>
      </c>
    </row>
    <row r="553" spans="2:14" x14ac:dyDescent="0.25">
      <c r="B553" s="103">
        <v>3</v>
      </c>
      <c r="C553" s="80">
        <v>130</v>
      </c>
      <c r="D553" s="74">
        <v>0.99999999999944578</v>
      </c>
      <c r="E553" s="90">
        <f>C553-C561</f>
        <v>-83.4</v>
      </c>
      <c r="F553" s="89">
        <f>D553-D561</f>
        <v>-0.75764912225447456</v>
      </c>
      <c r="G553" s="90">
        <f t="shared" si="137"/>
        <v>6955.5600000000013</v>
      </c>
      <c r="H553" s="89">
        <f t="shared" si="138"/>
        <v>0.57403219245297576</v>
      </c>
      <c r="I553" s="95">
        <f t="shared" si="139"/>
        <v>63.18793679602318</v>
      </c>
    </row>
    <row r="554" spans="2:14" x14ac:dyDescent="0.25">
      <c r="B554" s="103">
        <v>4</v>
      </c>
      <c r="C554" s="80">
        <v>186</v>
      </c>
      <c r="D554" s="74">
        <v>3.0000000000001137</v>
      </c>
      <c r="E554" s="90">
        <f>C554-C561</f>
        <v>-27.400000000000006</v>
      </c>
      <c r="F554" s="89">
        <f>D554-D561</f>
        <v>1.2423508777461933</v>
      </c>
      <c r="G554" s="90">
        <f t="shared" si="137"/>
        <v>750.76000000000033</v>
      </c>
      <c r="H554" s="89">
        <f t="shared" si="138"/>
        <v>1.543435703436737</v>
      </c>
      <c r="I554" s="95">
        <f t="shared" si="139"/>
        <v>-34.040414050245708</v>
      </c>
    </row>
    <row r="555" spans="2:14" x14ac:dyDescent="0.25">
      <c r="B555" s="103">
        <v>5</v>
      </c>
      <c r="C555" s="80">
        <v>211</v>
      </c>
      <c r="D555" s="74">
        <v>3.0000000000001137</v>
      </c>
      <c r="E555" s="90">
        <f>C555-C561</f>
        <v>-2.4000000000000057</v>
      </c>
      <c r="F555" s="89">
        <f>D555-D561</f>
        <v>1.2423508777461933</v>
      </c>
      <c r="G555" s="90">
        <f t="shared" si="137"/>
        <v>5.7600000000000273</v>
      </c>
      <c r="H555" s="89">
        <f t="shared" si="138"/>
        <v>1.543435703436737</v>
      </c>
      <c r="I555" s="95">
        <f t="shared" si="139"/>
        <v>-2.9816421065908711</v>
      </c>
    </row>
    <row r="556" spans="2:14" x14ac:dyDescent="0.25">
      <c r="B556" s="103">
        <v>6</v>
      </c>
      <c r="C556" s="80">
        <v>234</v>
      </c>
      <c r="D556" s="74">
        <v>0.99999999999944578</v>
      </c>
      <c r="E556" s="90">
        <f>C556-C561</f>
        <v>20.599999999999994</v>
      </c>
      <c r="F556" s="89">
        <f>D556-D561</f>
        <v>-0.75764912225447456</v>
      </c>
      <c r="G556" s="90">
        <f t="shared" si="137"/>
        <v>424.35999999999979</v>
      </c>
      <c r="H556" s="89">
        <f t="shared" si="138"/>
        <v>0.57403219245297576</v>
      </c>
      <c r="I556" s="95">
        <f t="shared" si="139"/>
        <v>-15.607571918442172</v>
      </c>
    </row>
    <row r="557" spans="2:14" x14ac:dyDescent="0.25">
      <c r="B557" s="103">
        <v>7</v>
      </c>
      <c r="C557" s="80">
        <v>270</v>
      </c>
      <c r="D557" s="74">
        <v>3.1622776601684524</v>
      </c>
      <c r="E557" s="90">
        <f>C557-C561</f>
        <v>56.599999999999994</v>
      </c>
      <c r="F557" s="89">
        <f>D557-D561</f>
        <v>1.404628537914532</v>
      </c>
      <c r="G557" s="90">
        <f t="shared" si="137"/>
        <v>3203.5599999999995</v>
      </c>
      <c r="H557" s="89">
        <f t="shared" si="138"/>
        <v>1.9729813295239158</v>
      </c>
      <c r="I557" s="95">
        <f t="shared" si="139"/>
        <v>79.501975245962498</v>
      </c>
    </row>
    <row r="558" spans="2:14" x14ac:dyDescent="0.25">
      <c r="B558" s="103">
        <v>8</v>
      </c>
      <c r="C558" s="80">
        <v>283</v>
      </c>
      <c r="D558" s="74">
        <v>1.4142135623726253</v>
      </c>
      <c r="E558" s="90">
        <f>C558-C561</f>
        <v>69.599999999999994</v>
      </c>
      <c r="F558" s="89">
        <f>D558-D561</f>
        <v>-0.34343555988129504</v>
      </c>
      <c r="G558" s="90">
        <f t="shared" si="137"/>
        <v>4844.1599999999989</v>
      </c>
      <c r="H558" s="89">
        <f t="shared" si="138"/>
        <v>0.11794798379097859</v>
      </c>
      <c r="I558" s="95">
        <f t="shared" si="139"/>
        <v>-23.903114967738134</v>
      </c>
    </row>
    <row r="559" spans="2:14" x14ac:dyDescent="0.25">
      <c r="B559" s="103">
        <v>9</v>
      </c>
      <c r="C559" s="80">
        <v>310</v>
      </c>
      <c r="D559" s="74">
        <v>1.9999999999997797</v>
      </c>
      <c r="E559" s="90">
        <f>C559-C561</f>
        <v>96.6</v>
      </c>
      <c r="F559" s="89">
        <f>D559-D561</f>
        <v>0.24235087774585939</v>
      </c>
      <c r="G559" s="90">
        <f t="shared" si="137"/>
        <v>9331.56</v>
      </c>
      <c r="H559" s="89">
        <f t="shared" si="138"/>
        <v>5.8733947944188486E-2</v>
      </c>
      <c r="I559" s="95">
        <f t="shared" si="139"/>
        <v>23.411094790250015</v>
      </c>
    </row>
    <row r="560" spans="2:14" ht="15.75" thickBot="1" x14ac:dyDescent="0.3">
      <c r="B560" s="104">
        <v>10</v>
      </c>
      <c r="C560" s="127">
        <v>343</v>
      </c>
      <c r="D560" s="78">
        <v>1.9999999999997797</v>
      </c>
      <c r="E560" s="90">
        <f>C560-C561</f>
        <v>129.6</v>
      </c>
      <c r="F560" s="93">
        <f>D560-D561</f>
        <v>0.24235087774585939</v>
      </c>
      <c r="G560" s="92">
        <f t="shared" si="137"/>
        <v>16796.16</v>
      </c>
      <c r="H560" s="93">
        <f t="shared" si="138"/>
        <v>5.8733947944188486E-2</v>
      </c>
      <c r="I560" s="96">
        <f t="shared" si="139"/>
        <v>31.408673755863376</v>
      </c>
    </row>
    <row r="561" spans="2:14" ht="15.75" thickBot="1" x14ac:dyDescent="0.3">
      <c r="B561" s="105" t="s">
        <v>63</v>
      </c>
      <c r="C561" s="128">
        <v>213.4</v>
      </c>
      <c r="D561" s="107">
        <v>1.7576491222539203</v>
      </c>
      <c r="E561" s="100"/>
      <c r="F561" s="106" t="s">
        <v>61</v>
      </c>
      <c r="G561" s="97">
        <f>SUM(G551:G560)</f>
        <v>76424.399999999994</v>
      </c>
      <c r="H561" s="98">
        <f t="shared" ref="H561:I561" si="140">SUM(H551:H560)</f>
        <v>10.106695630395651</v>
      </c>
      <c r="I561" s="99">
        <f t="shared" si="140"/>
        <v>461.2141795067152</v>
      </c>
    </row>
    <row r="563" spans="2:14" ht="15.75" thickBot="1" x14ac:dyDescent="0.3"/>
    <row r="564" spans="2:14" ht="15.75" thickBot="1" x14ac:dyDescent="0.3">
      <c r="B564" s="246" t="s">
        <v>99</v>
      </c>
      <c r="C564" s="247"/>
      <c r="D564" s="247"/>
      <c r="E564" s="247"/>
      <c r="F564" s="247"/>
      <c r="G564" s="247"/>
      <c r="H564" s="247"/>
      <c r="I564" s="248"/>
      <c r="J564" s="249" t="s">
        <v>64</v>
      </c>
      <c r="K564" s="250"/>
      <c r="L564" s="250"/>
      <c r="M564" s="251"/>
      <c r="N564" s="116">
        <f>I576/SQRT(G576*H576)</f>
        <v>0.36937865112671092</v>
      </c>
    </row>
    <row r="565" spans="2:14" ht="15.75" thickBot="1" x14ac:dyDescent="0.3">
      <c r="B565" s="115"/>
      <c r="C565" s="114" t="s">
        <v>60</v>
      </c>
      <c r="D565" s="112"/>
      <c r="E565" s="112"/>
      <c r="F565" s="112"/>
      <c r="G565" s="112"/>
      <c r="H565" s="112"/>
      <c r="I565" s="113"/>
      <c r="J565" s="240" t="s">
        <v>65</v>
      </c>
      <c r="K565" s="241"/>
      <c r="L565" s="241"/>
      <c r="M565" s="242"/>
      <c r="N565" s="117">
        <v>0.63200000000000001</v>
      </c>
    </row>
    <row r="566" spans="2:14" ht="15.75" thickBot="1" x14ac:dyDescent="0.3">
      <c r="B566" s="108">
        <v>1</v>
      </c>
      <c r="C566" s="80">
        <v>70</v>
      </c>
      <c r="D566" s="74">
        <v>0</v>
      </c>
      <c r="E566" s="91">
        <f>C566-C576</f>
        <v>-143.4</v>
      </c>
      <c r="F566" s="110">
        <f>D566-D576</f>
        <v>-1.6128990204494442</v>
      </c>
      <c r="G566" s="91">
        <f>E566*E566</f>
        <v>20563.560000000001</v>
      </c>
      <c r="H566" s="110">
        <f>F566*F566</f>
        <v>2.6014432501667768</v>
      </c>
      <c r="I566" s="111">
        <f>E566*F566</f>
        <v>231.28971953245031</v>
      </c>
      <c r="J566" s="258" t="s">
        <v>66</v>
      </c>
      <c r="K566" s="259"/>
      <c r="L566" s="259"/>
      <c r="M566" s="260"/>
      <c r="N566" s="118" t="b">
        <f>N564&gt;N565</f>
        <v>0</v>
      </c>
    </row>
    <row r="567" spans="2:14" x14ac:dyDescent="0.25">
      <c r="B567" s="103">
        <v>2</v>
      </c>
      <c r="C567" s="80">
        <v>97</v>
      </c>
      <c r="D567" s="74">
        <v>2.0000000000006679</v>
      </c>
      <c r="E567" s="90">
        <f>C567-C576</f>
        <v>-116.4</v>
      </c>
      <c r="F567" s="89">
        <f>D567-D576</f>
        <v>0.38710097955122369</v>
      </c>
      <c r="G567" s="90">
        <f t="shared" ref="G567:G575" si="141">E567*E567</f>
        <v>13548.960000000001</v>
      </c>
      <c r="H567" s="89">
        <f t="shared" ref="H567:H575" si="142">F567*F567</f>
        <v>0.14984716836951689</v>
      </c>
      <c r="I567" s="95">
        <f t="shared" ref="I567:I575" si="143">E567*F567</f>
        <v>-45.05855401976244</v>
      </c>
    </row>
    <row r="568" spans="2:14" x14ac:dyDescent="0.25">
      <c r="B568" s="103">
        <v>3</v>
      </c>
      <c r="C568" s="80">
        <v>130</v>
      </c>
      <c r="D568" s="74">
        <v>1.4142135623729393</v>
      </c>
      <c r="E568" s="90">
        <f>C568-C576</f>
        <v>-83.4</v>
      </c>
      <c r="F568" s="89">
        <f>D568-D576</f>
        <v>-0.19868545807650495</v>
      </c>
      <c r="G568" s="90">
        <f t="shared" si="141"/>
        <v>6955.5600000000013</v>
      </c>
      <c r="H568" s="89">
        <f t="shared" si="142"/>
        <v>3.9475911251070604E-2</v>
      </c>
      <c r="I568" s="95">
        <f t="shared" si="143"/>
        <v>16.570367203580513</v>
      </c>
    </row>
    <row r="569" spans="2:14" x14ac:dyDescent="0.25">
      <c r="B569" s="103">
        <v>4</v>
      </c>
      <c r="C569" s="80">
        <v>186</v>
      </c>
      <c r="D569" s="74">
        <v>1.4142135623729393</v>
      </c>
      <c r="E569" s="90">
        <f>C569-C576</f>
        <v>-27.400000000000006</v>
      </c>
      <c r="F569" s="89">
        <f>D569-D576</f>
        <v>-0.19868545807650495</v>
      </c>
      <c r="G569" s="90">
        <f t="shared" si="141"/>
        <v>750.76000000000033</v>
      </c>
      <c r="H569" s="89">
        <f t="shared" si="142"/>
        <v>3.9475911251070604E-2</v>
      </c>
      <c r="I569" s="95">
        <f t="shared" si="143"/>
        <v>5.4439815512962371</v>
      </c>
    </row>
    <row r="570" spans="2:14" x14ac:dyDescent="0.25">
      <c r="B570" s="103">
        <v>5</v>
      </c>
      <c r="C570" s="80">
        <v>211</v>
      </c>
      <c r="D570" s="74">
        <v>2.2360679775005363</v>
      </c>
      <c r="E570" s="90">
        <f>C570-C576</f>
        <v>-2.4000000000000057</v>
      </c>
      <c r="F570" s="89">
        <f>D570-D576</f>
        <v>0.6231689570510921</v>
      </c>
      <c r="G570" s="90">
        <f t="shared" si="141"/>
        <v>5.7600000000000273</v>
      </c>
      <c r="H570" s="89">
        <f t="shared" si="142"/>
        <v>0.38833954903214585</v>
      </c>
      <c r="I570" s="95">
        <f t="shared" si="143"/>
        <v>-1.4956054969226247</v>
      </c>
    </row>
    <row r="571" spans="2:14" x14ac:dyDescent="0.25">
      <c r="B571" s="103">
        <v>6</v>
      </c>
      <c r="C571" s="80">
        <v>234</v>
      </c>
      <c r="D571" s="74">
        <v>2.2360679775005363</v>
      </c>
      <c r="E571" s="90">
        <f>C571-C576</f>
        <v>20.599999999999994</v>
      </c>
      <c r="F571" s="89">
        <f>D571-D576</f>
        <v>0.6231689570510921</v>
      </c>
      <c r="G571" s="90">
        <f t="shared" si="141"/>
        <v>424.35999999999979</v>
      </c>
      <c r="H571" s="89">
        <f t="shared" si="142"/>
        <v>0.38833954903214585</v>
      </c>
      <c r="I571" s="95">
        <f t="shared" si="143"/>
        <v>12.837280515252493</v>
      </c>
    </row>
    <row r="572" spans="2:14" x14ac:dyDescent="0.25">
      <c r="B572" s="103">
        <v>7</v>
      </c>
      <c r="C572" s="80">
        <v>270</v>
      </c>
      <c r="D572" s="74">
        <v>0.99999999999988987</v>
      </c>
      <c r="E572" s="90">
        <f>C572-C576</f>
        <v>56.599999999999994</v>
      </c>
      <c r="F572" s="89">
        <f>D572-D576</f>
        <v>-0.61289902044955435</v>
      </c>
      <c r="G572" s="90">
        <f t="shared" si="141"/>
        <v>3203.5599999999995</v>
      </c>
      <c r="H572" s="89">
        <f t="shared" si="142"/>
        <v>0.37564520926802325</v>
      </c>
      <c r="I572" s="95">
        <f t="shared" si="143"/>
        <v>-34.69008455744477</v>
      </c>
    </row>
    <row r="573" spans="2:14" x14ac:dyDescent="0.25">
      <c r="B573" s="103">
        <v>8</v>
      </c>
      <c r="C573" s="80">
        <v>283</v>
      </c>
      <c r="D573" s="74">
        <v>2.0000000000006679</v>
      </c>
      <c r="E573" s="90">
        <f>C573-C576</f>
        <v>69.599999999999994</v>
      </c>
      <c r="F573" s="89">
        <f>D573-D576</f>
        <v>0.38710097955122369</v>
      </c>
      <c r="G573" s="90">
        <f t="shared" si="141"/>
        <v>4844.1599999999989</v>
      </c>
      <c r="H573" s="89">
        <f t="shared" si="142"/>
        <v>0.14984716836951689</v>
      </c>
      <c r="I573" s="95">
        <f t="shared" si="143"/>
        <v>26.942228176765166</v>
      </c>
    </row>
    <row r="574" spans="2:14" x14ac:dyDescent="0.25">
      <c r="B574" s="103">
        <v>9</v>
      </c>
      <c r="C574" s="80">
        <v>310</v>
      </c>
      <c r="D574" s="74">
        <v>2.8284271247468205</v>
      </c>
      <c r="E574" s="90">
        <f>C574-C576</f>
        <v>96.6</v>
      </c>
      <c r="F574" s="89">
        <f>D574-D576</f>
        <v>1.2155281042973762</v>
      </c>
      <c r="G574" s="90">
        <f t="shared" si="141"/>
        <v>9331.56</v>
      </c>
      <c r="H574" s="89">
        <f t="shared" si="142"/>
        <v>1.4775085723367731</v>
      </c>
      <c r="I574" s="95">
        <f t="shared" si="143"/>
        <v>117.42001487512654</v>
      </c>
    </row>
    <row r="575" spans="2:14" ht="15.75" thickBot="1" x14ac:dyDescent="0.3">
      <c r="B575" s="104">
        <v>10</v>
      </c>
      <c r="C575" s="127">
        <v>343</v>
      </c>
      <c r="D575" s="78">
        <v>0.99999999999944578</v>
      </c>
      <c r="E575" s="90">
        <f>C575-C576</f>
        <v>129.6</v>
      </c>
      <c r="F575" s="93">
        <f>D575-D576</f>
        <v>-0.61289902044999844</v>
      </c>
      <c r="G575" s="92">
        <f t="shared" si="141"/>
        <v>16796.16</v>
      </c>
      <c r="H575" s="93">
        <f t="shared" si="142"/>
        <v>0.37564520926856759</v>
      </c>
      <c r="I575" s="96">
        <f t="shared" si="143"/>
        <v>-79.4317130503198</v>
      </c>
    </row>
    <row r="576" spans="2:14" ht="15.75" thickBot="1" x14ac:dyDescent="0.3">
      <c r="B576" s="105" t="s">
        <v>63</v>
      </c>
      <c r="C576" s="128">
        <v>213.4</v>
      </c>
      <c r="D576" s="107">
        <v>1.6128990204494442</v>
      </c>
      <c r="E576" s="100"/>
      <c r="F576" s="106" t="s">
        <v>61</v>
      </c>
      <c r="G576" s="97">
        <f>SUM(G566:G575)</f>
        <v>76424.399999999994</v>
      </c>
      <c r="H576" s="98">
        <f t="shared" ref="H576:I576" si="144">SUM(H566:H575)</f>
        <v>5.9855674983456071</v>
      </c>
      <c r="I576" s="99">
        <f t="shared" si="144"/>
        <v>249.82763473002166</v>
      </c>
    </row>
    <row r="578" spans="2:14" ht="15.75" thickBot="1" x14ac:dyDescent="0.3"/>
    <row r="579" spans="2:14" ht="15.75" thickBot="1" x14ac:dyDescent="0.3">
      <c r="B579" s="246" t="s">
        <v>100</v>
      </c>
      <c r="C579" s="247"/>
      <c r="D579" s="247"/>
      <c r="E579" s="247"/>
      <c r="F579" s="247"/>
      <c r="G579" s="247"/>
      <c r="H579" s="247"/>
      <c r="I579" s="248"/>
      <c r="J579" s="249" t="s">
        <v>64</v>
      </c>
      <c r="K579" s="250"/>
      <c r="L579" s="250"/>
      <c r="M579" s="251"/>
      <c r="N579" s="116">
        <f>I591/SQRT(G591*H591)</f>
        <v>3.1916133775129238E-2</v>
      </c>
    </row>
    <row r="580" spans="2:14" ht="15.75" thickBot="1" x14ac:dyDescent="0.3">
      <c r="B580" s="115"/>
      <c r="C580" s="114" t="s">
        <v>60</v>
      </c>
      <c r="D580" s="112"/>
      <c r="E580" s="112"/>
      <c r="F580" s="112"/>
      <c r="G580" s="112"/>
      <c r="H580" s="112"/>
      <c r="I580" s="113"/>
      <c r="J580" s="240" t="s">
        <v>65</v>
      </c>
      <c r="K580" s="241"/>
      <c r="L580" s="241"/>
      <c r="M580" s="242"/>
      <c r="N580" s="117">
        <v>0.63200000000000001</v>
      </c>
    </row>
    <row r="581" spans="2:14" ht="15.75" thickBot="1" x14ac:dyDescent="0.3">
      <c r="B581" s="108">
        <v>1</v>
      </c>
      <c r="C581" s="80">
        <v>70</v>
      </c>
      <c r="D581" s="74">
        <v>0.99999999999944578</v>
      </c>
      <c r="E581" s="91">
        <f>C581-C591</f>
        <v>-143.4</v>
      </c>
      <c r="F581" s="110">
        <f>D581-D591</f>
        <v>-0.2300563079745519</v>
      </c>
      <c r="G581" s="91">
        <f>E581*E581</f>
        <v>20563.560000000001</v>
      </c>
      <c r="H581" s="110">
        <f>F581*F581</f>
        <v>5.292590483888187E-2</v>
      </c>
      <c r="I581" s="111">
        <f>E581*F581</f>
        <v>32.990074563550742</v>
      </c>
      <c r="J581" s="258" t="s">
        <v>66</v>
      </c>
      <c r="K581" s="259"/>
      <c r="L581" s="259"/>
      <c r="M581" s="260"/>
      <c r="N581" s="118" t="b">
        <f>N579&gt;N580</f>
        <v>0</v>
      </c>
    </row>
    <row r="582" spans="2:14" x14ac:dyDescent="0.25">
      <c r="B582" s="103">
        <v>2</v>
      </c>
      <c r="C582" s="80">
        <v>97</v>
      </c>
      <c r="D582" s="74">
        <v>2.2360679774987489</v>
      </c>
      <c r="E582" s="90">
        <f>C582-C591</f>
        <v>-116.4</v>
      </c>
      <c r="F582" s="89">
        <f>D582-D591</f>
        <v>1.0060116695247512</v>
      </c>
      <c r="G582" s="90">
        <f t="shared" ref="G582:G590" si="145">E582*E582</f>
        <v>13548.960000000001</v>
      </c>
      <c r="H582" s="89">
        <f t="shared" ref="H582:H590" si="146">F582*F582</f>
        <v>1.0120594792199773</v>
      </c>
      <c r="I582" s="95">
        <f t="shared" ref="I582:I590" si="147">E582*F582</f>
        <v>-117.09975833268105</v>
      </c>
    </row>
    <row r="583" spans="2:14" x14ac:dyDescent="0.25">
      <c r="B583" s="103">
        <v>3</v>
      </c>
      <c r="C583" s="80">
        <v>130</v>
      </c>
      <c r="D583" s="74">
        <v>0</v>
      </c>
      <c r="E583" s="90">
        <f>C583-C591</f>
        <v>-83.4</v>
      </c>
      <c r="F583" s="89">
        <f>D583-D591</f>
        <v>-1.2300563079739977</v>
      </c>
      <c r="G583" s="90">
        <f t="shared" si="145"/>
        <v>6955.5600000000013</v>
      </c>
      <c r="H583" s="89">
        <f t="shared" si="146"/>
        <v>1.5130385207866222</v>
      </c>
      <c r="I583" s="95">
        <f t="shared" si="147"/>
        <v>102.58669608503142</v>
      </c>
    </row>
    <row r="584" spans="2:14" x14ac:dyDescent="0.25">
      <c r="B584" s="103">
        <v>4</v>
      </c>
      <c r="C584" s="80">
        <v>186</v>
      </c>
      <c r="D584" s="74">
        <v>0.99999999999944578</v>
      </c>
      <c r="E584" s="90">
        <f>C584-C591</f>
        <v>-27.400000000000006</v>
      </c>
      <c r="F584" s="89">
        <f>D584-D591</f>
        <v>-0.2300563079745519</v>
      </c>
      <c r="G584" s="90">
        <f t="shared" si="145"/>
        <v>750.76000000000033</v>
      </c>
      <c r="H584" s="89">
        <f t="shared" si="146"/>
        <v>5.292590483888187E-2</v>
      </c>
      <c r="I584" s="95">
        <f t="shared" si="147"/>
        <v>6.3035428385027235</v>
      </c>
    </row>
    <row r="585" spans="2:14" x14ac:dyDescent="0.25">
      <c r="B585" s="103">
        <v>5</v>
      </c>
      <c r="C585" s="80">
        <v>211</v>
      </c>
      <c r="D585" s="74">
        <v>1.4142135623726253</v>
      </c>
      <c r="E585" s="90">
        <f>C585-C591</f>
        <v>-2.4000000000000057</v>
      </c>
      <c r="F585" s="89">
        <f>D585-D591</f>
        <v>0.18415725439862762</v>
      </c>
      <c r="G585" s="90">
        <f t="shared" si="145"/>
        <v>5.7600000000000273</v>
      </c>
      <c r="H585" s="89">
        <f t="shared" si="146"/>
        <v>3.3913894347640854E-2</v>
      </c>
      <c r="I585" s="95">
        <f t="shared" si="147"/>
        <v>-0.44197741055670736</v>
      </c>
    </row>
    <row r="586" spans="2:14" x14ac:dyDescent="0.25">
      <c r="B586" s="103">
        <v>6</v>
      </c>
      <c r="C586" s="80">
        <v>234</v>
      </c>
      <c r="D586" s="74">
        <v>0.99999999999944578</v>
      </c>
      <c r="E586" s="90">
        <f>C586-C591</f>
        <v>20.599999999999994</v>
      </c>
      <c r="F586" s="89">
        <f>D586-D591</f>
        <v>-0.2300563079745519</v>
      </c>
      <c r="G586" s="90">
        <f t="shared" si="145"/>
        <v>424.35999999999979</v>
      </c>
      <c r="H586" s="89">
        <f t="shared" si="146"/>
        <v>5.292590483888187E-2</v>
      </c>
      <c r="I586" s="95">
        <f t="shared" si="147"/>
        <v>-4.7391599442757677</v>
      </c>
    </row>
    <row r="587" spans="2:14" x14ac:dyDescent="0.25">
      <c r="B587" s="103">
        <v>7</v>
      </c>
      <c r="C587" s="80">
        <v>270</v>
      </c>
      <c r="D587" s="74">
        <v>1.4142135623726253</v>
      </c>
      <c r="E587" s="90">
        <f>C587-C591</f>
        <v>56.599999999999994</v>
      </c>
      <c r="F587" s="89">
        <f>D587-D591</f>
        <v>0.18415725439862762</v>
      </c>
      <c r="G587" s="90">
        <f t="shared" si="145"/>
        <v>3203.5599999999995</v>
      </c>
      <c r="H587" s="89">
        <f t="shared" si="146"/>
        <v>3.3913894347640854E-2</v>
      </c>
      <c r="I587" s="95">
        <f t="shared" si="147"/>
        <v>10.423300598962323</v>
      </c>
    </row>
    <row r="588" spans="2:14" x14ac:dyDescent="0.25">
      <c r="B588" s="103">
        <v>8</v>
      </c>
      <c r="C588" s="80">
        <v>283</v>
      </c>
      <c r="D588" s="74">
        <v>1.9999999999988916</v>
      </c>
      <c r="E588" s="90">
        <f>C588-C591</f>
        <v>69.599999999999994</v>
      </c>
      <c r="F588" s="89">
        <f>D588-D591</f>
        <v>0.76994369202489388</v>
      </c>
      <c r="G588" s="90">
        <f t="shared" si="145"/>
        <v>4844.1599999999989</v>
      </c>
      <c r="H588" s="89">
        <f t="shared" si="146"/>
        <v>0.59281328888892459</v>
      </c>
      <c r="I588" s="95">
        <f t="shared" si="147"/>
        <v>53.588080964932608</v>
      </c>
    </row>
    <row r="589" spans="2:14" x14ac:dyDescent="0.25">
      <c r="B589" s="103">
        <v>9</v>
      </c>
      <c r="C589" s="80">
        <v>310</v>
      </c>
      <c r="D589" s="74">
        <v>2.2360679774987489</v>
      </c>
      <c r="E589" s="90">
        <f>C589-C591</f>
        <v>96.6</v>
      </c>
      <c r="F589" s="89">
        <f>D589-D591</f>
        <v>1.0060116695247512</v>
      </c>
      <c r="G589" s="90">
        <f t="shared" si="145"/>
        <v>9331.56</v>
      </c>
      <c r="H589" s="89">
        <f t="shared" si="146"/>
        <v>1.0120594792199773</v>
      </c>
      <c r="I589" s="95">
        <f t="shared" si="147"/>
        <v>97.180727276090963</v>
      </c>
    </row>
    <row r="590" spans="2:14" ht="15.75" thickBot="1" x14ac:dyDescent="0.3">
      <c r="B590" s="104">
        <v>10</v>
      </c>
      <c r="C590" s="127">
        <v>343</v>
      </c>
      <c r="D590" s="78">
        <v>0</v>
      </c>
      <c r="E590" s="90">
        <f>C590-C591</f>
        <v>129.6</v>
      </c>
      <c r="F590" s="93">
        <f>D590-D591</f>
        <v>-1.2300563079739977</v>
      </c>
      <c r="G590" s="92">
        <f t="shared" si="145"/>
        <v>16796.16</v>
      </c>
      <c r="H590" s="93">
        <f t="shared" si="146"/>
        <v>1.5130385207866222</v>
      </c>
      <c r="I590" s="96">
        <f t="shared" si="147"/>
        <v>-159.41529751343009</v>
      </c>
    </row>
    <row r="591" spans="2:14" ht="15.75" thickBot="1" x14ac:dyDescent="0.3">
      <c r="B591" s="105" t="s">
        <v>63</v>
      </c>
      <c r="C591" s="128">
        <v>213.4</v>
      </c>
      <c r="D591" s="107">
        <v>1.2300563079739977</v>
      </c>
      <c r="E591" s="100"/>
      <c r="F591" s="106" t="s">
        <v>61</v>
      </c>
      <c r="G591" s="97">
        <f>SUM(G581:G590)</f>
        <v>76424.399999999994</v>
      </c>
      <c r="H591" s="98">
        <f t="shared" ref="H591:I591" si="148">SUM(H581:H590)</f>
        <v>5.8696147921140511</v>
      </c>
      <c r="I591" s="99">
        <f t="shared" si="148"/>
        <v>21.376229126127186</v>
      </c>
    </row>
    <row r="593" spans="2:14" ht="15.75" thickBot="1" x14ac:dyDescent="0.3"/>
    <row r="594" spans="2:14" ht="15.75" thickBot="1" x14ac:dyDescent="0.3">
      <c r="B594" s="246" t="s">
        <v>101</v>
      </c>
      <c r="C594" s="247"/>
      <c r="D594" s="247"/>
      <c r="E594" s="247"/>
      <c r="F594" s="247"/>
      <c r="G594" s="247"/>
      <c r="H594" s="247"/>
      <c r="I594" s="248"/>
      <c r="J594" s="249" t="s">
        <v>64</v>
      </c>
      <c r="K594" s="250"/>
      <c r="L594" s="250"/>
      <c r="M594" s="251"/>
      <c r="N594" s="116">
        <f>I606/SQRT(G606*H606)</f>
        <v>-0.14094933426805348</v>
      </c>
    </row>
    <row r="595" spans="2:14" ht="15.75" thickBot="1" x14ac:dyDescent="0.3">
      <c r="B595" s="115"/>
      <c r="C595" s="114" t="s">
        <v>60</v>
      </c>
      <c r="D595" s="112"/>
      <c r="E595" s="112"/>
      <c r="F595" s="112"/>
      <c r="G595" s="112"/>
      <c r="H595" s="112"/>
      <c r="I595" s="113"/>
      <c r="J595" s="240" t="s">
        <v>65</v>
      </c>
      <c r="K595" s="241"/>
      <c r="L595" s="241"/>
      <c r="M595" s="242"/>
      <c r="N595" s="117">
        <v>0.63200000000000001</v>
      </c>
    </row>
    <row r="596" spans="2:14" ht="15.75" thickBot="1" x14ac:dyDescent="0.3">
      <c r="B596" s="108">
        <v>1</v>
      </c>
      <c r="C596" s="80">
        <v>70</v>
      </c>
      <c r="D596" s="74">
        <v>0.99999999999944578</v>
      </c>
      <c r="E596" s="91">
        <f>C596-C606</f>
        <v>-143.4</v>
      </c>
      <c r="F596" s="110">
        <f>D596-D606</f>
        <v>-0.58929222270014225</v>
      </c>
      <c r="G596" s="91">
        <f>E596*E596</f>
        <v>20563.560000000001</v>
      </c>
      <c r="H596" s="110">
        <f>F596*F596</f>
        <v>0.34726532373487407</v>
      </c>
      <c r="I596" s="111">
        <f>E596*F596</f>
        <v>84.504504735200399</v>
      </c>
      <c r="J596" s="258" t="s">
        <v>66</v>
      </c>
      <c r="K596" s="259"/>
      <c r="L596" s="259"/>
      <c r="M596" s="260"/>
      <c r="N596" s="118" t="b">
        <f>N594&gt;N595</f>
        <v>0</v>
      </c>
    </row>
    <row r="597" spans="2:14" x14ac:dyDescent="0.25">
      <c r="B597" s="103">
        <v>2</v>
      </c>
      <c r="C597" s="80">
        <v>97</v>
      </c>
      <c r="D597" s="74">
        <v>2.8284271247466637</v>
      </c>
      <c r="E597" s="90">
        <f>C597-C606</f>
        <v>-116.4</v>
      </c>
      <c r="F597" s="89">
        <f>D597-D606</f>
        <v>1.2391349020470757</v>
      </c>
      <c r="G597" s="90">
        <f t="shared" ref="G597:G605" si="149">E597*E597</f>
        <v>13548.960000000001</v>
      </c>
      <c r="H597" s="89">
        <f t="shared" ref="H597:H605" si="150">F597*F597</f>
        <v>1.5354553054712159</v>
      </c>
      <c r="I597" s="95">
        <f t="shared" ref="I597:I605" si="151">E597*F597</f>
        <v>-144.23530259827962</v>
      </c>
    </row>
    <row r="598" spans="2:14" x14ac:dyDescent="0.25">
      <c r="B598" s="103">
        <v>3</v>
      </c>
      <c r="C598" s="80">
        <v>130</v>
      </c>
      <c r="D598" s="74">
        <v>1.0000000000012221</v>
      </c>
      <c r="E598" s="90">
        <f>C598-C606</f>
        <v>-83.4</v>
      </c>
      <c r="F598" s="89">
        <f>D598-D606</f>
        <v>-0.5892922226983659</v>
      </c>
      <c r="G598" s="90">
        <f t="shared" si="149"/>
        <v>6955.5600000000013</v>
      </c>
      <c r="H598" s="89">
        <f t="shared" si="150"/>
        <v>0.34726532373278046</v>
      </c>
      <c r="I598" s="95">
        <f t="shared" si="151"/>
        <v>49.146971373043719</v>
      </c>
    </row>
    <row r="599" spans="2:14" x14ac:dyDescent="0.25">
      <c r="B599" s="103">
        <v>4</v>
      </c>
      <c r="C599" s="80">
        <v>186</v>
      </c>
      <c r="D599" s="74">
        <v>2.2360679775003378</v>
      </c>
      <c r="E599" s="90">
        <f>C599-C606</f>
        <v>-27.400000000000006</v>
      </c>
      <c r="F599" s="89">
        <f>D599-D606</f>
        <v>0.64677575480074978</v>
      </c>
      <c r="G599" s="90">
        <f t="shared" si="149"/>
        <v>750.76000000000033</v>
      </c>
      <c r="H599" s="89">
        <f t="shared" si="150"/>
        <v>0.41831887699807963</v>
      </c>
      <c r="I599" s="95">
        <f t="shared" si="151"/>
        <v>-17.721655681540547</v>
      </c>
    </row>
    <row r="600" spans="2:14" x14ac:dyDescent="0.25">
      <c r="B600" s="103">
        <v>5</v>
      </c>
      <c r="C600" s="80">
        <v>211</v>
      </c>
      <c r="D600" s="74">
        <v>2.0000000000006679</v>
      </c>
      <c r="E600" s="90">
        <f>C600-C606</f>
        <v>-2.4000000000000057</v>
      </c>
      <c r="F600" s="89">
        <f>D600-D606</f>
        <v>0.41070777730107988</v>
      </c>
      <c r="G600" s="90">
        <f t="shared" si="149"/>
        <v>5.7600000000000273</v>
      </c>
      <c r="H600" s="89">
        <f t="shared" si="150"/>
        <v>0.16868087833559342</v>
      </c>
      <c r="I600" s="95">
        <f t="shared" si="151"/>
        <v>-0.985698665522594</v>
      </c>
    </row>
    <row r="601" spans="2:14" x14ac:dyDescent="0.25">
      <c r="B601" s="103">
        <v>6</v>
      </c>
      <c r="C601" s="80">
        <v>234</v>
      </c>
      <c r="D601" s="74">
        <v>0.99999999999988987</v>
      </c>
      <c r="E601" s="90">
        <f>C601-C606</f>
        <v>20.599999999999994</v>
      </c>
      <c r="F601" s="89">
        <f>D601-D606</f>
        <v>-0.58929222269969816</v>
      </c>
      <c r="G601" s="90">
        <f t="shared" si="149"/>
        <v>424.35999999999979</v>
      </c>
      <c r="H601" s="89">
        <f t="shared" si="150"/>
        <v>0.34726532373435065</v>
      </c>
      <c r="I601" s="95">
        <f t="shared" si="151"/>
        <v>-12.139419787613779</v>
      </c>
    </row>
    <row r="602" spans="2:14" x14ac:dyDescent="0.25">
      <c r="B602" s="103">
        <v>7</v>
      </c>
      <c r="C602" s="80">
        <v>270</v>
      </c>
      <c r="D602" s="74">
        <v>1.4142135623738814</v>
      </c>
      <c r="E602" s="90">
        <f>C602-C606</f>
        <v>56.599999999999994</v>
      </c>
      <c r="F602" s="89">
        <f>D602-D606</f>
        <v>-0.17507866032570663</v>
      </c>
      <c r="G602" s="90">
        <f t="shared" si="149"/>
        <v>3203.5599999999995</v>
      </c>
      <c r="H602" s="89">
        <f t="shared" si="150"/>
        <v>3.0652537301444158E-2</v>
      </c>
      <c r="I602" s="95">
        <f t="shared" si="151"/>
        <v>-9.9094521744349944</v>
      </c>
    </row>
    <row r="603" spans="2:14" x14ac:dyDescent="0.25">
      <c r="B603" s="103">
        <v>8</v>
      </c>
      <c r="C603" s="80">
        <v>283</v>
      </c>
      <c r="D603" s="74">
        <v>0.99999999999988987</v>
      </c>
      <c r="E603" s="90">
        <f>C603-C606</f>
        <v>69.599999999999994</v>
      </c>
      <c r="F603" s="89">
        <f>D603-D606</f>
        <v>-0.58929222269969816</v>
      </c>
      <c r="G603" s="90">
        <f t="shared" si="149"/>
        <v>4844.1599999999989</v>
      </c>
      <c r="H603" s="89">
        <f t="shared" si="150"/>
        <v>0.34726532373435065</v>
      </c>
      <c r="I603" s="95">
        <f t="shared" si="151"/>
        <v>-41.014738699898992</v>
      </c>
    </row>
    <row r="604" spans="2:14" x14ac:dyDescent="0.25">
      <c r="B604" s="103">
        <v>9</v>
      </c>
      <c r="C604" s="80">
        <v>310</v>
      </c>
      <c r="D604" s="74">
        <v>2.0000000000000018</v>
      </c>
      <c r="E604" s="90">
        <f>C604-C606</f>
        <v>96.6</v>
      </c>
      <c r="F604" s="89">
        <f>D604-D606</f>
        <v>0.41070777730041375</v>
      </c>
      <c r="G604" s="90">
        <f t="shared" si="149"/>
        <v>9331.56</v>
      </c>
      <c r="H604" s="89">
        <f t="shared" si="150"/>
        <v>0.16868087833504625</v>
      </c>
      <c r="I604" s="95">
        <f t="shared" si="151"/>
        <v>39.674371287219962</v>
      </c>
    </row>
    <row r="605" spans="2:14" ht="15.75" thickBot="1" x14ac:dyDescent="0.3">
      <c r="B605" s="104">
        <v>10</v>
      </c>
      <c r="C605" s="127">
        <v>343</v>
      </c>
      <c r="D605" s="78">
        <v>1.4142135623738814</v>
      </c>
      <c r="E605" s="90">
        <f>C605-C606</f>
        <v>129.6</v>
      </c>
      <c r="F605" s="93">
        <f>D605-D606</f>
        <v>-0.17507866032570663</v>
      </c>
      <c r="G605" s="92">
        <f t="shared" si="149"/>
        <v>16796.16</v>
      </c>
      <c r="H605" s="93">
        <f t="shared" si="150"/>
        <v>3.0652537301444158E-2</v>
      </c>
      <c r="I605" s="96">
        <f t="shared" si="151"/>
        <v>-22.690194378211579</v>
      </c>
    </row>
    <row r="606" spans="2:14" ht="15.75" thickBot="1" x14ac:dyDescent="0.3">
      <c r="B606" s="105" t="s">
        <v>63</v>
      </c>
      <c r="C606" s="128">
        <v>213.4</v>
      </c>
      <c r="D606" s="107">
        <v>1.589292222699588</v>
      </c>
      <c r="E606" s="100"/>
      <c r="F606" s="106" t="s">
        <v>61</v>
      </c>
      <c r="G606" s="97">
        <f>SUM(G596:G605)</f>
        <v>76424.399999999994</v>
      </c>
      <c r="H606" s="98">
        <f t="shared" ref="H606:I606" si="152">SUM(H596:H605)</f>
        <v>3.7415023086791788</v>
      </c>
      <c r="I606" s="99">
        <f t="shared" si="152"/>
        <v>-75.370614590038016</v>
      </c>
    </row>
    <row r="608" spans="2:14" ht="15.75" thickBot="1" x14ac:dyDescent="0.3"/>
    <row r="609" spans="2:14" ht="15.75" thickBot="1" x14ac:dyDescent="0.3">
      <c r="B609" s="246" t="s">
        <v>102</v>
      </c>
      <c r="C609" s="247"/>
      <c r="D609" s="247"/>
      <c r="E609" s="247"/>
      <c r="F609" s="247"/>
      <c r="G609" s="247"/>
      <c r="H609" s="247"/>
      <c r="I609" s="248"/>
      <c r="J609" s="249" t="s">
        <v>64</v>
      </c>
      <c r="K609" s="250"/>
      <c r="L609" s="250"/>
      <c r="M609" s="251"/>
      <c r="N609" s="116">
        <f>I621/SQRT(G621*H621)</f>
        <v>0.148954228704131</v>
      </c>
    </row>
    <row r="610" spans="2:14" ht="15.75" thickBot="1" x14ac:dyDescent="0.3">
      <c r="B610" s="115"/>
      <c r="C610" s="114" t="s">
        <v>60</v>
      </c>
      <c r="D610" s="112"/>
      <c r="E610" s="112"/>
      <c r="F610" s="112"/>
      <c r="G610" s="112"/>
      <c r="H610" s="112"/>
      <c r="I610" s="113"/>
      <c r="J610" s="240" t="s">
        <v>65</v>
      </c>
      <c r="K610" s="241"/>
      <c r="L610" s="241"/>
      <c r="M610" s="242"/>
      <c r="N610" s="117">
        <v>0.63200000000000001</v>
      </c>
    </row>
    <row r="611" spans="2:14" ht="15.75" thickBot="1" x14ac:dyDescent="0.3">
      <c r="B611" s="108">
        <v>1</v>
      </c>
      <c r="C611" s="80">
        <v>70</v>
      </c>
      <c r="D611" s="74">
        <v>2.0000000000006679</v>
      </c>
      <c r="E611" s="91">
        <f>C611-C621</f>
        <v>-143.4</v>
      </c>
      <c r="F611" s="110">
        <f>D611-D621</f>
        <v>-0.36989087173989077</v>
      </c>
      <c r="G611" s="91">
        <f>E611*E611</f>
        <v>20563.560000000001</v>
      </c>
      <c r="H611" s="110">
        <f>F611*F611</f>
        <v>0.13681925699649633</v>
      </c>
      <c r="I611" s="111">
        <f>E611*F611</f>
        <v>53.042351007500336</v>
      </c>
      <c r="J611" s="258" t="s">
        <v>66</v>
      </c>
      <c r="K611" s="259"/>
      <c r="L611" s="259"/>
      <c r="M611" s="260"/>
      <c r="N611" s="118" t="b">
        <f>N609&gt;N610</f>
        <v>0</v>
      </c>
    </row>
    <row r="612" spans="2:14" x14ac:dyDescent="0.25">
      <c r="B612" s="103">
        <v>2</v>
      </c>
      <c r="C612" s="80">
        <v>97</v>
      </c>
      <c r="D612" s="74">
        <v>1.0000000000000009</v>
      </c>
      <c r="E612" s="90">
        <f>C612-C621</f>
        <v>-116.4</v>
      </c>
      <c r="F612" s="89">
        <f>D612-D621</f>
        <v>-1.3698908717405578</v>
      </c>
      <c r="G612" s="90">
        <f t="shared" ref="G612:G620" si="153">E612*E612</f>
        <v>13548.960000000001</v>
      </c>
      <c r="H612" s="89">
        <f t="shared" ref="H612:H620" si="154">F612*F612</f>
        <v>1.8766010004781053</v>
      </c>
      <c r="I612" s="95">
        <f t="shared" ref="I612:I620" si="155">E612*F612</f>
        <v>159.45529747060093</v>
      </c>
    </row>
    <row r="613" spans="2:14" x14ac:dyDescent="0.25">
      <c r="B613" s="103">
        <v>3</v>
      </c>
      <c r="C613" s="80">
        <v>130</v>
      </c>
      <c r="D613" s="74">
        <v>3.1622776601668021</v>
      </c>
      <c r="E613" s="90">
        <f>C613-C621</f>
        <v>-83.4</v>
      </c>
      <c r="F613" s="89">
        <f>D613-D621</f>
        <v>0.79238678842624344</v>
      </c>
      <c r="G613" s="90">
        <f t="shared" si="153"/>
        <v>6955.5600000000013</v>
      </c>
      <c r="H613" s="89">
        <f t="shared" si="154"/>
        <v>0.62787682247245624</v>
      </c>
      <c r="I613" s="95">
        <f t="shared" si="155"/>
        <v>-66.085058154748708</v>
      </c>
    </row>
    <row r="614" spans="2:14" x14ac:dyDescent="0.25">
      <c r="B614" s="103">
        <v>4</v>
      </c>
      <c r="C614" s="80">
        <v>186</v>
      </c>
      <c r="D614" s="74">
        <v>2.9999999999983373</v>
      </c>
      <c r="E614" s="90">
        <f>C614-C621</f>
        <v>-27.400000000000006</v>
      </c>
      <c r="F614" s="89">
        <f>D614-D621</f>
        <v>0.63010912825777865</v>
      </c>
      <c r="G614" s="90">
        <f t="shared" si="153"/>
        <v>750.76000000000033</v>
      </c>
      <c r="H614" s="89">
        <f t="shared" si="154"/>
        <v>0.39703751351377775</v>
      </c>
      <c r="I614" s="95">
        <f t="shared" si="155"/>
        <v>-17.264990114263139</v>
      </c>
    </row>
    <row r="615" spans="2:14" x14ac:dyDescent="0.25">
      <c r="B615" s="103">
        <v>5</v>
      </c>
      <c r="C615" s="80">
        <v>211</v>
      </c>
      <c r="D615" s="74">
        <v>2.9999999999983373</v>
      </c>
      <c r="E615" s="90">
        <f>C615-C621</f>
        <v>-2.4000000000000057</v>
      </c>
      <c r="F615" s="89">
        <f>D615-D621</f>
        <v>0.63010912825777865</v>
      </c>
      <c r="G615" s="90">
        <f t="shared" si="153"/>
        <v>5.7600000000000273</v>
      </c>
      <c r="H615" s="89">
        <f t="shared" si="154"/>
        <v>0.39703751351377775</v>
      </c>
      <c r="I615" s="95">
        <f t="shared" si="155"/>
        <v>-1.5122619078186723</v>
      </c>
    </row>
    <row r="616" spans="2:14" x14ac:dyDescent="0.25">
      <c r="B616" s="103">
        <v>6</v>
      </c>
      <c r="C616" s="80">
        <v>234</v>
      </c>
      <c r="D616" s="74">
        <v>2.2360679774987986</v>
      </c>
      <c r="E616" s="90">
        <f>C616-C621</f>
        <v>20.599999999999994</v>
      </c>
      <c r="F616" s="89">
        <f>D616-D621</f>
        <v>-0.13382289424176008</v>
      </c>
      <c r="G616" s="90">
        <f t="shared" si="153"/>
        <v>424.35999999999979</v>
      </c>
      <c r="H616" s="89">
        <f t="shared" si="154"/>
        <v>1.7908567023241305E-2</v>
      </c>
      <c r="I616" s="95">
        <f t="shared" si="155"/>
        <v>-2.756751621380257</v>
      </c>
    </row>
    <row r="617" spans="2:14" x14ac:dyDescent="0.25">
      <c r="B617" s="103">
        <v>7</v>
      </c>
      <c r="C617" s="80">
        <v>270</v>
      </c>
      <c r="D617" s="74">
        <v>2.8284271247454074</v>
      </c>
      <c r="E617" s="90">
        <f>C617-C621</f>
        <v>56.599999999999994</v>
      </c>
      <c r="F617" s="89">
        <f>D617-D621</f>
        <v>0.45853625300484868</v>
      </c>
      <c r="G617" s="90">
        <f t="shared" si="153"/>
        <v>3203.5599999999995</v>
      </c>
      <c r="H617" s="89">
        <f t="shared" si="154"/>
        <v>0.21025549531972659</v>
      </c>
      <c r="I617" s="95">
        <f t="shared" si="155"/>
        <v>25.953151920074433</v>
      </c>
    </row>
    <row r="618" spans="2:14" x14ac:dyDescent="0.25">
      <c r="B618" s="103">
        <v>8</v>
      </c>
      <c r="C618" s="80">
        <v>283</v>
      </c>
      <c r="D618" s="74">
        <v>2.2360679774987986</v>
      </c>
      <c r="E618" s="90">
        <f>C618-C621</f>
        <v>69.599999999999994</v>
      </c>
      <c r="F618" s="89">
        <f>D618-D621</f>
        <v>-0.13382289424176008</v>
      </c>
      <c r="G618" s="90">
        <f t="shared" si="153"/>
        <v>4844.1599999999989</v>
      </c>
      <c r="H618" s="89">
        <f t="shared" si="154"/>
        <v>1.7908567023241305E-2</v>
      </c>
      <c r="I618" s="95">
        <f t="shared" si="155"/>
        <v>-9.314073439226501</v>
      </c>
    </row>
    <row r="619" spans="2:14" x14ac:dyDescent="0.25">
      <c r="B619" s="103">
        <v>9</v>
      </c>
      <c r="C619" s="80">
        <v>310</v>
      </c>
      <c r="D619" s="74">
        <v>2.2360679774995433</v>
      </c>
      <c r="E619" s="90">
        <f>C619-C621</f>
        <v>96.6</v>
      </c>
      <c r="F619" s="89">
        <f>D619-D621</f>
        <v>-0.13382289424101534</v>
      </c>
      <c r="G619" s="90">
        <f t="shared" si="153"/>
        <v>9331.56</v>
      </c>
      <c r="H619" s="89">
        <f t="shared" si="154"/>
        <v>1.7908567023041978E-2</v>
      </c>
      <c r="I619" s="95">
        <f t="shared" si="155"/>
        <v>-12.927291583682081</v>
      </c>
    </row>
    <row r="620" spans="2:14" ht="15.75" thickBot="1" x14ac:dyDescent="0.3">
      <c r="B620" s="104">
        <v>10</v>
      </c>
      <c r="C620" s="127">
        <v>343</v>
      </c>
      <c r="D620" s="78">
        <v>1.9999999999988916</v>
      </c>
      <c r="E620" s="90">
        <f>C620-C621</f>
        <v>129.6</v>
      </c>
      <c r="F620" s="93">
        <f>D620-D621</f>
        <v>-0.36989087174166713</v>
      </c>
      <c r="G620" s="92">
        <f t="shared" si="153"/>
        <v>16796.16</v>
      </c>
      <c r="H620" s="93">
        <f t="shared" si="154"/>
        <v>0.13681925699781045</v>
      </c>
      <c r="I620" s="96">
        <f t="shared" si="155"/>
        <v>-47.93785697772006</v>
      </c>
    </row>
    <row r="621" spans="2:14" ht="15.75" thickBot="1" x14ac:dyDescent="0.3">
      <c r="B621" s="105" t="s">
        <v>63</v>
      </c>
      <c r="C621" s="128">
        <v>213.4</v>
      </c>
      <c r="D621" s="107">
        <v>2.3698908717405587</v>
      </c>
      <c r="E621" s="100"/>
      <c r="F621" s="106" t="s">
        <v>61</v>
      </c>
      <c r="G621" s="97">
        <f>SUM(G611:G620)</f>
        <v>76424.399999999994</v>
      </c>
      <c r="H621" s="98">
        <f t="shared" ref="H621:I621" si="156">SUM(H611:H620)</f>
        <v>3.8361725603616756</v>
      </c>
      <c r="I621" s="99">
        <f t="shared" si="156"/>
        <v>80.65251659933628</v>
      </c>
    </row>
    <row r="623" spans="2:14" ht="15.75" thickBot="1" x14ac:dyDescent="0.3"/>
    <row r="624" spans="2:14" ht="15.75" thickBot="1" x14ac:dyDescent="0.3">
      <c r="B624" s="246" t="s">
        <v>103</v>
      </c>
      <c r="C624" s="247"/>
      <c r="D624" s="247"/>
      <c r="E624" s="247"/>
      <c r="F624" s="247"/>
      <c r="G624" s="247"/>
      <c r="H624" s="247"/>
      <c r="I624" s="248"/>
      <c r="J624" s="249" t="s">
        <v>64</v>
      </c>
      <c r="K624" s="250"/>
      <c r="L624" s="250"/>
      <c r="M624" s="251"/>
      <c r="N624" s="116">
        <f>I636/SQRT(G636*H636)</f>
        <v>0.21543056689217838</v>
      </c>
    </row>
    <row r="625" spans="2:14" ht="15.75" thickBot="1" x14ac:dyDescent="0.3">
      <c r="B625" s="115"/>
      <c r="C625" s="114" t="s">
        <v>60</v>
      </c>
      <c r="D625" s="112"/>
      <c r="E625" s="112"/>
      <c r="F625" s="112"/>
      <c r="G625" s="112"/>
      <c r="H625" s="112"/>
      <c r="I625" s="113"/>
      <c r="J625" s="240" t="s">
        <v>65</v>
      </c>
      <c r="K625" s="241"/>
      <c r="L625" s="241"/>
      <c r="M625" s="242"/>
      <c r="N625" s="117">
        <v>0.63200000000000001</v>
      </c>
    </row>
    <row r="626" spans="2:14" ht="15.75" thickBot="1" x14ac:dyDescent="0.3">
      <c r="B626" s="108">
        <v>1</v>
      </c>
      <c r="C626" s="80">
        <v>70</v>
      </c>
      <c r="D626" s="74">
        <v>2.0000000000006679</v>
      </c>
      <c r="E626" s="91">
        <f>C626-C636</f>
        <v>-143.4</v>
      </c>
      <c r="F626" s="110">
        <f>D626-D636</f>
        <v>-0.16830407927045732</v>
      </c>
      <c r="G626" s="91">
        <f>E626*E626</f>
        <v>20563.560000000001</v>
      </c>
      <c r="H626" s="110">
        <f>F626*F626</f>
        <v>2.832626309907638E-2</v>
      </c>
      <c r="I626" s="111">
        <f>E626*F626</f>
        <v>24.13480496738358</v>
      </c>
      <c r="J626" s="258" t="s">
        <v>66</v>
      </c>
      <c r="K626" s="259"/>
      <c r="L626" s="259"/>
      <c r="M626" s="260"/>
      <c r="N626" s="118" t="b">
        <f>N624&gt;N625</f>
        <v>0</v>
      </c>
    </row>
    <row r="627" spans="2:14" x14ac:dyDescent="0.25">
      <c r="B627" s="103">
        <v>2</v>
      </c>
      <c r="C627" s="80">
        <v>97</v>
      </c>
      <c r="D627" s="74">
        <v>1.0000000000001119</v>
      </c>
      <c r="E627" s="90">
        <f>C627-C636</f>
        <v>-116.4</v>
      </c>
      <c r="F627" s="89">
        <f>D627-D636</f>
        <v>-1.1683040792710133</v>
      </c>
      <c r="G627" s="90">
        <f t="shared" ref="G627:G635" si="157">E627*E627</f>
        <v>13548.960000000001</v>
      </c>
      <c r="H627" s="89">
        <f t="shared" ref="H627:H635" si="158">F627*F627</f>
        <v>1.3649344216412902</v>
      </c>
      <c r="I627" s="95">
        <f t="shared" ref="I627:I635" si="159">E627*F627</f>
        <v>135.99059482714597</v>
      </c>
    </row>
    <row r="628" spans="2:14" x14ac:dyDescent="0.25">
      <c r="B628" s="103">
        <v>3</v>
      </c>
      <c r="C628" s="80">
        <v>130</v>
      </c>
      <c r="D628" s="74">
        <v>2.2360679774995433</v>
      </c>
      <c r="E628" s="90">
        <f>C628-C636</f>
        <v>-83.4</v>
      </c>
      <c r="F628" s="89">
        <f>D628-D636</f>
        <v>6.7763898228418107E-2</v>
      </c>
      <c r="G628" s="90">
        <f t="shared" si="157"/>
        <v>6955.5600000000013</v>
      </c>
      <c r="H628" s="89">
        <f t="shared" si="158"/>
        <v>4.5919459031114069E-3</v>
      </c>
      <c r="I628" s="95">
        <f t="shared" si="159"/>
        <v>-5.6515091122500705</v>
      </c>
    </row>
    <row r="629" spans="2:14" x14ac:dyDescent="0.25">
      <c r="B629" s="103">
        <v>4</v>
      </c>
      <c r="C629" s="80">
        <v>186</v>
      </c>
      <c r="D629" s="74">
        <v>3.1622776601685225</v>
      </c>
      <c r="E629" s="90">
        <f>C629-C636</f>
        <v>-27.400000000000006</v>
      </c>
      <c r="F629" s="89">
        <f>D629-D636</f>
        <v>0.99397358089739729</v>
      </c>
      <c r="G629" s="90">
        <f t="shared" si="157"/>
        <v>750.76000000000033</v>
      </c>
      <c r="H629" s="89">
        <f t="shared" si="158"/>
        <v>0.98798347952199483</v>
      </c>
      <c r="I629" s="95">
        <f t="shared" si="159"/>
        <v>-27.234876116588691</v>
      </c>
    </row>
    <row r="630" spans="2:14" x14ac:dyDescent="0.25">
      <c r="B630" s="103">
        <v>5</v>
      </c>
      <c r="C630" s="80">
        <v>211</v>
      </c>
      <c r="D630" s="74">
        <v>2.2360679775004373</v>
      </c>
      <c r="E630" s="90">
        <f>C630-C636</f>
        <v>-2.4000000000000057</v>
      </c>
      <c r="F630" s="89">
        <f>D630-D636</f>
        <v>6.7763898229312058E-2</v>
      </c>
      <c r="G630" s="90">
        <f t="shared" si="157"/>
        <v>5.7600000000000273</v>
      </c>
      <c r="H630" s="89">
        <f t="shared" si="158"/>
        <v>4.5919459032325617E-3</v>
      </c>
      <c r="I630" s="95">
        <f t="shared" si="159"/>
        <v>-0.16263335575034932</v>
      </c>
    </row>
    <row r="631" spans="2:14" x14ac:dyDescent="0.25">
      <c r="B631" s="103">
        <v>6</v>
      </c>
      <c r="C631" s="80">
        <v>234</v>
      </c>
      <c r="D631" s="74">
        <v>2.2360679775004373</v>
      </c>
      <c r="E631" s="90">
        <f>C631-C636</f>
        <v>20.599999999999994</v>
      </c>
      <c r="F631" s="89">
        <f>D631-D636</f>
        <v>6.7763898229312058E-2</v>
      </c>
      <c r="G631" s="90">
        <f t="shared" si="157"/>
        <v>424.35999999999979</v>
      </c>
      <c r="H631" s="89">
        <f t="shared" si="158"/>
        <v>4.5919459032325617E-3</v>
      </c>
      <c r="I631" s="95">
        <f t="shared" si="159"/>
        <v>1.3959363035238279</v>
      </c>
    </row>
    <row r="632" spans="2:14" x14ac:dyDescent="0.25">
      <c r="B632" s="103">
        <v>7</v>
      </c>
      <c r="C632" s="80">
        <v>270</v>
      </c>
      <c r="D632" s="74">
        <v>2.2360679775004373</v>
      </c>
      <c r="E632" s="90">
        <f>C632-C636</f>
        <v>56.599999999999994</v>
      </c>
      <c r="F632" s="89">
        <f>D632-D636</f>
        <v>6.7763898229312058E-2</v>
      </c>
      <c r="G632" s="90">
        <f t="shared" si="157"/>
        <v>3203.5599999999995</v>
      </c>
      <c r="H632" s="89">
        <f t="shared" si="158"/>
        <v>4.5919459032325617E-3</v>
      </c>
      <c r="I632" s="95">
        <f t="shared" si="159"/>
        <v>3.8354366397790622</v>
      </c>
    </row>
    <row r="633" spans="2:14" x14ac:dyDescent="0.25">
      <c r="B633" s="103">
        <v>8</v>
      </c>
      <c r="C633" s="80">
        <v>283</v>
      </c>
      <c r="D633" s="74">
        <v>2.0000000000000018</v>
      </c>
      <c r="E633" s="90">
        <f>C633-C636</f>
        <v>69.599999999999994</v>
      </c>
      <c r="F633" s="89">
        <f>D633-D636</f>
        <v>-0.16830407927112345</v>
      </c>
      <c r="G633" s="90">
        <f t="shared" si="157"/>
        <v>4844.1599999999989</v>
      </c>
      <c r="H633" s="89">
        <f t="shared" si="158"/>
        <v>2.8326263099300607E-2</v>
      </c>
      <c r="I633" s="95">
        <f t="shared" si="159"/>
        <v>-11.713963917270192</v>
      </c>
    </row>
    <row r="634" spans="2:14" x14ac:dyDescent="0.25">
      <c r="B634" s="103">
        <v>9</v>
      </c>
      <c r="C634" s="80">
        <v>310</v>
      </c>
      <c r="D634" s="74">
        <v>3.162277660168312</v>
      </c>
      <c r="E634" s="90">
        <f>C634-C636</f>
        <v>96.6</v>
      </c>
      <c r="F634" s="89">
        <f>D634-D636</f>
        <v>0.99397358089718679</v>
      </c>
      <c r="G634" s="90">
        <f t="shared" si="157"/>
        <v>9331.56</v>
      </c>
      <c r="H634" s="89">
        <f t="shared" si="158"/>
        <v>0.98798347952157639</v>
      </c>
      <c r="I634" s="95">
        <f t="shared" si="159"/>
        <v>96.017847914668238</v>
      </c>
    </row>
    <row r="635" spans="2:14" ht="15.75" thickBot="1" x14ac:dyDescent="0.3">
      <c r="B635" s="104">
        <v>10</v>
      </c>
      <c r="C635" s="127">
        <v>343</v>
      </c>
      <c r="D635" s="78">
        <v>1.4142135623727823</v>
      </c>
      <c r="E635" s="90">
        <f>C635-C636</f>
        <v>129.6</v>
      </c>
      <c r="F635" s="93">
        <f>D635-D636</f>
        <v>-0.75409051689834294</v>
      </c>
      <c r="G635" s="92">
        <f t="shared" si="157"/>
        <v>16796.16</v>
      </c>
      <c r="H635" s="93">
        <f t="shared" si="158"/>
        <v>0.56865250767601005</v>
      </c>
      <c r="I635" s="96">
        <f t="shared" si="159"/>
        <v>-97.730130990025245</v>
      </c>
    </row>
    <row r="636" spans="2:14" ht="15.75" thickBot="1" x14ac:dyDescent="0.3">
      <c r="B636" s="105" t="s">
        <v>63</v>
      </c>
      <c r="C636" s="128">
        <v>213.4</v>
      </c>
      <c r="D636" s="107">
        <v>2.1683040792711252</v>
      </c>
      <c r="E636" s="100"/>
      <c r="F636" s="106" t="s">
        <v>61</v>
      </c>
      <c r="G636" s="97">
        <f>SUM(G626:G635)</f>
        <v>76424.399999999994</v>
      </c>
      <c r="H636" s="98">
        <f t="shared" ref="H636:I636" si="160">SUM(H626:H635)</f>
        <v>3.9845741981720577</v>
      </c>
      <c r="I636" s="99">
        <f t="shared" si="160"/>
        <v>118.88150716061615</v>
      </c>
    </row>
    <row r="638" spans="2:14" ht="15.75" thickBot="1" x14ac:dyDescent="0.3"/>
    <row r="639" spans="2:14" ht="15.75" thickBot="1" x14ac:dyDescent="0.3">
      <c r="B639" s="246" t="s">
        <v>104</v>
      </c>
      <c r="C639" s="247"/>
      <c r="D639" s="247"/>
      <c r="E639" s="247"/>
      <c r="F639" s="247"/>
      <c r="G639" s="247"/>
      <c r="H639" s="247"/>
      <c r="I639" s="248"/>
      <c r="J639" s="249" t="s">
        <v>64</v>
      </c>
      <c r="K639" s="250"/>
      <c r="L639" s="250"/>
      <c r="M639" s="251"/>
      <c r="N639" s="116">
        <f>I651/SQRT(G651*H651)</f>
        <v>0.75742471371636866</v>
      </c>
    </row>
    <row r="640" spans="2:14" ht="15.75" thickBot="1" x14ac:dyDescent="0.3">
      <c r="B640" s="115"/>
      <c r="C640" s="114" t="s">
        <v>60</v>
      </c>
      <c r="D640" s="112"/>
      <c r="E640" s="112"/>
      <c r="F640" s="112"/>
      <c r="G640" s="112"/>
      <c r="H640" s="112"/>
      <c r="I640" s="113"/>
      <c r="J640" s="240" t="s">
        <v>65</v>
      </c>
      <c r="K640" s="241"/>
      <c r="L640" s="241"/>
      <c r="M640" s="242"/>
      <c r="N640" s="117">
        <v>0.63200000000000001</v>
      </c>
    </row>
    <row r="641" spans="2:14" ht="15.75" thickBot="1" x14ac:dyDescent="0.3">
      <c r="B641" s="108">
        <v>1</v>
      </c>
      <c r="C641" s="80">
        <v>70</v>
      </c>
      <c r="D641" s="74">
        <v>0</v>
      </c>
      <c r="E641" s="91">
        <f>C641-C651</f>
        <v>-143.4</v>
      </c>
      <c r="F641" s="110">
        <f>D641-D651</f>
        <v>-1.4812559200035988</v>
      </c>
      <c r="G641" s="91">
        <f>E641*E641</f>
        <v>20563.560000000001</v>
      </c>
      <c r="H641" s="110">
        <f>F641*F641</f>
        <v>2.1941191005457079</v>
      </c>
      <c r="I641" s="111">
        <f>E641*F641</f>
        <v>212.41209892851609</v>
      </c>
      <c r="J641" s="258" t="s">
        <v>66</v>
      </c>
      <c r="K641" s="259"/>
      <c r="L641" s="259"/>
      <c r="M641" s="260"/>
      <c r="N641" s="129" t="b">
        <f>N639&gt;N640</f>
        <v>1</v>
      </c>
    </row>
    <row r="642" spans="2:14" x14ac:dyDescent="0.25">
      <c r="B642" s="103">
        <v>2</v>
      </c>
      <c r="C642" s="80">
        <v>97</v>
      </c>
      <c r="D642" s="74">
        <v>0</v>
      </c>
      <c r="E642" s="90">
        <f>C642-C651</f>
        <v>-116.4</v>
      </c>
      <c r="F642" s="89">
        <f>D642-D651</f>
        <v>-1.4812559200035988</v>
      </c>
      <c r="G642" s="90">
        <f t="shared" ref="G642:G650" si="161">E642*E642</f>
        <v>13548.960000000001</v>
      </c>
      <c r="H642" s="89">
        <f t="shared" ref="H642:H650" si="162">F642*F642</f>
        <v>2.1941191005457079</v>
      </c>
      <c r="I642" s="95">
        <f t="shared" ref="I642:I650" si="163">E642*F642</f>
        <v>172.41818908841893</v>
      </c>
    </row>
    <row r="643" spans="2:14" ht="15.75" thickBot="1" x14ac:dyDescent="0.3">
      <c r="B643" s="103">
        <v>3</v>
      </c>
      <c r="C643" s="80">
        <v>130</v>
      </c>
      <c r="D643" s="74">
        <v>0.99999999999944578</v>
      </c>
      <c r="E643" s="90">
        <f>C643-C651</f>
        <v>-83.4</v>
      </c>
      <c r="F643" s="89">
        <f>D643-D651</f>
        <v>-0.48125592000415307</v>
      </c>
      <c r="G643" s="90">
        <f t="shared" si="161"/>
        <v>6955.5600000000013</v>
      </c>
      <c r="H643" s="89">
        <f t="shared" si="162"/>
        <v>0.23160726053904379</v>
      </c>
      <c r="I643" s="95">
        <f t="shared" si="163"/>
        <v>40.136743728346367</v>
      </c>
    </row>
    <row r="644" spans="2:14" x14ac:dyDescent="0.25">
      <c r="B644" s="103">
        <v>4</v>
      </c>
      <c r="C644" s="80">
        <v>186</v>
      </c>
      <c r="D644" s="74">
        <v>1.9999999999988916</v>
      </c>
      <c r="E644" s="90">
        <f>C644-C651</f>
        <v>-27.400000000000006</v>
      </c>
      <c r="F644" s="89">
        <f>D644-D651</f>
        <v>0.51874407999529271</v>
      </c>
      <c r="G644" s="90">
        <f t="shared" si="161"/>
        <v>750.76000000000033</v>
      </c>
      <c r="H644" s="89">
        <f t="shared" si="162"/>
        <v>0.26909542053016267</v>
      </c>
      <c r="I644" s="95">
        <f t="shared" si="163"/>
        <v>-14.213587791871023</v>
      </c>
      <c r="K644" s="142" t="s">
        <v>107</v>
      </c>
      <c r="L644" s="223"/>
      <c r="M644" s="224"/>
    </row>
    <row r="645" spans="2:14" x14ac:dyDescent="0.25">
      <c r="B645" s="103">
        <v>5</v>
      </c>
      <c r="C645" s="80">
        <v>211</v>
      </c>
      <c r="D645" s="74">
        <v>1.9999999999988916</v>
      </c>
      <c r="E645" s="90">
        <f>C645-C651</f>
        <v>-2.4000000000000057</v>
      </c>
      <c r="F645" s="89">
        <f>D645-D651</f>
        <v>0.51874407999529271</v>
      </c>
      <c r="G645" s="90">
        <f t="shared" si="161"/>
        <v>5.7600000000000273</v>
      </c>
      <c r="H645" s="89">
        <f t="shared" si="162"/>
        <v>0.26909542053016267</v>
      </c>
      <c r="I645" s="95">
        <f t="shared" si="163"/>
        <v>-1.2449857919887055</v>
      </c>
      <c r="K645" s="143" t="s">
        <v>108</v>
      </c>
      <c r="L645" s="212">
        <f>I651/G651</f>
        <v>8.246297597796385E-3</v>
      </c>
      <c r="M645" s="213"/>
    </row>
    <row r="646" spans="2:14" ht="15.75" thickBot="1" x14ac:dyDescent="0.3">
      <c r="B646" s="103">
        <v>6</v>
      </c>
      <c r="C646" s="80">
        <v>234</v>
      </c>
      <c r="D646" s="74">
        <v>0.99999999999944578</v>
      </c>
      <c r="E646" s="90">
        <f>C646-C651</f>
        <v>20.599999999999994</v>
      </c>
      <c r="F646" s="89">
        <f>D646-D651</f>
        <v>-0.48125592000415307</v>
      </c>
      <c r="G646" s="90">
        <f t="shared" si="161"/>
        <v>424.35999999999979</v>
      </c>
      <c r="H646" s="89">
        <f t="shared" si="162"/>
        <v>0.23160726053904379</v>
      </c>
      <c r="I646" s="95">
        <f t="shared" si="163"/>
        <v>-9.9138719520855503</v>
      </c>
      <c r="K646" s="144" t="s">
        <v>109</v>
      </c>
      <c r="L646" s="214">
        <f>D651-L645*C651</f>
        <v>-0.27850398736614967</v>
      </c>
      <c r="M646" s="215"/>
    </row>
    <row r="647" spans="2:14" x14ac:dyDescent="0.25">
      <c r="B647" s="103">
        <v>7</v>
      </c>
      <c r="C647" s="80">
        <v>270</v>
      </c>
      <c r="D647" s="74">
        <v>3.1622776601684524</v>
      </c>
      <c r="E647" s="90">
        <f>C647-C651</f>
        <v>56.599999999999994</v>
      </c>
      <c r="F647" s="89">
        <f>D647-D651</f>
        <v>1.6810217401648535</v>
      </c>
      <c r="G647" s="90">
        <f t="shared" si="161"/>
        <v>3203.5599999999995</v>
      </c>
      <c r="H647" s="89">
        <f t="shared" si="162"/>
        <v>2.8258340909068722</v>
      </c>
      <c r="I647" s="95">
        <f t="shared" si="163"/>
        <v>95.145830493330692</v>
      </c>
      <c r="K647" s="216"/>
      <c r="L647" s="204"/>
      <c r="M647" s="217"/>
    </row>
    <row r="648" spans="2:14" ht="15.75" thickBot="1" x14ac:dyDescent="0.3">
      <c r="B648" s="103">
        <v>8</v>
      </c>
      <c r="C648" s="80">
        <v>283</v>
      </c>
      <c r="D648" s="74">
        <v>1.4142135623726253</v>
      </c>
      <c r="E648" s="90">
        <f>C648-C651</f>
        <v>69.599999999999994</v>
      </c>
      <c r="F648" s="89">
        <f>D648-D651</f>
        <v>-6.7042357630973548E-2</v>
      </c>
      <c r="G648" s="90">
        <f t="shared" si="161"/>
        <v>4844.1599999999989</v>
      </c>
      <c r="H648" s="89">
        <f t="shared" si="162"/>
        <v>4.4946777167193573E-3</v>
      </c>
      <c r="I648" s="95">
        <f t="shared" si="163"/>
        <v>-4.6661480911157582</v>
      </c>
      <c r="K648" s="218"/>
      <c r="L648" s="219"/>
      <c r="M648" s="220"/>
    </row>
    <row r="649" spans="2:14" x14ac:dyDescent="0.25">
      <c r="B649" s="103">
        <v>9</v>
      </c>
      <c r="C649" s="80">
        <v>310</v>
      </c>
      <c r="D649" s="74">
        <v>2.2360679774993448</v>
      </c>
      <c r="E649" s="90">
        <f>C649-C651</f>
        <v>96.6</v>
      </c>
      <c r="F649" s="89">
        <f>D649-D651</f>
        <v>0.75481205749574598</v>
      </c>
      <c r="G649" s="90">
        <f t="shared" si="161"/>
        <v>9331.56</v>
      </c>
      <c r="H649" s="89">
        <f t="shared" si="162"/>
        <v>0.56974124214096133</v>
      </c>
      <c r="I649" s="95">
        <f t="shared" si="163"/>
        <v>72.91484475408906</v>
      </c>
    </row>
    <row r="650" spans="2:14" ht="15.75" thickBot="1" x14ac:dyDescent="0.3">
      <c r="B650" s="104">
        <v>10</v>
      </c>
      <c r="C650" s="127">
        <v>343</v>
      </c>
      <c r="D650" s="78">
        <v>1.9999999999988916</v>
      </c>
      <c r="E650" s="90">
        <f>C650-C651</f>
        <v>129.6</v>
      </c>
      <c r="F650" s="93">
        <f>D650-D651</f>
        <v>0.51874407999529271</v>
      </c>
      <c r="G650" s="92">
        <f t="shared" si="161"/>
        <v>16796.16</v>
      </c>
      <c r="H650" s="93">
        <f t="shared" si="162"/>
        <v>0.26909542053016267</v>
      </c>
      <c r="I650" s="96">
        <f t="shared" si="163"/>
        <v>67.229232767389931</v>
      </c>
    </row>
    <row r="651" spans="2:14" ht="15.75" thickBot="1" x14ac:dyDescent="0.3">
      <c r="B651" s="105" t="s">
        <v>63</v>
      </c>
      <c r="C651" s="128">
        <v>213.4</v>
      </c>
      <c r="D651" s="107">
        <v>1.4812559200035988</v>
      </c>
      <c r="E651" s="100"/>
      <c r="F651" s="106" t="s">
        <v>61</v>
      </c>
      <c r="G651" s="97">
        <f>SUM(G641:G650)</f>
        <v>76424.399999999994</v>
      </c>
      <c r="H651" s="98">
        <f t="shared" ref="H651:I651" si="164">SUM(H641:H650)</f>
        <v>9.0588089945245454</v>
      </c>
      <c r="I651" s="99">
        <f t="shared" si="164"/>
        <v>630.21834613302997</v>
      </c>
    </row>
    <row r="653" spans="2:14" ht="15.75" thickBot="1" x14ac:dyDescent="0.3"/>
    <row r="654" spans="2:14" ht="15.75" thickBot="1" x14ac:dyDescent="0.3">
      <c r="B654" s="246" t="s">
        <v>110</v>
      </c>
      <c r="C654" s="247"/>
      <c r="D654" s="247"/>
      <c r="E654" s="247"/>
      <c r="F654" s="247"/>
      <c r="G654" s="247"/>
      <c r="H654" s="247"/>
      <c r="I654" s="248"/>
      <c r="J654" s="249" t="s">
        <v>64</v>
      </c>
      <c r="K654" s="250"/>
      <c r="L654" s="250"/>
      <c r="M654" s="251"/>
      <c r="N654" s="116">
        <f>I665/SQRT(G665*H665)</f>
        <v>0.36207082915271438</v>
      </c>
    </row>
    <row r="655" spans="2:14" ht="15.75" thickBot="1" x14ac:dyDescent="0.3">
      <c r="B655" s="115"/>
      <c r="C655" s="114" t="s">
        <v>60</v>
      </c>
      <c r="D655" s="112"/>
      <c r="E655" s="112"/>
      <c r="F655" s="112"/>
      <c r="G655" s="112"/>
      <c r="H655" s="112"/>
      <c r="I655" s="113"/>
      <c r="J655" s="240" t="s">
        <v>65</v>
      </c>
      <c r="K655" s="241"/>
      <c r="L655" s="241"/>
      <c r="M655" s="242"/>
      <c r="N655" s="117">
        <v>0.66600000000000004</v>
      </c>
    </row>
    <row r="656" spans="2:14" ht="15.75" thickBot="1" x14ac:dyDescent="0.3">
      <c r="B656" s="108">
        <v>1</v>
      </c>
      <c r="C656" s="80">
        <v>70</v>
      </c>
      <c r="D656" s="74">
        <v>2.8284271247452506</v>
      </c>
      <c r="E656" s="91">
        <f>C656-C665</f>
        <v>-143.66666666666666</v>
      </c>
      <c r="F656" s="110">
        <f>D656-D665</f>
        <v>-1.0728710351397268</v>
      </c>
      <c r="G656" s="91">
        <f>E656*E656</f>
        <v>20640.111111111109</v>
      </c>
      <c r="H656" s="110">
        <f>F656*F656</f>
        <v>1.151052258041789</v>
      </c>
      <c r="I656" s="111">
        <f>E656*F656</f>
        <v>154.13580538174074</v>
      </c>
      <c r="J656" s="258" t="s">
        <v>66</v>
      </c>
      <c r="K656" s="259"/>
      <c r="L656" s="259"/>
      <c r="M656" s="260"/>
      <c r="N656" s="118" t="b">
        <f>N654&gt;N655</f>
        <v>0</v>
      </c>
    </row>
    <row r="657" spans="2:13" x14ac:dyDescent="0.25">
      <c r="B657" s="103">
        <v>2</v>
      </c>
      <c r="C657" s="80">
        <v>97</v>
      </c>
      <c r="D657" s="74">
        <v>2.2360679774987489</v>
      </c>
      <c r="E657" s="90">
        <f>C657-C665</f>
        <v>-116.66666666666666</v>
      </c>
      <c r="F657" s="89">
        <f>D657-D665</f>
        <v>-1.6652301823862286</v>
      </c>
      <c r="G657" s="90">
        <f t="shared" ref="G657:G664" si="165">E657*E657</f>
        <v>13611.111111111109</v>
      </c>
      <c r="H657" s="89">
        <f t="shared" ref="H657:H664" si="166">F657*F657</f>
        <v>2.7729915603300719</v>
      </c>
      <c r="I657" s="95">
        <f t="shared" ref="I657:I664" si="167">E657*F657</f>
        <v>194.27685461172666</v>
      </c>
    </row>
    <row r="658" spans="2:13" x14ac:dyDescent="0.25">
      <c r="B658" s="103">
        <v>3</v>
      </c>
      <c r="C658" s="80">
        <v>130</v>
      </c>
      <c r="D658" s="74">
        <v>3.1622776601684524</v>
      </c>
      <c r="E658" s="90">
        <f>C658-C665</f>
        <v>-83.666666666666657</v>
      </c>
      <c r="F658" s="89">
        <f>D658-D665</f>
        <v>-0.73902049971652506</v>
      </c>
      <c r="G658" s="90">
        <f t="shared" si="165"/>
        <v>7000.1111111111095</v>
      </c>
      <c r="H658" s="89">
        <f t="shared" si="166"/>
        <v>0.54615129900126247</v>
      </c>
      <c r="I658" s="95">
        <f t="shared" si="167"/>
        <v>61.83138180961592</v>
      </c>
    </row>
    <row r="659" spans="2:13" x14ac:dyDescent="0.25">
      <c r="B659" s="103">
        <v>4</v>
      </c>
      <c r="C659" s="80">
        <v>186</v>
      </c>
      <c r="D659" s="74">
        <v>6.7082039324978355</v>
      </c>
      <c r="E659" s="90">
        <f>C659-C665</f>
        <v>-27.666666666666657</v>
      </c>
      <c r="F659" s="89">
        <f>D659-D665</f>
        <v>2.8069057726128581</v>
      </c>
      <c r="G659" s="90">
        <f t="shared" si="165"/>
        <v>765.44444444444389</v>
      </c>
      <c r="H659" s="89">
        <f t="shared" si="166"/>
        <v>7.8787200163273861</v>
      </c>
      <c r="I659" s="95">
        <f t="shared" si="167"/>
        <v>-77.657726375622374</v>
      </c>
    </row>
    <row r="660" spans="2:13" ht="14.45" customHeight="1" x14ac:dyDescent="0.25">
      <c r="B660" s="103">
        <v>6</v>
      </c>
      <c r="C660" s="80">
        <v>234</v>
      </c>
      <c r="D660" s="74">
        <v>3.6055512754639616</v>
      </c>
      <c r="E660" s="90">
        <f>C660-C665</f>
        <v>20.333333333333343</v>
      </c>
      <c r="F660" s="89">
        <f>D660-D665</f>
        <v>-0.29574688442101582</v>
      </c>
      <c r="G660" s="90">
        <f t="shared" si="165"/>
        <v>413.44444444444485</v>
      </c>
      <c r="H660" s="89">
        <f t="shared" si="166"/>
        <v>8.7466219644737692E-2</v>
      </c>
      <c r="I660" s="95">
        <f t="shared" si="167"/>
        <v>-6.0135199832273241</v>
      </c>
      <c r="K660" s="141"/>
      <c r="L660" s="141"/>
      <c r="M660" s="141"/>
    </row>
    <row r="661" spans="2:13" ht="14.45" customHeight="1" x14ac:dyDescent="0.25">
      <c r="B661" s="103">
        <v>7</v>
      </c>
      <c r="C661" s="80">
        <v>270</v>
      </c>
      <c r="D661" s="74">
        <v>5.099019513591788</v>
      </c>
      <c r="E661" s="90">
        <f>C661-C665</f>
        <v>56.333333333333343</v>
      </c>
      <c r="F661" s="89">
        <f>D661-D665</f>
        <v>1.1977213537068105</v>
      </c>
      <c r="G661" s="90">
        <f t="shared" si="165"/>
        <v>3173.4444444444457</v>
      </c>
      <c r="H661" s="89">
        <f t="shared" si="166"/>
        <v>1.4345364411252748</v>
      </c>
      <c r="I661" s="95">
        <f t="shared" si="167"/>
        <v>67.471636258817</v>
      </c>
      <c r="K661" s="141"/>
      <c r="L661" s="141"/>
      <c r="M661" s="141"/>
    </row>
    <row r="662" spans="2:13" ht="14.45" customHeight="1" x14ac:dyDescent="0.25">
      <c r="B662" s="103">
        <v>8</v>
      </c>
      <c r="C662" s="80">
        <v>283</v>
      </c>
      <c r="D662" s="74">
        <v>3.9999999999995595</v>
      </c>
      <c r="E662" s="90">
        <f>C662-C665</f>
        <v>69.333333333333343</v>
      </c>
      <c r="F662" s="89">
        <f>D662-D665</f>
        <v>9.8701840114582051E-2</v>
      </c>
      <c r="G662" s="90">
        <f t="shared" si="165"/>
        <v>4807.1111111111122</v>
      </c>
      <c r="H662" s="89">
        <f t="shared" si="166"/>
        <v>9.7420532420045194E-3</v>
      </c>
      <c r="I662" s="95">
        <f t="shared" si="167"/>
        <v>6.8433275812776895</v>
      </c>
      <c r="K662" s="141"/>
      <c r="L662" s="141"/>
      <c r="M662" s="141"/>
    </row>
    <row r="663" spans="2:13" ht="14.45" customHeight="1" x14ac:dyDescent="0.25">
      <c r="B663" s="103">
        <v>9</v>
      </c>
      <c r="C663" s="80">
        <v>310</v>
      </c>
      <c r="D663" s="74">
        <v>3.0000000000001137</v>
      </c>
      <c r="E663" s="90">
        <f>C663-C665</f>
        <v>96.333333333333343</v>
      </c>
      <c r="F663" s="89">
        <f>D663-D665</f>
        <v>-0.90129815988486373</v>
      </c>
      <c r="G663" s="90">
        <f t="shared" si="165"/>
        <v>9280.1111111111131</v>
      </c>
      <c r="H663" s="89">
        <f t="shared" si="166"/>
        <v>0.81233837301184142</v>
      </c>
      <c r="I663" s="95">
        <f t="shared" si="167"/>
        <v>-86.825056068908552</v>
      </c>
      <c r="K663" s="141"/>
      <c r="L663" s="141"/>
      <c r="M663" s="141"/>
    </row>
    <row r="664" spans="2:13" ht="15.75" thickBot="1" x14ac:dyDescent="0.3">
      <c r="B664" s="104">
        <v>10</v>
      </c>
      <c r="C664" s="127">
        <v>343</v>
      </c>
      <c r="D664" s="78">
        <v>4.4721359549990867</v>
      </c>
      <c r="E664" s="90">
        <f>C664-C665</f>
        <v>129.33333333333334</v>
      </c>
      <c r="F664" s="93">
        <f>D664-D665</f>
        <v>0.57083779511410926</v>
      </c>
      <c r="G664" s="92">
        <f t="shared" si="165"/>
        <v>16727.111111111113</v>
      </c>
      <c r="H664" s="93">
        <f t="shared" si="166"/>
        <v>0.32585578833073781</v>
      </c>
      <c r="I664" s="96">
        <f t="shared" si="167"/>
        <v>73.82835483475813</v>
      </c>
    </row>
    <row r="665" spans="2:13" ht="15.75" thickBot="1" x14ac:dyDescent="0.3">
      <c r="B665" s="105" t="s">
        <v>63</v>
      </c>
      <c r="C665" s="128">
        <f>AVERAGE(C656:C664)</f>
        <v>213.66666666666666</v>
      </c>
      <c r="D665" s="107">
        <v>3.9012981598849774</v>
      </c>
      <c r="E665" s="100"/>
      <c r="F665" s="106" t="s">
        <v>61</v>
      </c>
      <c r="G665" s="97">
        <f>SUM(G656:G664)</f>
        <v>76418</v>
      </c>
      <c r="H665" s="98">
        <f t="shared" ref="H665:I665" si="168">SUM(H656:H664)</f>
        <v>15.018854009055104</v>
      </c>
      <c r="I665" s="99">
        <f t="shared" si="168"/>
        <v>387.89105805017789</v>
      </c>
    </row>
  </sheetData>
  <mergeCells count="214">
    <mergeCell ref="B2:C2"/>
    <mergeCell ref="L3:L4"/>
    <mergeCell ref="M3:M4"/>
    <mergeCell ref="B53:C53"/>
    <mergeCell ref="B25:B31"/>
    <mergeCell ref="B32:B38"/>
    <mergeCell ref="B39:B45"/>
    <mergeCell ref="B46:B52"/>
    <mergeCell ref="D3:D4"/>
    <mergeCell ref="E3:E4"/>
    <mergeCell ref="B3:B4"/>
    <mergeCell ref="C3:C4"/>
    <mergeCell ref="B5:B10"/>
    <mergeCell ref="B11:B17"/>
    <mergeCell ref="B18:B24"/>
    <mergeCell ref="B57:I57"/>
    <mergeCell ref="J57:M57"/>
    <mergeCell ref="N3:N4"/>
    <mergeCell ref="F3:F4"/>
    <mergeCell ref="G3:G4"/>
    <mergeCell ref="H3:H4"/>
    <mergeCell ref="I3:I4"/>
    <mergeCell ref="J3:J4"/>
    <mergeCell ref="K3:K4"/>
    <mergeCell ref="J89:M89"/>
    <mergeCell ref="B102:I102"/>
    <mergeCell ref="J102:M102"/>
    <mergeCell ref="J103:M103"/>
    <mergeCell ref="J104:M104"/>
    <mergeCell ref="J58:M58"/>
    <mergeCell ref="J59:M59"/>
    <mergeCell ref="B87:I87"/>
    <mergeCell ref="J87:M87"/>
    <mergeCell ref="J88:M88"/>
    <mergeCell ref="B72:I72"/>
    <mergeCell ref="J72:M72"/>
    <mergeCell ref="J73:M73"/>
    <mergeCell ref="J74:M74"/>
    <mergeCell ref="J133:M133"/>
    <mergeCell ref="J134:M134"/>
    <mergeCell ref="B144:I144"/>
    <mergeCell ref="J144:M144"/>
    <mergeCell ref="B117:I117"/>
    <mergeCell ref="J117:M117"/>
    <mergeCell ref="J118:M118"/>
    <mergeCell ref="J119:M119"/>
    <mergeCell ref="B132:I132"/>
    <mergeCell ref="J132:M132"/>
    <mergeCell ref="L123:M123"/>
    <mergeCell ref="L124:M124"/>
    <mergeCell ref="L122:M122"/>
    <mergeCell ref="K125:M126"/>
    <mergeCell ref="J161:M161"/>
    <mergeCell ref="B174:I174"/>
    <mergeCell ref="J174:M174"/>
    <mergeCell ref="J175:M175"/>
    <mergeCell ref="J176:M176"/>
    <mergeCell ref="J145:M145"/>
    <mergeCell ref="J146:M146"/>
    <mergeCell ref="B159:I159"/>
    <mergeCell ref="J159:M159"/>
    <mergeCell ref="J160:M160"/>
    <mergeCell ref="J205:M205"/>
    <mergeCell ref="J206:M206"/>
    <mergeCell ref="B219:I219"/>
    <mergeCell ref="J219:M219"/>
    <mergeCell ref="J220:M220"/>
    <mergeCell ref="B189:I189"/>
    <mergeCell ref="J189:M189"/>
    <mergeCell ref="J190:M190"/>
    <mergeCell ref="J191:M191"/>
    <mergeCell ref="B204:I204"/>
    <mergeCell ref="J204:M204"/>
    <mergeCell ref="L209:M209"/>
    <mergeCell ref="L210:M210"/>
    <mergeCell ref="L211:M211"/>
    <mergeCell ref="K212:M213"/>
    <mergeCell ref="B249:I249"/>
    <mergeCell ref="J249:M249"/>
    <mergeCell ref="J250:M250"/>
    <mergeCell ref="J251:M251"/>
    <mergeCell ref="B264:I264"/>
    <mergeCell ref="J264:M264"/>
    <mergeCell ref="J221:M221"/>
    <mergeCell ref="B234:I234"/>
    <mergeCell ref="J234:M234"/>
    <mergeCell ref="J235:M235"/>
    <mergeCell ref="J236:M236"/>
    <mergeCell ref="J281:M281"/>
    <mergeCell ref="B294:I294"/>
    <mergeCell ref="J294:M294"/>
    <mergeCell ref="J295:M295"/>
    <mergeCell ref="J296:M296"/>
    <mergeCell ref="J265:M265"/>
    <mergeCell ref="J266:M266"/>
    <mergeCell ref="B279:I279"/>
    <mergeCell ref="J279:M279"/>
    <mergeCell ref="J280:M280"/>
    <mergeCell ref="J325:M325"/>
    <mergeCell ref="J326:M326"/>
    <mergeCell ref="B339:I339"/>
    <mergeCell ref="J339:M339"/>
    <mergeCell ref="J340:M340"/>
    <mergeCell ref="B309:I309"/>
    <mergeCell ref="J309:M309"/>
    <mergeCell ref="J310:M310"/>
    <mergeCell ref="J311:M311"/>
    <mergeCell ref="B324:I324"/>
    <mergeCell ref="J324:M324"/>
    <mergeCell ref="B369:I369"/>
    <mergeCell ref="J369:M369"/>
    <mergeCell ref="J370:M370"/>
    <mergeCell ref="J371:M371"/>
    <mergeCell ref="B384:I384"/>
    <mergeCell ref="J384:M384"/>
    <mergeCell ref="J341:M341"/>
    <mergeCell ref="B354:I354"/>
    <mergeCell ref="J354:M354"/>
    <mergeCell ref="J355:M355"/>
    <mergeCell ref="J356:M356"/>
    <mergeCell ref="L360:M360"/>
    <mergeCell ref="L361:M361"/>
    <mergeCell ref="K362:M363"/>
    <mergeCell ref="B414:I414"/>
    <mergeCell ref="J414:M414"/>
    <mergeCell ref="J415:M415"/>
    <mergeCell ref="J416:M416"/>
    <mergeCell ref="J385:M385"/>
    <mergeCell ref="J386:M386"/>
    <mergeCell ref="B399:I399"/>
    <mergeCell ref="J399:M399"/>
    <mergeCell ref="J400:M400"/>
    <mergeCell ref="B459:I459"/>
    <mergeCell ref="J459:M459"/>
    <mergeCell ref="J460:M460"/>
    <mergeCell ref="B429:I429"/>
    <mergeCell ref="J429:M429"/>
    <mergeCell ref="J430:M430"/>
    <mergeCell ref="J431:M431"/>
    <mergeCell ref="B444:I444"/>
    <mergeCell ref="J444:M444"/>
    <mergeCell ref="B489:I489"/>
    <mergeCell ref="J489:M489"/>
    <mergeCell ref="J490:M490"/>
    <mergeCell ref="J491:M491"/>
    <mergeCell ref="B504:I504"/>
    <mergeCell ref="J504:M504"/>
    <mergeCell ref="J461:M461"/>
    <mergeCell ref="B474:I474"/>
    <mergeCell ref="J474:M474"/>
    <mergeCell ref="J475:M475"/>
    <mergeCell ref="J476:M476"/>
    <mergeCell ref="B534:I534"/>
    <mergeCell ref="J534:M534"/>
    <mergeCell ref="J535:M535"/>
    <mergeCell ref="J536:M536"/>
    <mergeCell ref="J505:M505"/>
    <mergeCell ref="J506:M506"/>
    <mergeCell ref="B519:I519"/>
    <mergeCell ref="J519:M519"/>
    <mergeCell ref="J520:M520"/>
    <mergeCell ref="B579:I579"/>
    <mergeCell ref="J579:M579"/>
    <mergeCell ref="J580:M580"/>
    <mergeCell ref="B549:I549"/>
    <mergeCell ref="J549:M549"/>
    <mergeCell ref="J550:M550"/>
    <mergeCell ref="J551:M551"/>
    <mergeCell ref="B564:I564"/>
    <mergeCell ref="J564:M564"/>
    <mergeCell ref="B609:I609"/>
    <mergeCell ref="J609:M609"/>
    <mergeCell ref="J610:M610"/>
    <mergeCell ref="J611:M611"/>
    <mergeCell ref="B624:I624"/>
    <mergeCell ref="J624:M624"/>
    <mergeCell ref="J581:M581"/>
    <mergeCell ref="B594:I594"/>
    <mergeCell ref="J594:M594"/>
    <mergeCell ref="J595:M595"/>
    <mergeCell ref="J596:M596"/>
    <mergeCell ref="B654:I654"/>
    <mergeCell ref="J654:M654"/>
    <mergeCell ref="J655:M655"/>
    <mergeCell ref="J656:M656"/>
    <mergeCell ref="J625:M625"/>
    <mergeCell ref="J626:M626"/>
    <mergeCell ref="B639:I639"/>
    <mergeCell ref="J639:M639"/>
    <mergeCell ref="J640:M640"/>
    <mergeCell ref="L539:M539"/>
    <mergeCell ref="L540:M540"/>
    <mergeCell ref="L541:M541"/>
    <mergeCell ref="K542:M543"/>
    <mergeCell ref="L644:M644"/>
    <mergeCell ref="L645:M645"/>
    <mergeCell ref="L646:M646"/>
    <mergeCell ref="K647:M648"/>
    <mergeCell ref="L299:M299"/>
    <mergeCell ref="L300:M300"/>
    <mergeCell ref="L301:M301"/>
    <mergeCell ref="K302:M303"/>
    <mergeCell ref="L329:M329"/>
    <mergeCell ref="L330:M330"/>
    <mergeCell ref="L331:M331"/>
    <mergeCell ref="K332:M333"/>
    <mergeCell ref="L359:M359"/>
    <mergeCell ref="J641:M641"/>
    <mergeCell ref="J565:M565"/>
    <mergeCell ref="J566:M566"/>
    <mergeCell ref="J521:M521"/>
    <mergeCell ref="J445:M445"/>
    <mergeCell ref="J446:M446"/>
    <mergeCell ref="J401:M40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5"/>
  <sheetViews>
    <sheetView topLeftCell="A64" workbookViewId="0">
      <selection activeCell="R16" sqref="R16"/>
    </sheetView>
  </sheetViews>
  <sheetFormatPr defaultRowHeight="15" x14ac:dyDescent="0.25"/>
  <cols>
    <col min="2" max="2" width="10.42578125" customWidth="1"/>
    <col min="4" max="4" width="9.85546875" customWidth="1"/>
    <col min="5" max="5" width="10.28515625" customWidth="1"/>
    <col min="6" max="6" width="9.85546875" customWidth="1"/>
    <col min="7" max="7" width="10.28515625" customWidth="1"/>
    <col min="8" max="8" width="9.85546875" customWidth="1"/>
    <col min="9" max="9" width="10.140625" customWidth="1"/>
    <col min="10" max="10" width="9.85546875" customWidth="1"/>
    <col min="11" max="11" width="10.5703125" customWidth="1"/>
    <col min="12" max="13" width="10" customWidth="1"/>
  </cols>
  <sheetData>
    <row r="1" spans="2:15" ht="15.75" thickBot="1" x14ac:dyDescent="0.3"/>
    <row r="2" spans="2:15" ht="19.5" thickBot="1" x14ac:dyDescent="0.3">
      <c r="B2" s="263" t="s">
        <v>105</v>
      </c>
      <c r="C2" s="264"/>
      <c r="D2" s="59"/>
      <c r="E2" s="59"/>
      <c r="F2" s="59"/>
      <c r="G2" s="59"/>
      <c r="H2" s="59"/>
      <c r="I2" s="59"/>
      <c r="J2" s="59"/>
      <c r="K2" s="59"/>
      <c r="L2" s="59"/>
      <c r="M2" s="59"/>
      <c r="N2" s="94"/>
    </row>
    <row r="3" spans="2:15" x14ac:dyDescent="0.25">
      <c r="B3" s="270" t="s">
        <v>4</v>
      </c>
      <c r="C3" s="272" t="s">
        <v>0</v>
      </c>
      <c r="D3" s="278">
        <v>44293</v>
      </c>
      <c r="E3" s="229">
        <v>44319</v>
      </c>
      <c r="F3" s="229">
        <v>44352</v>
      </c>
      <c r="G3" s="229">
        <v>44408</v>
      </c>
      <c r="H3" s="229">
        <v>44433</v>
      </c>
      <c r="I3" s="229">
        <v>44456</v>
      </c>
      <c r="J3" s="229">
        <v>44492</v>
      </c>
      <c r="K3" s="229">
        <v>44505</v>
      </c>
      <c r="L3" s="229">
        <v>44533</v>
      </c>
      <c r="M3" s="236">
        <v>44566</v>
      </c>
      <c r="N3" s="256" t="s">
        <v>58</v>
      </c>
      <c r="O3" s="150" t="s">
        <v>111</v>
      </c>
    </row>
    <row r="4" spans="2:15" ht="15.75" thickBot="1" x14ac:dyDescent="0.3">
      <c r="B4" s="271"/>
      <c r="C4" s="273"/>
      <c r="D4" s="279"/>
      <c r="E4" s="230"/>
      <c r="F4" s="230"/>
      <c r="G4" s="230"/>
      <c r="H4" s="230"/>
      <c r="I4" s="230"/>
      <c r="J4" s="230"/>
      <c r="K4" s="230"/>
      <c r="L4" s="230"/>
      <c r="M4" s="237"/>
      <c r="N4" s="257"/>
      <c r="O4" s="151" t="s">
        <v>112</v>
      </c>
    </row>
    <row r="5" spans="2:15" x14ac:dyDescent="0.25">
      <c r="B5" s="274">
        <v>1</v>
      </c>
      <c r="C5" s="73" t="s">
        <v>5</v>
      </c>
      <c r="D5" s="74">
        <f>Лист1!AD5</f>
        <v>0</v>
      </c>
      <c r="E5" s="74">
        <f>Лист1!AL5</f>
        <v>0</v>
      </c>
      <c r="F5" s="74">
        <f>Лист1!AT5</f>
        <v>0</v>
      </c>
      <c r="G5" s="74">
        <f>Лист1!BB5</f>
        <v>-1.0000000000000009</v>
      </c>
      <c r="H5" s="74">
        <f>Лист1!BJ5</f>
        <v>0</v>
      </c>
      <c r="I5" s="74">
        <f>Лист1!BR5</f>
        <v>0</v>
      </c>
      <c r="J5" s="74">
        <f>Лист1!BZ5</f>
        <v>0</v>
      </c>
      <c r="K5" s="74">
        <f>Лист1!CH5</f>
        <v>0</v>
      </c>
      <c r="L5" s="74">
        <f>Лист1!CP5</f>
        <v>1.0000000000000009</v>
      </c>
      <c r="M5" s="74">
        <f>Лист1!CX5</f>
        <v>0</v>
      </c>
      <c r="N5" s="85">
        <f>AVERAGE(D5:M5)</f>
        <v>0</v>
      </c>
      <c r="O5" s="152" t="b">
        <f>N59</f>
        <v>0</v>
      </c>
    </row>
    <row r="6" spans="2:15" x14ac:dyDescent="0.25">
      <c r="B6" s="268"/>
      <c r="C6" s="71" t="s">
        <v>6</v>
      </c>
      <c r="D6" s="74">
        <f>Лист1!AD6</f>
        <v>0</v>
      </c>
      <c r="E6" s="74">
        <f>Лист1!AL6</f>
        <v>0</v>
      </c>
      <c r="F6" s="74">
        <f>Лист1!AT6</f>
        <v>0</v>
      </c>
      <c r="G6" s="74">
        <f>Лист1!BB6</f>
        <v>-0.99999999999988987</v>
      </c>
      <c r="H6" s="74">
        <f>Лист1!BJ6</f>
        <v>-0.99999999999988987</v>
      </c>
      <c r="I6" s="74">
        <f>Лист1!BR6</f>
        <v>0</v>
      </c>
      <c r="J6" s="74">
        <f>Лист1!BZ6</f>
        <v>0</v>
      </c>
      <c r="K6" s="74">
        <f>Лист1!CH6</f>
        <v>-0.99999999999988987</v>
      </c>
      <c r="L6" s="74">
        <f>Лист1!CP6</f>
        <v>0</v>
      </c>
      <c r="M6" s="74">
        <f>Лист1!CX6</f>
        <v>-0.99999999999988987</v>
      </c>
      <c r="N6" s="85">
        <f t="shared" ref="N6:N8" si="0">AVERAGE(D6:M6)</f>
        <v>-0.39999999999995595</v>
      </c>
      <c r="O6" s="153" t="b">
        <f>N74</f>
        <v>0</v>
      </c>
    </row>
    <row r="7" spans="2:15" x14ac:dyDescent="0.25">
      <c r="B7" s="268"/>
      <c r="C7" s="71" t="s">
        <v>7</v>
      </c>
      <c r="D7" s="74">
        <f>Лист1!AD7</f>
        <v>0</v>
      </c>
      <c r="E7" s="74">
        <f>Лист1!AL7</f>
        <v>0</v>
      </c>
      <c r="F7" s="74">
        <f>Лист1!AT7</f>
        <v>0.99999999999988987</v>
      </c>
      <c r="G7" s="74">
        <f>Лист1!BB7</f>
        <v>-0.99999999999988987</v>
      </c>
      <c r="H7" s="74">
        <f>Лист1!BJ7</f>
        <v>0</v>
      </c>
      <c r="I7" s="74">
        <f>Лист1!BR7</f>
        <v>0</v>
      </c>
      <c r="J7" s="74">
        <f>Лист1!BZ7</f>
        <v>0</v>
      </c>
      <c r="K7" s="74">
        <f>Лист1!CH7</f>
        <v>0</v>
      </c>
      <c r="L7" s="74">
        <f>Лист1!CP7</f>
        <v>0</v>
      </c>
      <c r="M7" s="74">
        <f>Лист1!CX7</f>
        <v>0</v>
      </c>
      <c r="N7" s="85">
        <f t="shared" si="0"/>
        <v>0</v>
      </c>
      <c r="O7" s="153" t="b">
        <f>N89</f>
        <v>0</v>
      </c>
    </row>
    <row r="8" spans="2:15" x14ac:dyDescent="0.25">
      <c r="B8" s="268"/>
      <c r="C8" s="71" t="s">
        <v>8</v>
      </c>
      <c r="D8" s="74">
        <f>Лист1!AD8</f>
        <v>0.99999999999988987</v>
      </c>
      <c r="E8" s="74">
        <f>Лист1!AL8</f>
        <v>0</v>
      </c>
      <c r="F8" s="74">
        <f>Лист1!AT8</f>
        <v>0.99999999999988987</v>
      </c>
      <c r="G8" s="74">
        <f>Лист1!BB8</f>
        <v>0</v>
      </c>
      <c r="H8" s="74">
        <f>Лист1!BJ8</f>
        <v>0.99999999999988987</v>
      </c>
      <c r="I8" s="74">
        <f>Лист1!BR8</f>
        <v>0.99999999999988987</v>
      </c>
      <c r="J8" s="74">
        <f>Лист1!BZ8</f>
        <v>0.99999999999988987</v>
      </c>
      <c r="K8" s="74">
        <f>Лист1!CH8</f>
        <v>0.99999999999988987</v>
      </c>
      <c r="L8" s="74">
        <f>Лист1!CP8</f>
        <v>0.99999999999988987</v>
      </c>
      <c r="M8" s="74">
        <f>Лист1!CX8</f>
        <v>0</v>
      </c>
      <c r="N8" s="85">
        <f t="shared" si="0"/>
        <v>0.69999999999992291</v>
      </c>
      <c r="O8" s="153" t="b">
        <f>N104</f>
        <v>0</v>
      </c>
    </row>
    <row r="9" spans="2:15" x14ac:dyDescent="0.25">
      <c r="B9" s="268"/>
      <c r="C9" s="71" t="s">
        <v>9</v>
      </c>
      <c r="D9" s="74">
        <f>Лист1!AD9</f>
        <v>0</v>
      </c>
      <c r="E9" s="74">
        <f>Лист1!AL9</f>
        <v>-0.99999999999988987</v>
      </c>
      <c r="F9" s="74">
        <f>Лист1!AT9</f>
        <v>0</v>
      </c>
      <c r="G9" s="74">
        <f>Лист1!BB9</f>
        <v>0</v>
      </c>
      <c r="H9" s="74">
        <f>Лист1!BJ9</f>
        <v>0</v>
      </c>
      <c r="I9" s="74">
        <f>Лист1!BR9</f>
        <v>-0.99999999999988987</v>
      </c>
      <c r="J9" s="74">
        <f>Лист1!BZ9</f>
        <v>1.0000000000001119</v>
      </c>
      <c r="K9" s="74">
        <f>Лист1!CH9</f>
        <v>1.0000000000001119</v>
      </c>
      <c r="L9" s="74">
        <f>Лист1!CP9</f>
        <v>1.0000000000001119</v>
      </c>
      <c r="M9" s="74">
        <f>Лист1!CX9</f>
        <v>0</v>
      </c>
      <c r="N9" s="85">
        <f>AVERAGE(D9:M9)</f>
        <v>0.1000000000000556</v>
      </c>
      <c r="O9" s="153" t="b">
        <f>N119</f>
        <v>0</v>
      </c>
    </row>
    <row r="10" spans="2:15" ht="15.75" thickBot="1" x14ac:dyDescent="0.3">
      <c r="B10" s="269"/>
      <c r="C10" s="72" t="s">
        <v>10</v>
      </c>
      <c r="D10" s="135"/>
      <c r="E10" s="119"/>
      <c r="F10" s="119"/>
      <c r="G10" s="75">
        <f>Лист1!BB10</f>
        <v>1.0000000000000009</v>
      </c>
      <c r="H10" s="75">
        <f>Лист1!BJ10</f>
        <v>0</v>
      </c>
      <c r="I10" s="75">
        <f>Лист1!BR10</f>
        <v>0</v>
      </c>
      <c r="J10" s="75">
        <f>Лист1!BZ10</f>
        <v>1.0000000000000009</v>
      </c>
      <c r="K10" s="75">
        <f>Лист1!CH10</f>
        <v>1.0000000000000009</v>
      </c>
      <c r="L10" s="75">
        <f>Лист1!CP10</f>
        <v>2.0000000000000018</v>
      </c>
      <c r="M10" s="75">
        <f>Лист1!CX10</f>
        <v>0</v>
      </c>
      <c r="N10" s="86">
        <f>AVERAGE(G10:M10)</f>
        <v>0.71428571428571497</v>
      </c>
      <c r="O10" s="154" t="b">
        <f>N134</f>
        <v>0</v>
      </c>
    </row>
    <row r="11" spans="2:15" x14ac:dyDescent="0.25">
      <c r="B11" s="267">
        <v>2</v>
      </c>
      <c r="C11" s="76" t="s">
        <v>11</v>
      </c>
      <c r="D11" s="121"/>
      <c r="E11" s="121"/>
      <c r="F11" s="121"/>
      <c r="G11" s="121"/>
      <c r="H11" s="121"/>
      <c r="I11" s="121"/>
      <c r="J11" s="121"/>
      <c r="K11" s="121"/>
      <c r="L11" s="121"/>
      <c r="M11" s="122"/>
      <c r="N11" s="123"/>
      <c r="O11" s="155"/>
    </row>
    <row r="12" spans="2:15" x14ac:dyDescent="0.25">
      <c r="B12" s="268"/>
      <c r="C12" s="71" t="s">
        <v>12</v>
      </c>
      <c r="D12" s="70">
        <f>Лист1!AD12</f>
        <v>0</v>
      </c>
      <c r="E12" s="70">
        <f>Лист1!AL12</f>
        <v>0</v>
      </c>
      <c r="F12" s="70">
        <f>Лист1!AT12</f>
        <v>1.0000000000001119</v>
      </c>
      <c r="G12" s="70">
        <f>Лист1!BB12</f>
        <v>0</v>
      </c>
      <c r="H12" s="70">
        <f>Лист1!BJ12</f>
        <v>-0.99999999999988987</v>
      </c>
      <c r="I12" s="70">
        <f>Лист1!BR12</f>
        <v>0</v>
      </c>
      <c r="J12" s="70">
        <f>Лист1!BZ12</f>
        <v>0</v>
      </c>
      <c r="K12" s="70">
        <f>Лист1!CH12</f>
        <v>-0.99999999999988987</v>
      </c>
      <c r="L12" s="70">
        <f>Лист1!CP12</f>
        <v>1.0000000000001119</v>
      </c>
      <c r="M12" s="70">
        <f>Лист1!CX12</f>
        <v>0</v>
      </c>
      <c r="N12" s="85">
        <f>AVERAGE(D12:M12)</f>
        <v>4.4408920985006262E-14</v>
      </c>
      <c r="O12" s="153" t="b">
        <f>N146</f>
        <v>0</v>
      </c>
    </row>
    <row r="13" spans="2:15" x14ac:dyDescent="0.25">
      <c r="B13" s="268"/>
      <c r="C13" s="71" t="s">
        <v>13</v>
      </c>
      <c r="D13" s="70">
        <f>Лист1!AD13</f>
        <v>-0.99999999999988987</v>
      </c>
      <c r="E13" s="70">
        <f>Лист1!AL13</f>
        <v>-0.99999999999988987</v>
      </c>
      <c r="F13" s="70">
        <f>Лист1!AT13</f>
        <v>0</v>
      </c>
      <c r="G13" s="70">
        <f>Лист1!BB13</f>
        <v>0</v>
      </c>
      <c r="H13" s="70">
        <f>Лист1!BJ13</f>
        <v>0.99999999999988987</v>
      </c>
      <c r="I13" s="70">
        <f>Лист1!BR13</f>
        <v>-0.99999999999988987</v>
      </c>
      <c r="J13" s="70">
        <f>Лист1!BZ13</f>
        <v>0</v>
      </c>
      <c r="K13" s="70">
        <f>Лист1!CH13</f>
        <v>0</v>
      </c>
      <c r="L13" s="70">
        <f>Лист1!CP13</f>
        <v>0</v>
      </c>
      <c r="M13" s="70">
        <f>Лист1!CX13</f>
        <v>-0.99999999999988987</v>
      </c>
      <c r="N13" s="85">
        <f t="shared" ref="N13:N16" si="1">AVERAGE(D13:M13)</f>
        <v>-0.29999999999996696</v>
      </c>
      <c r="O13" s="153" t="b">
        <f>N161</f>
        <v>0</v>
      </c>
    </row>
    <row r="14" spans="2:15" x14ac:dyDescent="0.25">
      <c r="B14" s="268"/>
      <c r="C14" s="71" t="s">
        <v>14</v>
      </c>
      <c r="D14" s="70">
        <f>Лист1!AD14</f>
        <v>0</v>
      </c>
      <c r="E14" s="70">
        <f>Лист1!AL14</f>
        <v>-0.99999999999988987</v>
      </c>
      <c r="F14" s="70">
        <f>Лист1!AT14</f>
        <v>-0.99999999999988987</v>
      </c>
      <c r="G14" s="70">
        <f>Лист1!BB14</f>
        <v>-0.99999999999988987</v>
      </c>
      <c r="H14" s="70">
        <f>Лист1!BJ14</f>
        <v>0.99999999999988987</v>
      </c>
      <c r="I14" s="70">
        <f>Лист1!BR14</f>
        <v>0.99999999999988987</v>
      </c>
      <c r="J14" s="70">
        <f>Лист1!BZ14</f>
        <v>0.99999999999988987</v>
      </c>
      <c r="K14" s="70">
        <f>Лист1!CH14</f>
        <v>0.99999999999988987</v>
      </c>
      <c r="L14" s="70">
        <f>Лист1!CP14</f>
        <v>0</v>
      </c>
      <c r="M14" s="70">
        <f>Лист1!CX14</f>
        <v>0</v>
      </c>
      <c r="N14" s="85">
        <f t="shared" si="1"/>
        <v>9.9999999999988987E-2</v>
      </c>
      <c r="O14" s="153" t="b">
        <f>N176</f>
        <v>0</v>
      </c>
    </row>
    <row r="15" spans="2:15" x14ac:dyDescent="0.25">
      <c r="B15" s="268"/>
      <c r="C15" s="71" t="s">
        <v>15</v>
      </c>
      <c r="D15" s="70">
        <f>Лист1!AD15</f>
        <v>0.99999999999988987</v>
      </c>
      <c r="E15" s="70">
        <f>Лист1!AL15</f>
        <v>-0.99999999999988987</v>
      </c>
      <c r="F15" s="70">
        <f>Лист1!AT15</f>
        <v>0</v>
      </c>
      <c r="G15" s="70">
        <f>Лист1!BB15</f>
        <v>0</v>
      </c>
      <c r="H15" s="70">
        <f>Лист1!BJ15</f>
        <v>0</v>
      </c>
      <c r="I15" s="70">
        <f>Лист1!BR15</f>
        <v>0.99999999999988987</v>
      </c>
      <c r="J15" s="70">
        <f>Лист1!BZ15</f>
        <v>2.0000000000002238</v>
      </c>
      <c r="K15" s="70">
        <f>Лист1!CH15</f>
        <v>0.99999999999988987</v>
      </c>
      <c r="L15" s="70">
        <f>Лист1!CP15</f>
        <v>0.99999999999988987</v>
      </c>
      <c r="M15" s="70">
        <f>Лист1!CX15</f>
        <v>-0.99999999999988987</v>
      </c>
      <c r="N15" s="85">
        <f t="shared" si="1"/>
        <v>0.40000000000000036</v>
      </c>
      <c r="O15" s="153" t="b">
        <f>N191</f>
        <v>0</v>
      </c>
    </row>
    <row r="16" spans="2:15" x14ac:dyDescent="0.25">
      <c r="B16" s="268"/>
      <c r="C16" s="71" t="s">
        <v>16</v>
      </c>
      <c r="D16" s="70">
        <f>Лист1!AD16</f>
        <v>0.99999999999988987</v>
      </c>
      <c r="E16" s="70">
        <f>Лист1!AL16</f>
        <v>-1.0000000000001119</v>
      </c>
      <c r="F16" s="70">
        <f>Лист1!AT16</f>
        <v>0.99999999999988987</v>
      </c>
      <c r="G16" s="70">
        <f>Лист1!BB16</f>
        <v>-1.0000000000001119</v>
      </c>
      <c r="H16" s="70">
        <f>Лист1!BJ16</f>
        <v>0</v>
      </c>
      <c r="I16" s="70">
        <f>Лист1!BR16</f>
        <v>0</v>
      </c>
      <c r="J16" s="70">
        <f>Лист1!BZ16</f>
        <v>0.99999999999988987</v>
      </c>
      <c r="K16" s="70">
        <f>Лист1!CH16</f>
        <v>0</v>
      </c>
      <c r="L16" s="70">
        <f>Лист1!CP16</f>
        <v>0.99999999999988987</v>
      </c>
      <c r="M16" s="70">
        <f>Лист1!CX16</f>
        <v>0</v>
      </c>
      <c r="N16" s="85">
        <f t="shared" si="1"/>
        <v>0.19999999999993356</v>
      </c>
      <c r="O16" s="153" t="b">
        <f>N206</f>
        <v>0</v>
      </c>
    </row>
    <row r="17" spans="2:15" ht="15.75" thickBot="1" x14ac:dyDescent="0.3">
      <c r="B17" s="269"/>
      <c r="C17" s="72" t="s">
        <v>17</v>
      </c>
      <c r="D17" s="130">
        <f>Лист1!AD17</f>
        <v>0</v>
      </c>
      <c r="E17" s="119"/>
      <c r="F17" s="119"/>
      <c r="G17" s="119"/>
      <c r="H17" s="119"/>
      <c r="I17" s="119"/>
      <c r="J17" s="124"/>
      <c r="K17" s="124"/>
      <c r="L17" s="124"/>
      <c r="M17" s="125"/>
      <c r="N17" s="139"/>
      <c r="O17" s="157"/>
    </row>
    <row r="18" spans="2:15" x14ac:dyDescent="0.25">
      <c r="B18" s="267">
        <v>3</v>
      </c>
      <c r="C18" s="76" t="s">
        <v>18</v>
      </c>
      <c r="D18" s="74">
        <f>Лист1!AD18</f>
        <v>0</v>
      </c>
      <c r="E18" s="74">
        <f>Лист1!AL18</f>
        <v>0</v>
      </c>
      <c r="F18" s="74">
        <f>Лист1!AT18</f>
        <v>0</v>
      </c>
      <c r="G18" s="74">
        <f>Лист1!BB18</f>
        <v>-1.0000000000000009</v>
      </c>
      <c r="H18" s="74">
        <f>Лист1!BJ18</f>
        <v>0</v>
      </c>
      <c r="I18" s="74">
        <f>Лист1!BR18</f>
        <v>0</v>
      </c>
      <c r="J18" s="74">
        <f>Лист1!BZ18</f>
        <v>-1.0000000000000009</v>
      </c>
      <c r="K18" s="74">
        <f>Лист1!CH18</f>
        <v>-1.0000000000000009</v>
      </c>
      <c r="L18" s="74">
        <f>Лист1!CP18</f>
        <v>0</v>
      </c>
      <c r="M18" s="74">
        <f>Лист1!CX18</f>
        <v>-1.0000000000000009</v>
      </c>
      <c r="N18" s="85">
        <f>AVERAGE(D18:M18)</f>
        <v>-0.40000000000000036</v>
      </c>
      <c r="O18" s="153" t="b">
        <f>N221</f>
        <v>0</v>
      </c>
    </row>
    <row r="19" spans="2:15" x14ac:dyDescent="0.25">
      <c r="B19" s="268"/>
      <c r="C19" s="71" t="s">
        <v>19</v>
      </c>
      <c r="D19" s="70">
        <f>Лист1!AD19</f>
        <v>0</v>
      </c>
      <c r="E19" s="74">
        <f>Лист1!AL19</f>
        <v>0</v>
      </c>
      <c r="F19" s="74">
        <f>Лист1!AT19</f>
        <v>0</v>
      </c>
      <c r="G19" s="74">
        <f>Лист1!BB19</f>
        <v>0</v>
      </c>
      <c r="H19" s="74">
        <f>Лист1!BJ19</f>
        <v>0</v>
      </c>
      <c r="I19" s="74">
        <f>Лист1!BR19</f>
        <v>0</v>
      </c>
      <c r="J19" s="74">
        <f>Лист1!BZ19</f>
        <v>0</v>
      </c>
      <c r="K19" s="74">
        <f>Лист1!CH19</f>
        <v>0</v>
      </c>
      <c r="L19" s="74">
        <f>Лист1!CP19</f>
        <v>1.0000000000001119</v>
      </c>
      <c r="M19" s="74">
        <f>Лист1!CX19</f>
        <v>-0.99999999999988987</v>
      </c>
      <c r="N19" s="85">
        <f t="shared" ref="N19:N23" si="2">AVERAGE(D19:M19)</f>
        <v>2.2204460492503131E-14</v>
      </c>
      <c r="O19" s="153" t="b">
        <f>N236</f>
        <v>0</v>
      </c>
    </row>
    <row r="20" spans="2:15" x14ac:dyDescent="0.25">
      <c r="B20" s="268"/>
      <c r="C20" s="71" t="s">
        <v>20</v>
      </c>
      <c r="D20" s="70">
        <f>Лист1!AD20</f>
        <v>-1.000000000000334</v>
      </c>
      <c r="E20" s="74">
        <f>Лист1!AL20</f>
        <v>0</v>
      </c>
      <c r="F20" s="74">
        <f>Лист1!AT20</f>
        <v>1.9999999999997797</v>
      </c>
      <c r="G20" s="74">
        <f>Лист1!BB20</f>
        <v>0.99999999999988987</v>
      </c>
      <c r="H20" s="74">
        <f>Лист1!BJ20</f>
        <v>0</v>
      </c>
      <c r="I20" s="74">
        <f>Лист1!BR20</f>
        <v>0</v>
      </c>
      <c r="J20" s="74">
        <f>Лист1!BZ20</f>
        <v>0</v>
      </c>
      <c r="K20" s="74">
        <f>Лист1!CH20</f>
        <v>0</v>
      </c>
      <c r="L20" s="74">
        <f>Лист1!CP20</f>
        <v>0</v>
      </c>
      <c r="M20" s="74">
        <f>Лист1!CX20</f>
        <v>0.99999999999988987</v>
      </c>
      <c r="N20" s="85">
        <f t="shared" si="2"/>
        <v>0.29999999999992255</v>
      </c>
      <c r="O20" s="153" t="b">
        <f>N251</f>
        <v>0</v>
      </c>
    </row>
    <row r="21" spans="2:15" x14ac:dyDescent="0.25">
      <c r="B21" s="268"/>
      <c r="C21" s="71" t="s">
        <v>21</v>
      </c>
      <c r="D21" s="70">
        <f>Лист1!AD21</f>
        <v>0</v>
      </c>
      <c r="E21" s="74">
        <f>Лист1!AL21</f>
        <v>0</v>
      </c>
      <c r="F21" s="74">
        <f>Лист1!AT21</f>
        <v>0.99999999999988987</v>
      </c>
      <c r="G21" s="74">
        <f>Лист1!BB21</f>
        <v>-0.99999999999988987</v>
      </c>
      <c r="H21" s="74">
        <f>Лист1!BJ21</f>
        <v>-0.99999999999988987</v>
      </c>
      <c r="I21" s="74">
        <f>Лист1!BR21</f>
        <v>0</v>
      </c>
      <c r="J21" s="74">
        <f>Лист1!BZ21</f>
        <v>-0.99999999999988987</v>
      </c>
      <c r="K21" s="74">
        <f>Лист1!CH21</f>
        <v>-0.99999999999988987</v>
      </c>
      <c r="L21" s="74">
        <f>Лист1!CP21</f>
        <v>0</v>
      </c>
      <c r="M21" s="74">
        <f>Лист1!CX21</f>
        <v>-0.99999999999988987</v>
      </c>
      <c r="N21" s="85">
        <f t="shared" si="2"/>
        <v>-0.39999999999995595</v>
      </c>
      <c r="O21" s="153" t="b">
        <f>N266</f>
        <v>0</v>
      </c>
    </row>
    <row r="22" spans="2:15" x14ac:dyDescent="0.25">
      <c r="B22" s="268"/>
      <c r="C22" s="71" t="s">
        <v>22</v>
      </c>
      <c r="D22" s="70">
        <f>Лист1!AD22</f>
        <v>0</v>
      </c>
      <c r="E22" s="74">
        <f>Лист1!AL22</f>
        <v>0</v>
      </c>
      <c r="F22" s="74">
        <f>Лист1!AT22</f>
        <v>0</v>
      </c>
      <c r="G22" s="74">
        <f>Лист1!BB22</f>
        <v>-0.99999999999988987</v>
      </c>
      <c r="H22" s="74">
        <f>Лист1!BJ22</f>
        <v>-0.99999999999988987</v>
      </c>
      <c r="I22" s="74">
        <f>Лист1!BR22</f>
        <v>0</v>
      </c>
      <c r="J22" s="74">
        <f>Лист1!BZ22</f>
        <v>-0.99999999999988987</v>
      </c>
      <c r="K22" s="74">
        <f>Лист1!CH22</f>
        <v>-2.0000000000002238</v>
      </c>
      <c r="L22" s="74">
        <f>Лист1!CP22</f>
        <v>0.99999999999988987</v>
      </c>
      <c r="M22" s="74">
        <f>Лист1!CX22</f>
        <v>-0.99999999999988987</v>
      </c>
      <c r="N22" s="85">
        <f t="shared" si="2"/>
        <v>-0.49999999999998934</v>
      </c>
      <c r="O22" s="153" t="b">
        <f>N281</f>
        <v>0</v>
      </c>
    </row>
    <row r="23" spans="2:15" x14ac:dyDescent="0.25">
      <c r="B23" s="268"/>
      <c r="C23" s="71" t="s">
        <v>23</v>
      </c>
      <c r="D23" s="70">
        <f>Лист1!AD23</f>
        <v>0</v>
      </c>
      <c r="E23" s="74">
        <f>Лист1!AL23</f>
        <v>0</v>
      </c>
      <c r="F23" s="74">
        <f>Лист1!AT23</f>
        <v>0</v>
      </c>
      <c r="G23" s="74">
        <f>Лист1!BB23</f>
        <v>-0.99999999999988987</v>
      </c>
      <c r="H23" s="74">
        <f>Лист1!BJ23</f>
        <v>-0.99999999999988987</v>
      </c>
      <c r="I23" s="74">
        <f>Лист1!BR23</f>
        <v>0</v>
      </c>
      <c r="J23" s="74">
        <f>Лист1!BZ23</f>
        <v>0.99999999999988987</v>
      </c>
      <c r="K23" s="74">
        <f>Лист1!CH23</f>
        <v>0</v>
      </c>
      <c r="L23" s="74">
        <f>Лист1!CP23</f>
        <v>2.0000000000000018</v>
      </c>
      <c r="M23" s="74">
        <f>Лист1!CX23</f>
        <v>0</v>
      </c>
      <c r="N23" s="85">
        <f t="shared" si="2"/>
        <v>0.10000000000001119</v>
      </c>
      <c r="O23" s="153" t="b">
        <f>N296</f>
        <v>0</v>
      </c>
    </row>
    <row r="24" spans="2:15" ht="15.75" thickBot="1" x14ac:dyDescent="0.3">
      <c r="B24" s="269"/>
      <c r="C24" s="72" t="s">
        <v>24</v>
      </c>
      <c r="D24" s="135"/>
      <c r="E24" s="119"/>
      <c r="F24" s="119"/>
      <c r="G24" s="119"/>
      <c r="H24" s="119"/>
      <c r="I24" s="119"/>
      <c r="J24" s="124"/>
      <c r="K24" s="124"/>
      <c r="L24" s="124"/>
      <c r="M24" s="125"/>
      <c r="N24" s="126"/>
      <c r="O24" s="157"/>
    </row>
    <row r="25" spans="2:15" x14ac:dyDescent="0.25">
      <c r="B25" s="267">
        <v>4</v>
      </c>
      <c r="C25" s="131" t="s">
        <v>25</v>
      </c>
      <c r="D25" s="138">
        <f>Лист1!AD25</f>
        <v>0</v>
      </c>
      <c r="E25" s="167">
        <f>Лист1!AT25</f>
        <v>0</v>
      </c>
      <c r="F25" s="167">
        <f>Лист1!AT25</f>
        <v>0</v>
      </c>
      <c r="G25" s="167">
        <f>Лист1!BB25</f>
        <v>-1.0000000000000009</v>
      </c>
      <c r="H25" s="167">
        <f>Лист1!BJ25</f>
        <v>0</v>
      </c>
      <c r="I25" s="167">
        <f>Лист1!BR25</f>
        <v>0</v>
      </c>
      <c r="J25" s="167">
        <f>Лист1!BZ25</f>
        <v>-1.0000000000000009</v>
      </c>
      <c r="K25" s="167">
        <f>Лист1!CH25</f>
        <v>0</v>
      </c>
      <c r="L25" s="167">
        <f>Лист1!CP25</f>
        <v>1.0000000000000009</v>
      </c>
      <c r="M25" s="167">
        <f>Лист1!CX25</f>
        <v>0</v>
      </c>
      <c r="N25" s="85">
        <f>AVERAGE(D25:M25)</f>
        <v>-0.10000000000000009</v>
      </c>
      <c r="O25" s="153" t="b">
        <f>N311</f>
        <v>0</v>
      </c>
    </row>
    <row r="26" spans="2:15" x14ac:dyDescent="0.25">
      <c r="B26" s="268"/>
      <c r="C26" s="134" t="s">
        <v>26</v>
      </c>
      <c r="D26" s="136">
        <f>Лист1!AD26</f>
        <v>0</v>
      </c>
      <c r="E26" s="132">
        <f>Лист1!AL26</f>
        <v>0</v>
      </c>
      <c r="F26" s="132">
        <f>Лист1!AT26</f>
        <v>1.0000000000001119</v>
      </c>
      <c r="G26" s="132">
        <f>Лист1!BB26</f>
        <v>0</v>
      </c>
      <c r="H26" s="132">
        <f>Лист1!BJ26</f>
        <v>-0.99999999999988987</v>
      </c>
      <c r="I26" s="132">
        <f>Лист1!BR26</f>
        <v>-0.99999999999988987</v>
      </c>
      <c r="J26" s="132">
        <f>Лист1!BZ26</f>
        <v>-0.99999999999988987</v>
      </c>
      <c r="K26" s="132">
        <f>Лист1!CH26</f>
        <v>-0.99999999999988987</v>
      </c>
      <c r="L26" s="132">
        <f>Лист1!CP26</f>
        <v>0</v>
      </c>
      <c r="M26" s="132">
        <f>Лист1!CX26</f>
        <v>-0.99999999999988987</v>
      </c>
      <c r="N26" s="85">
        <f t="shared" ref="N26:N30" si="3">AVERAGE(D26:M26)</f>
        <v>-0.39999999999993374</v>
      </c>
      <c r="O26" s="153" t="b">
        <f>N326</f>
        <v>0</v>
      </c>
    </row>
    <row r="27" spans="2:15" x14ac:dyDescent="0.25">
      <c r="B27" s="268"/>
      <c r="C27" s="134" t="s">
        <v>27</v>
      </c>
      <c r="D27" s="136">
        <f>Лист1!AD27</f>
        <v>0</v>
      </c>
      <c r="E27" s="132">
        <f>Лист1!AL27</f>
        <v>0.99999999999988987</v>
      </c>
      <c r="F27" s="132">
        <f>Лист1!AT27</f>
        <v>0.99999999999988987</v>
      </c>
      <c r="G27" s="132">
        <f>Лист1!BB27</f>
        <v>0.99999999999988987</v>
      </c>
      <c r="H27" s="132">
        <f>Лист1!BJ27</f>
        <v>0</v>
      </c>
      <c r="I27" s="132">
        <f>Лист1!BR27</f>
        <v>0</v>
      </c>
      <c r="J27" s="132">
        <f>Лист1!BZ27</f>
        <v>0</v>
      </c>
      <c r="K27" s="132">
        <f>Лист1!CH27</f>
        <v>0</v>
      </c>
      <c r="L27" s="132">
        <f>Лист1!CP27</f>
        <v>0.99999999999988987</v>
      </c>
      <c r="M27" s="132">
        <f>Лист1!CX27</f>
        <v>0</v>
      </c>
      <c r="N27" s="85">
        <f t="shared" si="3"/>
        <v>0.39999999999995595</v>
      </c>
      <c r="O27" s="153" t="b">
        <f>N341</f>
        <v>0</v>
      </c>
    </row>
    <row r="28" spans="2:15" x14ac:dyDescent="0.25">
      <c r="B28" s="268"/>
      <c r="C28" s="134" t="s">
        <v>28</v>
      </c>
      <c r="D28" s="136">
        <f>Лист1!AD28</f>
        <v>-1.000000000000334</v>
      </c>
      <c r="E28" s="132">
        <f>Лист1!AL28</f>
        <v>-1.000000000000334</v>
      </c>
      <c r="F28" s="132">
        <f>Лист1!AT28</f>
        <v>0</v>
      </c>
      <c r="G28" s="132">
        <f>Лист1!BB28</f>
        <v>-1.000000000000334</v>
      </c>
      <c r="H28" s="132">
        <f>Лист1!BJ28</f>
        <v>-1.000000000000334</v>
      </c>
      <c r="I28" s="132">
        <f>Лист1!BR28</f>
        <v>-1.000000000000334</v>
      </c>
      <c r="J28" s="132">
        <f>Лист1!BZ28</f>
        <v>-1.000000000000334</v>
      </c>
      <c r="K28" s="132">
        <f>Лист1!CH28</f>
        <v>-2.0000000000002238</v>
      </c>
      <c r="L28" s="132">
        <f>Лист1!CP28</f>
        <v>0</v>
      </c>
      <c r="M28" s="132">
        <f>Лист1!CX28</f>
        <v>-1.000000000000334</v>
      </c>
      <c r="N28" s="85">
        <f t="shared" si="3"/>
        <v>-0.90000000000025615</v>
      </c>
      <c r="O28" s="153" t="b">
        <f>N356</f>
        <v>0</v>
      </c>
    </row>
    <row r="29" spans="2:15" x14ac:dyDescent="0.25">
      <c r="B29" s="268"/>
      <c r="C29" s="134" t="s">
        <v>29</v>
      </c>
      <c r="D29" s="136">
        <f>Лист1!AD29</f>
        <v>0</v>
      </c>
      <c r="E29" s="132">
        <f>Лист1!AL29</f>
        <v>-0.99999999999988987</v>
      </c>
      <c r="F29" s="132">
        <f>Лист1!AT29</f>
        <v>0</v>
      </c>
      <c r="G29" s="132">
        <f>Лист1!BB29</f>
        <v>0</v>
      </c>
      <c r="H29" s="132">
        <f>Лист1!BJ29</f>
        <v>0</v>
      </c>
      <c r="I29" s="132">
        <f>Лист1!BR29</f>
        <v>-0.99999999999988987</v>
      </c>
      <c r="J29" s="132">
        <f>Лист1!BZ29</f>
        <v>0</v>
      </c>
      <c r="K29" s="132">
        <f>Лист1!CH29</f>
        <v>0</v>
      </c>
      <c r="L29" s="132">
        <f>Лист1!CP29</f>
        <v>1.000000000000334</v>
      </c>
      <c r="M29" s="132">
        <f>Лист1!CX29</f>
        <v>-0.99999999999988987</v>
      </c>
      <c r="N29" s="85">
        <f t="shared" si="3"/>
        <v>-0.19999999999993356</v>
      </c>
      <c r="O29" s="153" t="b">
        <f>N371</f>
        <v>0</v>
      </c>
    </row>
    <row r="30" spans="2:15" x14ac:dyDescent="0.25">
      <c r="B30" s="268"/>
      <c r="C30" s="134" t="s">
        <v>30</v>
      </c>
      <c r="D30" s="137">
        <f>Лист1!AD30</f>
        <v>0</v>
      </c>
      <c r="E30" s="132">
        <f>Лист1!AL30</f>
        <v>-1.0000000000001119</v>
      </c>
      <c r="F30" s="132">
        <f>Лист1!AT30</f>
        <v>0</v>
      </c>
      <c r="G30" s="132">
        <f>Лист1!BB30</f>
        <v>-1.0000000000001119</v>
      </c>
      <c r="H30" s="132">
        <f>Лист1!BJ30</f>
        <v>0</v>
      </c>
      <c r="I30" s="132">
        <f>Лист1!BR30</f>
        <v>-1.0000000000001119</v>
      </c>
      <c r="J30" s="132">
        <f>Лист1!BZ30</f>
        <v>0</v>
      </c>
      <c r="K30" s="132">
        <f>Лист1!CH30</f>
        <v>0</v>
      </c>
      <c r="L30" s="132">
        <f>Лист1!CP30</f>
        <v>0.99999999999988987</v>
      </c>
      <c r="M30" s="132">
        <f>Лист1!CX30</f>
        <v>0</v>
      </c>
      <c r="N30" s="85">
        <f t="shared" si="3"/>
        <v>-0.20000000000004459</v>
      </c>
      <c r="O30" s="153" t="b">
        <f>N386</f>
        <v>0</v>
      </c>
    </row>
    <row r="31" spans="2:15" ht="15.75" thickBot="1" x14ac:dyDescent="0.3">
      <c r="B31" s="269"/>
      <c r="C31" s="72" t="s">
        <v>31</v>
      </c>
      <c r="D31" s="135"/>
      <c r="E31" s="119"/>
      <c r="F31" s="119"/>
      <c r="G31" s="119"/>
      <c r="H31" s="119"/>
      <c r="I31" s="119"/>
      <c r="J31" s="124"/>
      <c r="K31" s="124"/>
      <c r="L31" s="124"/>
      <c r="M31" s="125"/>
      <c r="N31" s="126"/>
      <c r="O31" s="157"/>
    </row>
    <row r="32" spans="2:15" x14ac:dyDescent="0.25">
      <c r="B32" s="267">
        <v>5</v>
      </c>
      <c r="C32" s="76" t="s">
        <v>32</v>
      </c>
      <c r="D32" s="120"/>
      <c r="E32" s="120"/>
      <c r="F32" s="120"/>
      <c r="G32" s="120"/>
      <c r="H32" s="120"/>
      <c r="I32" s="120"/>
      <c r="J32" s="121"/>
      <c r="K32" s="121"/>
      <c r="L32" s="121"/>
      <c r="M32" s="122"/>
      <c r="N32" s="123"/>
      <c r="O32" s="155"/>
    </row>
    <row r="33" spans="2:15" x14ac:dyDescent="0.25">
      <c r="B33" s="268"/>
      <c r="C33" s="71" t="s">
        <v>33</v>
      </c>
      <c r="D33" s="70">
        <f>Лист1!AD33</f>
        <v>1.0000000000001119</v>
      </c>
      <c r="E33" s="70">
        <f>Лист1!AL33</f>
        <v>2.0000000000000018</v>
      </c>
      <c r="F33" s="70">
        <f>Лист1!AT33</f>
        <v>1.0000000000001119</v>
      </c>
      <c r="G33" s="70">
        <f>Лист1!BB33</f>
        <v>1.0000000000001119</v>
      </c>
      <c r="H33" s="70">
        <f>Лист1!BJ33</f>
        <v>1.0000000000001119</v>
      </c>
      <c r="I33" s="70">
        <f>Лист1!BR33</f>
        <v>0</v>
      </c>
      <c r="J33" s="70">
        <f>Лист1!BZ33</f>
        <v>1.0000000000001119</v>
      </c>
      <c r="K33" s="70">
        <f>Лист1!CH33</f>
        <v>2.0000000000000018</v>
      </c>
      <c r="L33" s="70">
        <f>Лист1!CP33</f>
        <v>1.0000000000001119</v>
      </c>
      <c r="M33" s="70">
        <f>Лист1!CX33</f>
        <v>0</v>
      </c>
      <c r="N33" s="85">
        <f>AVERAGE(D33:M33)</f>
        <v>1.0000000000000675</v>
      </c>
      <c r="O33" s="153" t="b">
        <f>N401</f>
        <v>0</v>
      </c>
    </row>
    <row r="34" spans="2:15" x14ac:dyDescent="0.25">
      <c r="B34" s="268"/>
      <c r="C34" s="71" t="s">
        <v>34</v>
      </c>
      <c r="D34" s="70">
        <f>Лист1!AD34</f>
        <v>-0.99999999999988987</v>
      </c>
      <c r="E34" s="70">
        <f>Лист1!AL34</f>
        <v>2.0000000000002238</v>
      </c>
      <c r="F34" s="70">
        <f>Лист1!AT34</f>
        <v>0</v>
      </c>
      <c r="G34" s="70">
        <f>Лист1!BB34</f>
        <v>0</v>
      </c>
      <c r="H34" s="70">
        <f>Лист1!BJ34</f>
        <v>0.99999999999988987</v>
      </c>
      <c r="I34" s="70">
        <f>Лист1!BR34</f>
        <v>-0.99999999999988987</v>
      </c>
      <c r="J34" s="70">
        <f>Лист1!BZ34</f>
        <v>0.99999999999988987</v>
      </c>
      <c r="K34" s="70">
        <f>Лист1!CH34</f>
        <v>2.0000000000002238</v>
      </c>
      <c r="L34" s="70">
        <f>Лист1!CP34</f>
        <v>0.99999999999988987</v>
      </c>
      <c r="M34" s="70">
        <f>Лист1!CX34</f>
        <v>0</v>
      </c>
      <c r="N34" s="85">
        <f t="shared" ref="N34:N37" si="4">AVERAGE(D34:M34)</f>
        <v>0.50000000000003375</v>
      </c>
      <c r="O34" s="153" t="b">
        <f>N416</f>
        <v>0</v>
      </c>
    </row>
    <row r="35" spans="2:15" x14ac:dyDescent="0.25">
      <c r="B35" s="268"/>
      <c r="C35" s="71" t="s">
        <v>35</v>
      </c>
      <c r="D35" s="70">
        <f>Лист1!AD35</f>
        <v>0.99999999999988987</v>
      </c>
      <c r="E35" s="70">
        <f>Лист1!AL35</f>
        <v>2.0000000000002238</v>
      </c>
      <c r="F35" s="70">
        <f>Лист1!AT35</f>
        <v>-0.99999999999988987</v>
      </c>
      <c r="G35" s="70">
        <f>Лист1!BB35</f>
        <v>0.99999999999988987</v>
      </c>
      <c r="H35" s="70">
        <f>Лист1!BJ35</f>
        <v>0.99999999999988987</v>
      </c>
      <c r="I35" s="70">
        <f>Лист1!BR35</f>
        <v>0</v>
      </c>
      <c r="J35" s="70">
        <f>Лист1!BZ35</f>
        <v>0.99999999999988987</v>
      </c>
      <c r="K35" s="70">
        <f>Лист1!CH35</f>
        <v>2.0000000000002238</v>
      </c>
      <c r="L35" s="70">
        <f>Лист1!CP35</f>
        <v>0.99999999999988987</v>
      </c>
      <c r="M35" s="70">
        <f>Лист1!CX35</f>
        <v>0</v>
      </c>
      <c r="N35" s="85">
        <f t="shared" si="4"/>
        <v>0.80000000000000071</v>
      </c>
      <c r="O35" s="153" t="b">
        <f>N431</f>
        <v>0</v>
      </c>
    </row>
    <row r="36" spans="2:15" x14ac:dyDescent="0.25">
      <c r="B36" s="268"/>
      <c r="C36" s="71" t="s">
        <v>36</v>
      </c>
      <c r="D36" s="70">
        <f>Лист1!AD36</f>
        <v>-0.99999999999988987</v>
      </c>
      <c r="E36" s="70">
        <f>Лист1!AL36</f>
        <v>0.99999999999988987</v>
      </c>
      <c r="F36" s="70">
        <f>Лист1!AT36</f>
        <v>-0.99999999999988987</v>
      </c>
      <c r="G36" s="70">
        <f>Лист1!BB36</f>
        <v>-2.0000000000002238</v>
      </c>
      <c r="H36" s="70">
        <f>Лист1!BJ36</f>
        <v>-0.99999999999988987</v>
      </c>
      <c r="I36" s="70">
        <f>Лист1!BR36</f>
        <v>-2.0000000000002238</v>
      </c>
      <c r="J36" s="70">
        <f>Лист1!BZ36</f>
        <v>0</v>
      </c>
      <c r="K36" s="70">
        <f>Лист1!CH36</f>
        <v>0.99999999999988987</v>
      </c>
      <c r="L36" s="70">
        <f>Лист1!CP36</f>
        <v>-0.99999999999988987</v>
      </c>
      <c r="M36" s="70">
        <f>Лист1!CX36</f>
        <v>-0.99999999999988987</v>
      </c>
      <c r="N36" s="85">
        <f t="shared" si="4"/>
        <v>-0.70000000000001172</v>
      </c>
      <c r="O36" s="153" t="b">
        <f>N446</f>
        <v>0</v>
      </c>
    </row>
    <row r="37" spans="2:15" x14ac:dyDescent="0.25">
      <c r="B37" s="268"/>
      <c r="C37" s="71" t="s">
        <v>37</v>
      </c>
      <c r="D37" s="70">
        <f>Лист1!AD37</f>
        <v>0</v>
      </c>
      <c r="E37" s="70">
        <f>Лист1!AL37</f>
        <v>0</v>
      </c>
      <c r="F37" s="70">
        <f>Лист1!AT37</f>
        <v>0</v>
      </c>
      <c r="G37" s="70">
        <f>Лист1!BB37</f>
        <v>1.0000000000001119</v>
      </c>
      <c r="H37" s="70">
        <f>Лист1!BJ37</f>
        <v>1.0000000000001119</v>
      </c>
      <c r="I37" s="70">
        <f>Лист1!BR37</f>
        <v>-0.99999999999988987</v>
      </c>
      <c r="J37" s="70">
        <f>Лист1!BZ37</f>
        <v>1.0000000000001119</v>
      </c>
      <c r="K37" s="70">
        <f>Лист1!CH37</f>
        <v>2.0000000000000018</v>
      </c>
      <c r="L37" s="70">
        <f>Лист1!CP37</f>
        <v>1.0000000000001119</v>
      </c>
      <c r="M37" s="70">
        <f>Лист1!CX37</f>
        <v>0</v>
      </c>
      <c r="N37" s="85">
        <f t="shared" si="4"/>
        <v>0.50000000000005596</v>
      </c>
      <c r="O37" s="153" t="b">
        <f>N461</f>
        <v>0</v>
      </c>
    </row>
    <row r="38" spans="2:15" ht="15.75" thickBot="1" x14ac:dyDescent="0.3">
      <c r="B38" s="269"/>
      <c r="C38" s="72" t="s">
        <v>38</v>
      </c>
      <c r="D38" s="135"/>
      <c r="E38" s="119"/>
      <c r="F38" s="119"/>
      <c r="G38" s="119"/>
      <c r="H38" s="119"/>
      <c r="I38" s="119"/>
      <c r="J38" s="124"/>
      <c r="K38" s="124"/>
      <c r="L38" s="124"/>
      <c r="M38" s="125"/>
      <c r="N38" s="126"/>
      <c r="O38" s="157"/>
    </row>
    <row r="39" spans="2:15" x14ac:dyDescent="0.25">
      <c r="B39" s="267">
        <v>6</v>
      </c>
      <c r="C39" s="76" t="s">
        <v>39</v>
      </c>
      <c r="D39" s="138">
        <f>Лист1!AD39</f>
        <v>0</v>
      </c>
      <c r="E39" s="167">
        <f>Лист1!AL39</f>
        <v>1.0000000000000009</v>
      </c>
      <c r="F39" s="167">
        <f>Лист1!AT39</f>
        <v>-1.0000000000000009</v>
      </c>
      <c r="G39" s="167">
        <f>Лист1!BB39</f>
        <v>0</v>
      </c>
      <c r="H39" s="167">
        <f>Лист1!BJ39</f>
        <v>0</v>
      </c>
      <c r="I39" s="167">
        <f>Лист1!BR39</f>
        <v>-1.0000000000000009</v>
      </c>
      <c r="J39" s="167">
        <f>Лист1!BZ39</f>
        <v>0</v>
      </c>
      <c r="K39" s="167">
        <f>Лист1!CH39</f>
        <v>1.0000000000000009</v>
      </c>
      <c r="L39" s="167">
        <f>Лист1!CP39</f>
        <v>0</v>
      </c>
      <c r="M39" s="167">
        <f>Лист1!CX39</f>
        <v>-1.0000000000000009</v>
      </c>
      <c r="N39" s="85">
        <f>AVERAGE(D39:M39)</f>
        <v>-0.10000000000000009</v>
      </c>
      <c r="O39" s="153" t="b">
        <f>N476</f>
        <v>0</v>
      </c>
    </row>
    <row r="40" spans="2:15" x14ac:dyDescent="0.25">
      <c r="B40" s="268"/>
      <c r="C40" s="71" t="s">
        <v>40</v>
      </c>
      <c r="D40" s="133">
        <f>Лист1!AD40</f>
        <v>-1.0000000000001119</v>
      </c>
      <c r="E40" s="132">
        <f>Лист1!AL40</f>
        <v>2.0000000000000018</v>
      </c>
      <c r="F40" s="132">
        <f>Лист1!AT40</f>
        <v>-1.0000000000001119</v>
      </c>
      <c r="G40" s="132">
        <f>Лист1!BB40</f>
        <v>0</v>
      </c>
      <c r="H40" s="132">
        <f>Лист1!BJ40</f>
        <v>0</v>
      </c>
      <c r="I40" s="132">
        <f>Лист1!BR40</f>
        <v>0</v>
      </c>
      <c r="J40" s="132">
        <f>Лист1!BZ40</f>
        <v>0</v>
      </c>
      <c r="K40" s="132">
        <f>Лист1!CH40</f>
        <v>0.99999999999988987</v>
      </c>
      <c r="L40" s="132">
        <f>Лист1!CP40</f>
        <v>0</v>
      </c>
      <c r="M40" s="132">
        <f>Лист1!CX40</f>
        <v>0</v>
      </c>
      <c r="N40" s="85">
        <f t="shared" ref="N40:N44" si="5">AVERAGE(D40:M40)</f>
        <v>9.9999999999966782E-2</v>
      </c>
      <c r="O40" s="153" t="b">
        <f>N491</f>
        <v>0</v>
      </c>
    </row>
    <row r="41" spans="2:15" x14ac:dyDescent="0.25">
      <c r="B41" s="268"/>
      <c r="C41" s="71" t="s">
        <v>41</v>
      </c>
      <c r="D41" s="133">
        <f>Лист1!AD41</f>
        <v>-0.99999999999988987</v>
      </c>
      <c r="E41" s="132">
        <f>Лист1!AL41</f>
        <v>0.99999999999988987</v>
      </c>
      <c r="F41" s="132">
        <f>Лист1!AT41</f>
        <v>0</v>
      </c>
      <c r="G41" s="132">
        <f>Лист1!BB41</f>
        <v>0.99999999999988987</v>
      </c>
      <c r="H41" s="132">
        <f>Лист1!BJ41</f>
        <v>0.99999999999988987</v>
      </c>
      <c r="I41" s="132">
        <f>Лист1!BR41</f>
        <v>-0.99999999999988987</v>
      </c>
      <c r="J41" s="132">
        <f>Лист1!BZ41</f>
        <v>2.0000000000002238</v>
      </c>
      <c r="K41" s="132">
        <f>Лист1!CH41</f>
        <v>0.99999999999988987</v>
      </c>
      <c r="L41" s="132">
        <f>Лист1!CP41</f>
        <v>0</v>
      </c>
      <c r="M41" s="132">
        <f>Лист1!CX41</f>
        <v>0.99999999999988987</v>
      </c>
      <c r="N41" s="85">
        <f t="shared" si="5"/>
        <v>0.49999999999998934</v>
      </c>
      <c r="O41" s="153" t="b">
        <f>N506</f>
        <v>0</v>
      </c>
    </row>
    <row r="42" spans="2:15" x14ac:dyDescent="0.25">
      <c r="B42" s="268"/>
      <c r="C42" s="71" t="s">
        <v>42</v>
      </c>
      <c r="D42" s="133">
        <f>Лист1!AD42</f>
        <v>0</v>
      </c>
      <c r="E42" s="132">
        <f>Лист1!AL42</f>
        <v>0.99999999999988987</v>
      </c>
      <c r="F42" s="132">
        <f>Лист1!AT42</f>
        <v>0</v>
      </c>
      <c r="G42" s="132">
        <f>Лист1!BB42</f>
        <v>1.9999999999997797</v>
      </c>
      <c r="H42" s="132">
        <f>Лист1!BJ42</f>
        <v>0.99999999999988987</v>
      </c>
      <c r="I42" s="132">
        <f>Лист1!BR42</f>
        <v>0</v>
      </c>
      <c r="J42" s="132">
        <f>Лист1!BZ42</f>
        <v>1.9999999999997797</v>
      </c>
      <c r="K42" s="132">
        <f>Лист1!CH42</f>
        <v>4.0000000000000036</v>
      </c>
      <c r="L42" s="132">
        <f>Лист1!CP42</f>
        <v>0.99999999999988987</v>
      </c>
      <c r="M42" s="132">
        <f>Лист1!CX42</f>
        <v>0.99999999999988987</v>
      </c>
      <c r="N42" s="85">
        <f t="shared" si="5"/>
        <v>1.1999999999999122</v>
      </c>
      <c r="O42" s="153" t="b">
        <f>N521</f>
        <v>0</v>
      </c>
    </row>
    <row r="43" spans="2:15" x14ac:dyDescent="0.25">
      <c r="B43" s="268"/>
      <c r="C43" s="71" t="s">
        <v>43</v>
      </c>
      <c r="D43" s="133">
        <f>Лист1!AD43</f>
        <v>0</v>
      </c>
      <c r="E43" s="132">
        <f>Лист1!AL43</f>
        <v>1.000000000000334</v>
      </c>
      <c r="F43" s="132">
        <f>Лист1!AT43</f>
        <v>-0.99999999999988987</v>
      </c>
      <c r="G43" s="132">
        <f>Лист1!BB43</f>
        <v>-0.99999999999988987</v>
      </c>
      <c r="H43" s="132">
        <f>Лист1!BJ43</f>
        <v>0</v>
      </c>
      <c r="I43" s="132">
        <f>Лист1!BR43</f>
        <v>0</v>
      </c>
      <c r="J43" s="132">
        <f>Лист1!BZ43</f>
        <v>0</v>
      </c>
      <c r="K43" s="132">
        <f>Лист1!CH43</f>
        <v>2.0000000000002238</v>
      </c>
      <c r="L43" s="132">
        <f>Лист1!CP43</f>
        <v>0</v>
      </c>
      <c r="M43" s="132">
        <f>Лист1!CX43</f>
        <v>-1.9999999999997797</v>
      </c>
      <c r="N43" s="85">
        <f t="shared" si="5"/>
        <v>-9.9999999999900169E-2</v>
      </c>
      <c r="O43" s="153" t="b">
        <f>N536</f>
        <v>0</v>
      </c>
    </row>
    <row r="44" spans="2:15" x14ac:dyDescent="0.25">
      <c r="B44" s="268"/>
      <c r="C44" s="71" t="s">
        <v>44</v>
      </c>
      <c r="D44" s="133">
        <f>Лист1!AD44</f>
        <v>0</v>
      </c>
      <c r="E44" s="132">
        <f>Лист1!AL44</f>
        <v>2.0000000000000018</v>
      </c>
      <c r="F44" s="132">
        <f>Лист1!AT44</f>
        <v>0</v>
      </c>
      <c r="G44" s="132">
        <f>Лист1!BB44</f>
        <v>0</v>
      </c>
      <c r="H44" s="132">
        <f>Лист1!BJ44</f>
        <v>0</v>
      </c>
      <c r="I44" s="132">
        <f>Лист1!BR44</f>
        <v>1.0000000000001119</v>
      </c>
      <c r="J44" s="132">
        <f>Лист1!BZ44</f>
        <v>1.0000000000001119</v>
      </c>
      <c r="K44" s="132">
        <f>Лист1!CH44</f>
        <v>1.0000000000001119</v>
      </c>
      <c r="L44" s="132">
        <f>Лист1!CP44</f>
        <v>1.0000000000001119</v>
      </c>
      <c r="M44" s="132">
        <f>Лист1!CX44</f>
        <v>-0.99999999999988987</v>
      </c>
      <c r="N44" s="85">
        <f t="shared" si="5"/>
        <v>0.50000000000005596</v>
      </c>
      <c r="O44" s="153" t="b">
        <f>N551</f>
        <v>0</v>
      </c>
    </row>
    <row r="45" spans="2:15" ht="15.75" thickBot="1" x14ac:dyDescent="0.3">
      <c r="B45" s="269"/>
      <c r="C45" s="72" t="s">
        <v>45</v>
      </c>
      <c r="D45" s="135"/>
      <c r="E45" s="119"/>
      <c r="F45" s="119"/>
      <c r="G45" s="119"/>
      <c r="H45" s="119"/>
      <c r="I45" s="119"/>
      <c r="J45" s="124"/>
      <c r="K45" s="124"/>
      <c r="L45" s="124"/>
      <c r="M45" s="125"/>
      <c r="N45" s="126"/>
      <c r="O45" s="157"/>
    </row>
    <row r="46" spans="2:15" x14ac:dyDescent="0.25">
      <c r="B46" s="267">
        <v>7</v>
      </c>
      <c r="C46" s="76" t="s">
        <v>46</v>
      </c>
      <c r="D46" s="138">
        <f>Лист1!AD46</f>
        <v>1.0000000000000009</v>
      </c>
      <c r="E46" s="167">
        <f>Лист1!AL46</f>
        <v>2.0000000000000018</v>
      </c>
      <c r="F46" s="167">
        <f>Лист1!AT46</f>
        <v>0</v>
      </c>
      <c r="G46" s="167">
        <f>Лист1!BB46</f>
        <v>1.0000000000000009</v>
      </c>
      <c r="H46" s="167">
        <f>Лист1!BJ46</f>
        <v>2.0000000000000018</v>
      </c>
      <c r="I46" s="167">
        <f>Лист1!BR46</f>
        <v>0</v>
      </c>
      <c r="J46" s="167">
        <f>Лист1!BZ46</f>
        <v>2.0000000000000018</v>
      </c>
      <c r="K46" s="167">
        <f>Лист1!CH46</f>
        <v>3.0000000000000027</v>
      </c>
      <c r="L46" s="167">
        <f>Лист1!CP46</f>
        <v>2.0000000000000018</v>
      </c>
      <c r="M46" s="167">
        <f>Лист1!CX46</f>
        <v>0</v>
      </c>
      <c r="N46" s="85">
        <f>AVERAGE(D46:M46)</f>
        <v>1.3000000000000012</v>
      </c>
      <c r="O46" s="153" t="b">
        <f>N566</f>
        <v>0</v>
      </c>
    </row>
    <row r="47" spans="2:15" x14ac:dyDescent="0.25">
      <c r="B47" s="268"/>
      <c r="C47" s="71" t="s">
        <v>47</v>
      </c>
      <c r="D47" s="133">
        <f>Лист1!AD47</f>
        <v>0</v>
      </c>
      <c r="E47" s="132">
        <f>Лист1!AL47</f>
        <v>2.0000000000000018</v>
      </c>
      <c r="F47" s="132">
        <f>Лист1!AT47</f>
        <v>0</v>
      </c>
      <c r="G47" s="132">
        <f>Лист1!BB47</f>
        <v>1.0000000000001119</v>
      </c>
      <c r="H47" s="132">
        <f>Лист1!BJ47</f>
        <v>1.0000000000001119</v>
      </c>
      <c r="I47" s="132">
        <f>Лист1!BR47</f>
        <v>1.0000000000001119</v>
      </c>
      <c r="J47" s="132">
        <f>Лист1!BZ47</f>
        <v>1.0000000000001119</v>
      </c>
      <c r="K47" s="132">
        <f>Лист1!CH47</f>
        <v>2.0000000000000018</v>
      </c>
      <c r="L47" s="132">
        <f>Лист1!CP47</f>
        <v>1.0000000000001119</v>
      </c>
      <c r="M47" s="132">
        <f>Лист1!CX47</f>
        <v>0</v>
      </c>
      <c r="N47" s="85">
        <f t="shared" ref="N47:N53" si="6">AVERAGE(D47:M47)</f>
        <v>0.90000000000005631</v>
      </c>
      <c r="O47" s="153" t="b">
        <f>N581</f>
        <v>0</v>
      </c>
    </row>
    <row r="48" spans="2:15" x14ac:dyDescent="0.25">
      <c r="B48" s="268"/>
      <c r="C48" s="71" t="s">
        <v>48</v>
      </c>
      <c r="D48" s="133">
        <f>Лист1!AD48</f>
        <v>0.99999999999988987</v>
      </c>
      <c r="E48" s="132">
        <f>Лист1!AL48</f>
        <v>3.0000000000001137</v>
      </c>
      <c r="F48" s="132">
        <f>Лист1!AT48</f>
        <v>-0.99999999999988987</v>
      </c>
      <c r="G48" s="132">
        <f>Лист1!BB48</f>
        <v>-0.99999999999988987</v>
      </c>
      <c r="H48" s="132">
        <f>Лист1!BJ48</f>
        <v>0</v>
      </c>
      <c r="I48" s="132">
        <f>Лист1!BR48</f>
        <v>-0.99999999999988987</v>
      </c>
      <c r="J48" s="132">
        <f>Лист1!BZ48</f>
        <v>0.99999999999988987</v>
      </c>
      <c r="K48" s="132">
        <f>Лист1!CH48</f>
        <v>0.99999999999988987</v>
      </c>
      <c r="L48" s="132">
        <f>Лист1!CP48</f>
        <v>0</v>
      </c>
      <c r="M48" s="132">
        <f>Лист1!CX48</f>
        <v>-0.99999999999988987</v>
      </c>
      <c r="N48" s="85">
        <f t="shared" si="6"/>
        <v>0.20000000000002238</v>
      </c>
      <c r="O48" s="153" t="b">
        <f>N596</f>
        <v>0</v>
      </c>
    </row>
    <row r="49" spans="2:15" x14ac:dyDescent="0.25">
      <c r="B49" s="268"/>
      <c r="C49" s="71" t="s">
        <v>49</v>
      </c>
      <c r="D49" s="133">
        <f>Лист1!AD49</f>
        <v>2.0000000000002238</v>
      </c>
      <c r="E49" s="132">
        <f>Лист1!AL49</f>
        <v>0.99999999999988987</v>
      </c>
      <c r="F49" s="132">
        <f>Лист1!AT49</f>
        <v>-0.99999999999988987</v>
      </c>
      <c r="G49" s="132">
        <f>Лист1!BB49</f>
        <v>0</v>
      </c>
      <c r="H49" s="132">
        <f>Лист1!BJ49</f>
        <v>0</v>
      </c>
      <c r="I49" s="132">
        <f>Лист1!BR49</f>
        <v>-0.99999999999988987</v>
      </c>
      <c r="J49" s="132">
        <f>Лист1!BZ49</f>
        <v>0.99999999999988987</v>
      </c>
      <c r="K49" s="132">
        <f>Лист1!CH49</f>
        <v>0.99999999999988987</v>
      </c>
      <c r="L49" s="132">
        <f>Лист1!CP49</f>
        <v>0</v>
      </c>
      <c r="M49" s="132">
        <f>Лист1!CX49</f>
        <v>0</v>
      </c>
      <c r="N49" s="85">
        <f t="shared" si="6"/>
        <v>0.30000000000001137</v>
      </c>
      <c r="O49" s="153" t="b">
        <f>N611</f>
        <v>0</v>
      </c>
    </row>
    <row r="50" spans="2:15" x14ac:dyDescent="0.25">
      <c r="B50" s="268"/>
      <c r="C50" s="71" t="s">
        <v>50</v>
      </c>
      <c r="D50" s="133">
        <f>Лист1!AD50</f>
        <v>0</v>
      </c>
      <c r="E50" s="132">
        <f>Лист1!AL50</f>
        <v>0.99999999999988987</v>
      </c>
      <c r="F50" s="132">
        <f>Лист1!AT50</f>
        <v>-0.99999999999988987</v>
      </c>
      <c r="G50" s="132">
        <f>Лист1!BB50</f>
        <v>0</v>
      </c>
      <c r="H50" s="132">
        <f>Лист1!BJ50</f>
        <v>0.99999999999988987</v>
      </c>
      <c r="I50" s="132">
        <f>Лист1!BR50</f>
        <v>0</v>
      </c>
      <c r="J50" s="132">
        <f>Лист1!BZ50</f>
        <v>1.9999999999997797</v>
      </c>
      <c r="K50" s="132">
        <f>Лист1!CH50</f>
        <v>1.9999999999997797</v>
      </c>
      <c r="L50" s="132">
        <f>Лист1!CP50</f>
        <v>0</v>
      </c>
      <c r="M50" s="132">
        <f>Лист1!CX50</f>
        <v>0</v>
      </c>
      <c r="N50" s="85">
        <f t="shared" si="6"/>
        <v>0.49999999999994493</v>
      </c>
      <c r="O50" s="153" t="b">
        <f>N626</f>
        <v>0</v>
      </c>
    </row>
    <row r="51" spans="2:15" x14ac:dyDescent="0.25">
      <c r="B51" s="268"/>
      <c r="C51" s="71" t="s">
        <v>51</v>
      </c>
      <c r="D51" s="133">
        <f>Лист1!AD51</f>
        <v>0</v>
      </c>
      <c r="E51" s="132">
        <f>Лист1!AL51</f>
        <v>0</v>
      </c>
      <c r="F51" s="132">
        <f>Лист1!AT51</f>
        <v>-0.99999999999988987</v>
      </c>
      <c r="G51" s="132">
        <f>Лист1!BB51</f>
        <v>0</v>
      </c>
      <c r="H51" s="132">
        <f>Лист1!BJ51</f>
        <v>0</v>
      </c>
      <c r="I51" s="132">
        <f>Лист1!BR51</f>
        <v>-0.99999999999988987</v>
      </c>
      <c r="J51" s="132">
        <f>Лист1!BZ51</f>
        <v>1.0000000000001119</v>
      </c>
      <c r="K51" s="132">
        <f>Лист1!CH51</f>
        <v>1.0000000000001119</v>
      </c>
      <c r="L51" s="132">
        <f>Лист1!CP51</f>
        <v>1.0000000000001119</v>
      </c>
      <c r="M51" s="132">
        <f>Лист1!CX51</f>
        <v>-0.99999999999988987</v>
      </c>
      <c r="N51" s="85">
        <f t="shared" si="6"/>
        <v>6.6613381477509392E-14</v>
      </c>
      <c r="O51" s="153" t="b">
        <f>N641</f>
        <v>0</v>
      </c>
    </row>
    <row r="52" spans="2:15" ht="15.75" thickBot="1" x14ac:dyDescent="0.3">
      <c r="B52" s="269"/>
      <c r="C52" s="72" t="s">
        <v>52</v>
      </c>
      <c r="D52" s="130">
        <f>Лист1!AD52</f>
        <v>0</v>
      </c>
      <c r="E52" s="78">
        <f>Лист1!AL52</f>
        <v>1.0000000000000009</v>
      </c>
      <c r="F52" s="78">
        <f>Лист1!AT52</f>
        <v>0</v>
      </c>
      <c r="G52" s="78">
        <f>Лист1!BB52</f>
        <v>0</v>
      </c>
      <c r="H52" s="119"/>
      <c r="I52" s="78">
        <f>Лист1!BR52</f>
        <v>0</v>
      </c>
      <c r="J52" s="78">
        <f>Лист1!BZ52</f>
        <v>1.0000000000000009</v>
      </c>
      <c r="K52" s="78">
        <f>Лист1!CH52</f>
        <v>1.0000000000000009</v>
      </c>
      <c r="L52" s="78">
        <f>Лист1!CP52</f>
        <v>0</v>
      </c>
      <c r="M52" s="78">
        <f>Лист1!CX52</f>
        <v>-1.0000000000000009</v>
      </c>
      <c r="N52" s="86">
        <f>AVERAGE(D52:G52,I52:M52)</f>
        <v>0.22222222222222243</v>
      </c>
      <c r="O52" s="154" t="b">
        <f>N656</f>
        <v>0</v>
      </c>
    </row>
    <row r="53" spans="2:15" ht="15.75" thickBot="1" x14ac:dyDescent="0.3">
      <c r="B53" s="265" t="s">
        <v>57</v>
      </c>
      <c r="C53" s="266"/>
      <c r="D53" s="164">
        <v>70</v>
      </c>
      <c r="E53" s="164">
        <v>97</v>
      </c>
      <c r="F53" s="164">
        <v>130</v>
      </c>
      <c r="G53" s="164">
        <v>186</v>
      </c>
      <c r="H53" s="164">
        <v>211</v>
      </c>
      <c r="I53" s="164">
        <v>234</v>
      </c>
      <c r="J53" s="164">
        <v>270</v>
      </c>
      <c r="K53" s="164">
        <v>283</v>
      </c>
      <c r="L53" s="164">
        <v>310</v>
      </c>
      <c r="M53" s="165">
        <v>343</v>
      </c>
      <c r="N53" s="166">
        <f t="shared" si="6"/>
        <v>213.4</v>
      </c>
    </row>
    <row r="56" spans="2:15" ht="15.75" thickBot="1" x14ac:dyDescent="0.3"/>
    <row r="57" spans="2:15" ht="15.75" thickBot="1" x14ac:dyDescent="0.3">
      <c r="B57" s="246" t="s">
        <v>62</v>
      </c>
      <c r="C57" s="247"/>
      <c r="D57" s="247"/>
      <c r="E57" s="247"/>
      <c r="F57" s="247"/>
      <c r="G57" s="247"/>
      <c r="H57" s="247"/>
      <c r="I57" s="248"/>
      <c r="J57" s="249" t="s">
        <v>64</v>
      </c>
      <c r="K57" s="250"/>
      <c r="L57" s="250"/>
      <c r="M57" s="251"/>
      <c r="N57" s="116">
        <f>I69/SQRT(G69*H69)</f>
        <v>0.31716895290487601</v>
      </c>
    </row>
    <row r="58" spans="2:15" ht="15.75" thickBot="1" x14ac:dyDescent="0.3">
      <c r="B58" s="115"/>
      <c r="C58" s="114" t="s">
        <v>60</v>
      </c>
      <c r="D58" s="112"/>
      <c r="E58" s="112"/>
      <c r="F58" s="112"/>
      <c r="G58" s="112"/>
      <c r="H58" s="112"/>
      <c r="I58" s="113"/>
      <c r="J58" s="240" t="s">
        <v>65</v>
      </c>
      <c r="K58" s="241"/>
      <c r="L58" s="241"/>
      <c r="M58" s="242"/>
      <c r="N58" s="117">
        <v>0.63200000000000001</v>
      </c>
    </row>
    <row r="59" spans="2:15" ht="15.75" thickBot="1" x14ac:dyDescent="0.3">
      <c r="B59" s="108">
        <v>1</v>
      </c>
      <c r="C59" s="109">
        <v>70</v>
      </c>
      <c r="D59" s="74">
        <f>D5</f>
        <v>0</v>
      </c>
      <c r="E59" s="91">
        <f>C59-C69</f>
        <v>-143.4</v>
      </c>
      <c r="F59" s="110">
        <f>D59-D69</f>
        <v>0</v>
      </c>
      <c r="G59" s="91">
        <f>E59*E59</f>
        <v>20563.560000000001</v>
      </c>
      <c r="H59" s="110">
        <f>F59*F59</f>
        <v>0</v>
      </c>
      <c r="I59" s="111">
        <f>E59*F59</f>
        <v>0</v>
      </c>
      <c r="J59" s="243" t="s">
        <v>66</v>
      </c>
      <c r="K59" s="244"/>
      <c r="L59" s="244"/>
      <c r="M59" s="245"/>
      <c r="N59" s="118" t="b">
        <f>N57&gt;N58</f>
        <v>0</v>
      </c>
    </row>
    <row r="60" spans="2:15" x14ac:dyDescent="0.25">
      <c r="B60" s="103">
        <v>2</v>
      </c>
      <c r="C60" s="101">
        <v>97</v>
      </c>
      <c r="D60" s="74">
        <f>E5</f>
        <v>0</v>
      </c>
      <c r="E60" s="90">
        <f>C60-C69</f>
        <v>-116.4</v>
      </c>
      <c r="F60" s="89">
        <f>D60-D69</f>
        <v>0</v>
      </c>
      <c r="G60" s="90">
        <f t="shared" ref="G60:H68" si="7">E60*E60</f>
        <v>13548.960000000001</v>
      </c>
      <c r="H60" s="89">
        <f t="shared" si="7"/>
        <v>0</v>
      </c>
      <c r="I60" s="95">
        <f t="shared" ref="I60:I68" si="8">E60*F60</f>
        <v>0</v>
      </c>
      <c r="J60" s="59"/>
      <c r="K60" s="59"/>
      <c r="L60" s="59"/>
      <c r="M60" s="59"/>
      <c r="N60" s="59"/>
    </row>
    <row r="61" spans="2:15" x14ac:dyDescent="0.25">
      <c r="B61" s="103">
        <v>3</v>
      </c>
      <c r="C61" s="101">
        <v>130</v>
      </c>
      <c r="D61" s="74">
        <f>F5</f>
        <v>0</v>
      </c>
      <c r="E61" s="90">
        <f>C61-C69</f>
        <v>-83.4</v>
      </c>
      <c r="F61" s="89">
        <f>D61-D69</f>
        <v>0</v>
      </c>
      <c r="G61" s="90">
        <f t="shared" si="7"/>
        <v>6955.5600000000013</v>
      </c>
      <c r="H61" s="89">
        <f t="shared" si="7"/>
        <v>0</v>
      </c>
      <c r="I61" s="95">
        <f t="shared" si="8"/>
        <v>0</v>
      </c>
      <c r="J61" s="59"/>
      <c r="K61" s="59"/>
      <c r="L61" s="59"/>
      <c r="M61" s="59"/>
      <c r="N61" s="59"/>
    </row>
    <row r="62" spans="2:15" x14ac:dyDescent="0.25">
      <c r="B62" s="103">
        <v>4</v>
      </c>
      <c r="C62" s="101">
        <v>186</v>
      </c>
      <c r="D62" s="74">
        <f>G5</f>
        <v>-1.0000000000000009</v>
      </c>
      <c r="E62" s="90">
        <f>C62-C69</f>
        <v>-27.400000000000006</v>
      </c>
      <c r="F62" s="89">
        <f>D62-D69</f>
        <v>-1.0000000000000009</v>
      </c>
      <c r="G62" s="90">
        <f t="shared" si="7"/>
        <v>750.76000000000033</v>
      </c>
      <c r="H62" s="89">
        <f t="shared" si="7"/>
        <v>1.0000000000000018</v>
      </c>
      <c r="I62" s="95">
        <f t="shared" si="8"/>
        <v>27.400000000000031</v>
      </c>
      <c r="J62" s="59"/>
      <c r="K62" s="59"/>
      <c r="L62" s="59"/>
      <c r="M62" s="59"/>
      <c r="N62" s="59"/>
    </row>
    <row r="63" spans="2:15" x14ac:dyDescent="0.25">
      <c r="B63" s="103">
        <v>5</v>
      </c>
      <c r="C63" s="101">
        <v>211</v>
      </c>
      <c r="D63" s="74">
        <f>H5</f>
        <v>0</v>
      </c>
      <c r="E63" s="90">
        <f>C63-C69</f>
        <v>-2.4000000000000057</v>
      </c>
      <c r="F63" s="89">
        <f>D63-D69</f>
        <v>0</v>
      </c>
      <c r="G63" s="90">
        <f t="shared" si="7"/>
        <v>5.7600000000000273</v>
      </c>
      <c r="H63" s="89">
        <f t="shared" si="7"/>
        <v>0</v>
      </c>
      <c r="I63" s="95">
        <f t="shared" si="8"/>
        <v>0</v>
      </c>
      <c r="J63" s="59"/>
      <c r="K63" s="59"/>
      <c r="L63" s="59"/>
      <c r="M63" s="59"/>
      <c r="N63" s="59"/>
    </row>
    <row r="64" spans="2:15" x14ac:dyDescent="0.25">
      <c r="B64" s="103">
        <v>6</v>
      </c>
      <c r="C64" s="101">
        <v>234</v>
      </c>
      <c r="D64" s="74">
        <f>I5</f>
        <v>0</v>
      </c>
      <c r="E64" s="90">
        <f>C64-C69</f>
        <v>20.599999999999994</v>
      </c>
      <c r="F64" s="89">
        <f>D64-D69</f>
        <v>0</v>
      </c>
      <c r="G64" s="90">
        <f t="shared" si="7"/>
        <v>424.35999999999979</v>
      </c>
      <c r="H64" s="89">
        <f t="shared" si="7"/>
        <v>0</v>
      </c>
      <c r="I64" s="95">
        <f t="shared" si="8"/>
        <v>0</v>
      </c>
      <c r="J64" s="59"/>
      <c r="K64" s="59"/>
      <c r="L64" s="59"/>
      <c r="M64" s="59"/>
      <c r="N64" s="59"/>
    </row>
    <row r="65" spans="2:14" x14ac:dyDescent="0.25">
      <c r="B65" s="103">
        <v>7</v>
      </c>
      <c r="C65" s="101">
        <v>270</v>
      </c>
      <c r="D65" s="74">
        <f>J5</f>
        <v>0</v>
      </c>
      <c r="E65" s="90">
        <f>C65-C69</f>
        <v>56.599999999999994</v>
      </c>
      <c r="F65" s="89">
        <f>D65-D69</f>
        <v>0</v>
      </c>
      <c r="G65" s="90">
        <f t="shared" si="7"/>
        <v>3203.5599999999995</v>
      </c>
      <c r="H65" s="89">
        <f t="shared" si="7"/>
        <v>0</v>
      </c>
      <c r="I65" s="95">
        <f t="shared" si="8"/>
        <v>0</v>
      </c>
      <c r="J65" s="59"/>
      <c r="K65" s="59"/>
      <c r="L65" s="59"/>
      <c r="M65" s="59"/>
      <c r="N65" s="59"/>
    </row>
    <row r="66" spans="2:14" x14ac:dyDescent="0.25">
      <c r="B66" s="103">
        <v>8</v>
      </c>
      <c r="C66" s="101">
        <v>283</v>
      </c>
      <c r="D66" s="74">
        <f>K5</f>
        <v>0</v>
      </c>
      <c r="E66" s="90">
        <f>C66-C69</f>
        <v>69.599999999999994</v>
      </c>
      <c r="F66" s="89">
        <f>D66-D69</f>
        <v>0</v>
      </c>
      <c r="G66" s="90">
        <f t="shared" si="7"/>
        <v>4844.1599999999989</v>
      </c>
      <c r="H66" s="89">
        <f t="shared" si="7"/>
        <v>0</v>
      </c>
      <c r="I66" s="95">
        <f t="shared" si="8"/>
        <v>0</v>
      </c>
      <c r="J66" s="59"/>
      <c r="K66" s="59"/>
      <c r="L66" s="59"/>
      <c r="M66" s="59"/>
      <c r="N66" s="59"/>
    </row>
    <row r="67" spans="2:14" x14ac:dyDescent="0.25">
      <c r="B67" s="103">
        <v>9</v>
      </c>
      <c r="C67" s="101">
        <v>310</v>
      </c>
      <c r="D67" s="74">
        <f>L5</f>
        <v>1.0000000000000009</v>
      </c>
      <c r="E67" s="90">
        <f>C67-C69</f>
        <v>96.6</v>
      </c>
      <c r="F67" s="89">
        <f>D67-D69</f>
        <v>1.0000000000000009</v>
      </c>
      <c r="G67" s="90">
        <f t="shared" si="7"/>
        <v>9331.56</v>
      </c>
      <c r="H67" s="89">
        <f t="shared" si="7"/>
        <v>1.0000000000000018</v>
      </c>
      <c r="I67" s="95">
        <f t="shared" si="8"/>
        <v>96.60000000000008</v>
      </c>
      <c r="J67" s="59"/>
      <c r="K67" s="59"/>
      <c r="L67" s="59"/>
      <c r="M67" s="59"/>
      <c r="N67" s="59"/>
    </row>
    <row r="68" spans="2:14" ht="15.75" thickBot="1" x14ac:dyDescent="0.3">
      <c r="B68" s="104">
        <v>10</v>
      </c>
      <c r="C68" s="102">
        <v>343</v>
      </c>
      <c r="D68" s="78">
        <f>M5</f>
        <v>0</v>
      </c>
      <c r="E68" s="90">
        <f>C68-C69</f>
        <v>129.6</v>
      </c>
      <c r="F68" s="93">
        <f>D68-D69</f>
        <v>0</v>
      </c>
      <c r="G68" s="92">
        <f t="shared" si="7"/>
        <v>16796.16</v>
      </c>
      <c r="H68" s="93">
        <f t="shared" si="7"/>
        <v>0</v>
      </c>
      <c r="I68" s="96">
        <f t="shared" si="8"/>
        <v>0</v>
      </c>
      <c r="J68" s="59"/>
      <c r="K68" s="59"/>
      <c r="L68" s="59"/>
      <c r="M68" s="59"/>
      <c r="N68" s="59"/>
    </row>
    <row r="69" spans="2:14" ht="15.75" thickBot="1" x14ac:dyDescent="0.3">
      <c r="B69" s="105" t="s">
        <v>63</v>
      </c>
      <c r="C69" s="97">
        <f>N53</f>
        <v>213.4</v>
      </c>
      <c r="D69" s="107">
        <f>N5</f>
        <v>0</v>
      </c>
      <c r="E69" s="100"/>
      <c r="F69" s="106" t="s">
        <v>61</v>
      </c>
      <c r="G69" s="97">
        <f>SUM(G59:G68)</f>
        <v>76424.399999999994</v>
      </c>
      <c r="H69" s="98">
        <f t="shared" ref="H69:I69" si="9">SUM(H59:H68)</f>
        <v>2.0000000000000036</v>
      </c>
      <c r="I69" s="99">
        <f t="shared" si="9"/>
        <v>124.00000000000011</v>
      </c>
      <c r="J69" s="59"/>
      <c r="K69" s="59"/>
      <c r="L69" s="59"/>
      <c r="M69" s="59"/>
      <c r="N69" s="59"/>
    </row>
    <row r="70" spans="2:14" x14ac:dyDescent="0.25">
      <c r="B70" s="59"/>
      <c r="C70" s="59"/>
      <c r="D70" s="59"/>
      <c r="E70" s="94"/>
      <c r="F70" s="59"/>
      <c r="G70" s="59"/>
      <c r="H70" s="59"/>
      <c r="I70" s="59"/>
      <c r="J70" s="59"/>
      <c r="K70" s="59"/>
      <c r="L70" s="59"/>
      <c r="M70" s="59"/>
      <c r="N70" s="59"/>
    </row>
    <row r="71" spans="2:14" ht="15.75" thickBot="1" x14ac:dyDescent="0.3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</row>
    <row r="72" spans="2:14" ht="15.75" thickBot="1" x14ac:dyDescent="0.3">
      <c r="B72" s="246" t="s">
        <v>67</v>
      </c>
      <c r="C72" s="247"/>
      <c r="D72" s="247"/>
      <c r="E72" s="247"/>
      <c r="F72" s="247"/>
      <c r="G72" s="247"/>
      <c r="H72" s="247"/>
      <c r="I72" s="248"/>
      <c r="J72" s="249" t="s">
        <v>64</v>
      </c>
      <c r="K72" s="250"/>
      <c r="L72" s="250"/>
      <c r="M72" s="251"/>
      <c r="N72" s="116">
        <f>I84/SQRT(G84*H84)</f>
        <v>-0.3955412359387398</v>
      </c>
    </row>
    <row r="73" spans="2:14" ht="15.75" thickBot="1" x14ac:dyDescent="0.3">
      <c r="B73" s="115"/>
      <c r="C73" s="114" t="s">
        <v>60</v>
      </c>
      <c r="D73" s="112"/>
      <c r="E73" s="112"/>
      <c r="F73" s="112"/>
      <c r="G73" s="112"/>
      <c r="H73" s="112"/>
      <c r="I73" s="113"/>
      <c r="J73" s="240" t="s">
        <v>65</v>
      </c>
      <c r="K73" s="241"/>
      <c r="L73" s="241"/>
      <c r="M73" s="242"/>
      <c r="N73" s="117">
        <v>0.63200000000000001</v>
      </c>
    </row>
    <row r="74" spans="2:14" ht="15.75" thickBot="1" x14ac:dyDescent="0.3">
      <c r="B74" s="108">
        <v>1</v>
      </c>
      <c r="C74" s="80">
        <v>70</v>
      </c>
      <c r="D74" s="74">
        <v>0</v>
      </c>
      <c r="E74" s="91">
        <f>C74-C84</f>
        <v>-143.4</v>
      </c>
      <c r="F74" s="110">
        <f>D74-D84</f>
        <v>0.39999999999995595</v>
      </c>
      <c r="G74" s="91">
        <f>E74*E74</f>
        <v>20563.560000000001</v>
      </c>
      <c r="H74" s="110">
        <f>F74*F74</f>
        <v>0.15999999999996475</v>
      </c>
      <c r="I74" s="111">
        <f>E74*F74</f>
        <v>-57.359999999993683</v>
      </c>
      <c r="J74" s="258" t="s">
        <v>66</v>
      </c>
      <c r="K74" s="259"/>
      <c r="L74" s="259"/>
      <c r="M74" s="260"/>
      <c r="N74" s="118" t="b">
        <f>N72&gt;N73</f>
        <v>0</v>
      </c>
    </row>
    <row r="75" spans="2:14" x14ac:dyDescent="0.25">
      <c r="B75" s="103">
        <v>2</v>
      </c>
      <c r="C75" s="80">
        <v>97</v>
      </c>
      <c r="D75" s="74">
        <v>0</v>
      </c>
      <c r="E75" s="90">
        <f>C75-C84</f>
        <v>-116.4</v>
      </c>
      <c r="F75" s="89">
        <f>D75-D84</f>
        <v>0.39999999999995595</v>
      </c>
      <c r="G75" s="90">
        <f t="shared" ref="G75:H83" si="10">E75*E75</f>
        <v>13548.960000000001</v>
      </c>
      <c r="H75" s="89">
        <f t="shared" si="10"/>
        <v>0.15999999999996475</v>
      </c>
      <c r="I75" s="95">
        <f t="shared" ref="I75:I83" si="11">E75*F75</f>
        <v>-46.559999999994872</v>
      </c>
      <c r="J75" s="59"/>
      <c r="K75" s="59"/>
      <c r="L75" s="59"/>
      <c r="M75" s="59"/>
      <c r="N75" s="59"/>
    </row>
    <row r="76" spans="2:14" x14ac:dyDescent="0.25">
      <c r="B76" s="103">
        <v>3</v>
      </c>
      <c r="C76" s="80">
        <v>130</v>
      </c>
      <c r="D76" s="74">
        <v>0</v>
      </c>
      <c r="E76" s="90">
        <f>C76-C84</f>
        <v>-83.4</v>
      </c>
      <c r="F76" s="89">
        <f>D76-D84</f>
        <v>0.39999999999995595</v>
      </c>
      <c r="G76" s="90">
        <f t="shared" si="10"/>
        <v>6955.5600000000013</v>
      </c>
      <c r="H76" s="89">
        <f t="shared" si="10"/>
        <v>0.15999999999996475</v>
      </c>
      <c r="I76" s="95">
        <f t="shared" si="11"/>
        <v>-33.359999999996326</v>
      </c>
      <c r="J76" s="59"/>
      <c r="K76" s="59"/>
      <c r="L76" s="59"/>
      <c r="M76" s="59"/>
      <c r="N76" s="59"/>
    </row>
    <row r="77" spans="2:14" x14ac:dyDescent="0.25">
      <c r="B77" s="103">
        <v>4</v>
      </c>
      <c r="C77" s="80">
        <v>186</v>
      </c>
      <c r="D77" s="74">
        <v>-0.99999999999988987</v>
      </c>
      <c r="E77" s="90">
        <f>C77-C84</f>
        <v>-27.400000000000006</v>
      </c>
      <c r="F77" s="89">
        <f>D77-D84</f>
        <v>-0.59999999999993392</v>
      </c>
      <c r="G77" s="90">
        <f t="shared" si="10"/>
        <v>750.76000000000033</v>
      </c>
      <c r="H77" s="89">
        <f t="shared" si="10"/>
        <v>0.35999999999992072</v>
      </c>
      <c r="I77" s="95">
        <f t="shared" si="11"/>
        <v>16.439999999998193</v>
      </c>
      <c r="J77" s="59"/>
      <c r="K77" s="59"/>
      <c r="L77" s="59"/>
      <c r="M77" s="59"/>
      <c r="N77" s="59"/>
    </row>
    <row r="78" spans="2:14" x14ac:dyDescent="0.25">
      <c r="B78" s="103">
        <v>5</v>
      </c>
      <c r="C78" s="80">
        <v>211</v>
      </c>
      <c r="D78" s="74">
        <v>-0.99999999999988987</v>
      </c>
      <c r="E78" s="90">
        <f>C78-C84</f>
        <v>-2.4000000000000057</v>
      </c>
      <c r="F78" s="89">
        <f>D78-D84</f>
        <v>-0.59999999999993392</v>
      </c>
      <c r="G78" s="90">
        <f t="shared" si="10"/>
        <v>5.7600000000000273</v>
      </c>
      <c r="H78" s="89">
        <f t="shared" si="10"/>
        <v>0.35999999999992072</v>
      </c>
      <c r="I78" s="95">
        <f t="shared" si="11"/>
        <v>1.4399999999998447</v>
      </c>
      <c r="J78" s="59"/>
      <c r="K78" s="59"/>
      <c r="L78" s="59"/>
      <c r="M78" s="59"/>
      <c r="N78" s="59"/>
    </row>
    <row r="79" spans="2:14" x14ac:dyDescent="0.25">
      <c r="B79" s="103">
        <v>6</v>
      </c>
      <c r="C79" s="80">
        <v>234</v>
      </c>
      <c r="D79" s="74">
        <v>0</v>
      </c>
      <c r="E79" s="90">
        <f>C79-C84</f>
        <v>20.599999999999994</v>
      </c>
      <c r="F79" s="89">
        <f>D79-D84</f>
        <v>0.39999999999995595</v>
      </c>
      <c r="G79" s="90">
        <f t="shared" si="10"/>
        <v>424.35999999999979</v>
      </c>
      <c r="H79" s="89">
        <f t="shared" si="10"/>
        <v>0.15999999999996475</v>
      </c>
      <c r="I79" s="95">
        <f t="shared" si="11"/>
        <v>8.2399999999990907</v>
      </c>
      <c r="J79" s="59"/>
      <c r="K79" s="59"/>
      <c r="L79" s="59"/>
      <c r="M79" s="59"/>
      <c r="N79" s="59"/>
    </row>
    <row r="80" spans="2:14" x14ac:dyDescent="0.25">
      <c r="B80" s="103">
        <v>7</v>
      </c>
      <c r="C80" s="80">
        <v>270</v>
      </c>
      <c r="D80" s="74">
        <v>0</v>
      </c>
      <c r="E80" s="90">
        <f>C80-C84</f>
        <v>56.599999999999994</v>
      </c>
      <c r="F80" s="89">
        <f>D80-D84</f>
        <v>0.39999999999995595</v>
      </c>
      <c r="G80" s="90">
        <f t="shared" si="10"/>
        <v>3203.5599999999995</v>
      </c>
      <c r="H80" s="89">
        <f t="shared" si="10"/>
        <v>0.15999999999996475</v>
      </c>
      <c r="I80" s="95">
        <f t="shared" si="11"/>
        <v>22.639999999997503</v>
      </c>
      <c r="J80" s="59"/>
      <c r="K80" s="59"/>
      <c r="L80" s="59"/>
      <c r="M80" s="59"/>
      <c r="N80" s="59"/>
    </row>
    <row r="81" spans="2:14" x14ac:dyDescent="0.25">
      <c r="B81" s="103">
        <v>8</v>
      </c>
      <c r="C81" s="80">
        <v>283</v>
      </c>
      <c r="D81" s="74">
        <v>-0.99999999999988987</v>
      </c>
      <c r="E81" s="90">
        <f>C81-C84</f>
        <v>69.599999999999994</v>
      </c>
      <c r="F81" s="89">
        <f>D81-D84</f>
        <v>-0.59999999999993392</v>
      </c>
      <c r="G81" s="90">
        <f t="shared" si="10"/>
        <v>4844.1599999999989</v>
      </c>
      <c r="H81" s="89">
        <f t="shared" si="10"/>
        <v>0.35999999999992072</v>
      </c>
      <c r="I81" s="95">
        <f t="shared" si="11"/>
        <v>-41.759999999995401</v>
      </c>
      <c r="J81" s="59"/>
      <c r="K81" s="59"/>
      <c r="L81" s="59"/>
      <c r="M81" s="59"/>
      <c r="N81" s="59"/>
    </row>
    <row r="82" spans="2:14" x14ac:dyDescent="0.25">
      <c r="B82" s="103">
        <v>9</v>
      </c>
      <c r="C82" s="80">
        <v>310</v>
      </c>
      <c r="D82" s="74">
        <v>0</v>
      </c>
      <c r="E82" s="90">
        <f>C82-C84</f>
        <v>96.6</v>
      </c>
      <c r="F82" s="89">
        <f>D82-D84</f>
        <v>0.39999999999995595</v>
      </c>
      <c r="G82" s="90">
        <f t="shared" si="10"/>
        <v>9331.56</v>
      </c>
      <c r="H82" s="89">
        <f t="shared" si="10"/>
        <v>0.15999999999996475</v>
      </c>
      <c r="I82" s="95">
        <f t="shared" si="11"/>
        <v>38.639999999995744</v>
      </c>
      <c r="J82" s="59"/>
      <c r="K82" s="59"/>
      <c r="L82" s="59"/>
      <c r="M82" s="59"/>
      <c r="N82" s="59"/>
    </row>
    <row r="83" spans="2:14" ht="15.75" thickBot="1" x14ac:dyDescent="0.3">
      <c r="B83" s="104">
        <v>10</v>
      </c>
      <c r="C83" s="127">
        <v>343</v>
      </c>
      <c r="D83" s="78">
        <v>-0.99999999999988987</v>
      </c>
      <c r="E83" s="90">
        <f>C83-C84</f>
        <v>129.6</v>
      </c>
      <c r="F83" s="93">
        <f>D83-D84</f>
        <v>-0.59999999999993392</v>
      </c>
      <c r="G83" s="92">
        <f t="shared" si="10"/>
        <v>16796.16</v>
      </c>
      <c r="H83" s="93">
        <f t="shared" si="10"/>
        <v>0.35999999999992072</v>
      </c>
      <c r="I83" s="96">
        <f t="shared" si="11"/>
        <v>-77.759999999991436</v>
      </c>
      <c r="J83" s="59"/>
      <c r="K83" s="59"/>
      <c r="L83" s="59"/>
      <c r="M83" s="59"/>
      <c r="N83" s="59"/>
    </row>
    <row r="84" spans="2:14" ht="15.75" thickBot="1" x14ac:dyDescent="0.3">
      <c r="B84" s="105" t="s">
        <v>63</v>
      </c>
      <c r="C84" s="128">
        <v>213.4</v>
      </c>
      <c r="D84" s="107">
        <v>-0.39999999999995595</v>
      </c>
      <c r="E84" s="100"/>
      <c r="F84" s="106" t="s">
        <v>61</v>
      </c>
      <c r="G84" s="97">
        <f>SUM(G74:G83)</f>
        <v>76424.399999999994</v>
      </c>
      <c r="H84" s="98">
        <f t="shared" ref="H84:I84" si="12">SUM(H74:H83)</f>
        <v>2.3999999999994714</v>
      </c>
      <c r="I84" s="99">
        <f t="shared" si="12"/>
        <v>-169.39999999998133</v>
      </c>
      <c r="J84" s="59"/>
      <c r="K84" s="59"/>
      <c r="L84" s="59"/>
      <c r="M84" s="59"/>
      <c r="N84" s="59"/>
    </row>
    <row r="85" spans="2:14" x14ac:dyDescent="0.25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  <row r="86" spans="2:14" ht="15.75" thickBot="1" x14ac:dyDescent="0.3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</row>
    <row r="87" spans="2:14" ht="15.75" thickBot="1" x14ac:dyDescent="0.3">
      <c r="B87" s="246" t="s">
        <v>68</v>
      </c>
      <c r="C87" s="247"/>
      <c r="D87" s="247"/>
      <c r="E87" s="247"/>
      <c r="F87" s="247"/>
      <c r="G87" s="247"/>
      <c r="H87" s="247"/>
      <c r="I87" s="248"/>
      <c r="J87" s="249" t="s">
        <v>64</v>
      </c>
      <c r="K87" s="250"/>
      <c r="L87" s="250"/>
      <c r="M87" s="251"/>
      <c r="N87" s="116">
        <f>I99/SQRT(G99*H99)</f>
        <v>-0.14323759163446012</v>
      </c>
    </row>
    <row r="88" spans="2:14" ht="15.75" thickBot="1" x14ac:dyDescent="0.3">
      <c r="B88" s="115"/>
      <c r="C88" s="114" t="s">
        <v>60</v>
      </c>
      <c r="D88" s="112"/>
      <c r="E88" s="112"/>
      <c r="F88" s="112"/>
      <c r="G88" s="112"/>
      <c r="H88" s="112"/>
      <c r="I88" s="113"/>
      <c r="J88" s="240" t="s">
        <v>65</v>
      </c>
      <c r="K88" s="241"/>
      <c r="L88" s="241"/>
      <c r="M88" s="242"/>
      <c r="N88" s="117">
        <v>0.63200000000000001</v>
      </c>
    </row>
    <row r="89" spans="2:14" ht="15.75" thickBot="1" x14ac:dyDescent="0.3">
      <c r="B89" s="108">
        <v>1</v>
      </c>
      <c r="C89" s="80">
        <v>70</v>
      </c>
      <c r="D89" s="74">
        <v>0</v>
      </c>
      <c r="E89" s="91">
        <f>C89-C99</f>
        <v>-143.4</v>
      </c>
      <c r="F89" s="110">
        <f>D89-D99</f>
        <v>0</v>
      </c>
      <c r="G89" s="91">
        <f>E89*E89</f>
        <v>20563.560000000001</v>
      </c>
      <c r="H89" s="110">
        <f>F89*F89</f>
        <v>0</v>
      </c>
      <c r="I89" s="111">
        <f>E89*F89</f>
        <v>0</v>
      </c>
      <c r="J89" s="258" t="s">
        <v>66</v>
      </c>
      <c r="K89" s="259"/>
      <c r="L89" s="259"/>
      <c r="M89" s="260"/>
      <c r="N89" s="118" t="b">
        <f>N87&gt;N88</f>
        <v>0</v>
      </c>
    </row>
    <row r="90" spans="2:14" x14ac:dyDescent="0.25">
      <c r="B90" s="103">
        <v>2</v>
      </c>
      <c r="C90" s="80">
        <v>97</v>
      </c>
      <c r="D90" s="74">
        <v>0</v>
      </c>
      <c r="E90" s="90">
        <f>C90-C99</f>
        <v>-116.4</v>
      </c>
      <c r="F90" s="89">
        <f>D90-D99</f>
        <v>0</v>
      </c>
      <c r="G90" s="90">
        <f t="shared" ref="G90:H98" si="13">E90*E90</f>
        <v>13548.960000000001</v>
      </c>
      <c r="H90" s="89">
        <f t="shared" si="13"/>
        <v>0</v>
      </c>
      <c r="I90" s="95">
        <f t="shared" ref="I90:I98" si="14">E90*F90</f>
        <v>0</v>
      </c>
      <c r="J90" s="59"/>
      <c r="K90" s="59"/>
      <c r="L90" s="59"/>
      <c r="M90" s="59"/>
      <c r="N90" s="59"/>
    </row>
    <row r="91" spans="2:14" x14ac:dyDescent="0.25">
      <c r="B91" s="103">
        <v>3</v>
      </c>
      <c r="C91" s="80">
        <v>130</v>
      </c>
      <c r="D91" s="74">
        <v>0.99999999999988987</v>
      </c>
      <c r="E91" s="90">
        <f>C91-C99</f>
        <v>-83.4</v>
      </c>
      <c r="F91" s="89">
        <f>D91-D99</f>
        <v>0.99999999999988987</v>
      </c>
      <c r="G91" s="90">
        <f t="shared" si="13"/>
        <v>6955.5600000000013</v>
      </c>
      <c r="H91" s="89">
        <f t="shared" si="13"/>
        <v>0.99999999999977973</v>
      </c>
      <c r="I91" s="95">
        <f t="shared" si="14"/>
        <v>-83.399999999990825</v>
      </c>
      <c r="J91" s="59"/>
      <c r="K91" s="59"/>
      <c r="L91" s="59"/>
      <c r="M91" s="59"/>
      <c r="N91" s="59"/>
    </row>
    <row r="92" spans="2:14" x14ac:dyDescent="0.25">
      <c r="B92" s="103">
        <v>4</v>
      </c>
      <c r="C92" s="80">
        <v>186</v>
      </c>
      <c r="D92" s="74">
        <v>-0.99999999999988987</v>
      </c>
      <c r="E92" s="90">
        <f>C92-C99</f>
        <v>-27.400000000000006</v>
      </c>
      <c r="F92" s="89">
        <f>D92-D99</f>
        <v>-0.99999999999988987</v>
      </c>
      <c r="G92" s="90">
        <f t="shared" si="13"/>
        <v>750.76000000000033</v>
      </c>
      <c r="H92" s="89">
        <f t="shared" si="13"/>
        <v>0.99999999999977973</v>
      </c>
      <c r="I92" s="95">
        <f t="shared" si="14"/>
        <v>27.399999999996989</v>
      </c>
      <c r="J92" s="59"/>
      <c r="K92" s="59"/>
      <c r="L92" s="59"/>
      <c r="M92" s="59"/>
      <c r="N92" s="59"/>
    </row>
    <row r="93" spans="2:14" x14ac:dyDescent="0.25">
      <c r="B93" s="103">
        <v>5</v>
      </c>
      <c r="C93" s="80">
        <v>211</v>
      </c>
      <c r="D93" s="74">
        <v>0</v>
      </c>
      <c r="E93" s="90">
        <f>C93-C99</f>
        <v>-2.4000000000000057</v>
      </c>
      <c r="F93" s="89">
        <f>D93-D99</f>
        <v>0</v>
      </c>
      <c r="G93" s="90">
        <f t="shared" si="13"/>
        <v>5.7600000000000273</v>
      </c>
      <c r="H93" s="89">
        <f t="shared" si="13"/>
        <v>0</v>
      </c>
      <c r="I93" s="95">
        <f t="shared" si="14"/>
        <v>0</v>
      </c>
      <c r="J93" s="59"/>
      <c r="K93" s="59"/>
      <c r="L93" s="59"/>
      <c r="M93" s="59"/>
      <c r="N93" s="59"/>
    </row>
    <row r="94" spans="2:14" x14ac:dyDescent="0.25">
      <c r="B94" s="103">
        <v>6</v>
      </c>
      <c r="C94" s="80">
        <v>234</v>
      </c>
      <c r="D94" s="74">
        <v>0</v>
      </c>
      <c r="E94" s="90">
        <f>C94-C99</f>
        <v>20.599999999999994</v>
      </c>
      <c r="F94" s="89">
        <f>D94-D99</f>
        <v>0</v>
      </c>
      <c r="G94" s="90">
        <f t="shared" si="13"/>
        <v>424.35999999999979</v>
      </c>
      <c r="H94" s="89">
        <f t="shared" si="13"/>
        <v>0</v>
      </c>
      <c r="I94" s="95">
        <f t="shared" si="14"/>
        <v>0</v>
      </c>
      <c r="J94" s="59"/>
      <c r="K94" s="59"/>
      <c r="L94" s="59"/>
      <c r="M94" s="59"/>
      <c r="N94" s="59"/>
    </row>
    <row r="95" spans="2:14" x14ac:dyDescent="0.25">
      <c r="B95" s="103">
        <v>7</v>
      </c>
      <c r="C95" s="80">
        <v>270</v>
      </c>
      <c r="D95" s="74">
        <v>0</v>
      </c>
      <c r="E95" s="90">
        <f>C95-C99</f>
        <v>56.599999999999994</v>
      </c>
      <c r="F95" s="89">
        <f>D95-D99</f>
        <v>0</v>
      </c>
      <c r="G95" s="90">
        <f t="shared" si="13"/>
        <v>3203.5599999999995</v>
      </c>
      <c r="H95" s="89">
        <f t="shared" si="13"/>
        <v>0</v>
      </c>
      <c r="I95" s="95">
        <f t="shared" si="14"/>
        <v>0</v>
      </c>
      <c r="J95" s="59"/>
      <c r="K95" s="59"/>
      <c r="L95" s="59"/>
      <c r="M95" s="59"/>
      <c r="N95" s="59"/>
    </row>
    <row r="96" spans="2:14" x14ac:dyDescent="0.25">
      <c r="B96" s="103">
        <v>8</v>
      </c>
      <c r="C96" s="80">
        <v>283</v>
      </c>
      <c r="D96" s="74">
        <v>0</v>
      </c>
      <c r="E96" s="90">
        <f>C96-C99</f>
        <v>69.599999999999994</v>
      </c>
      <c r="F96" s="89">
        <f>D96-D99</f>
        <v>0</v>
      </c>
      <c r="G96" s="90">
        <f t="shared" si="13"/>
        <v>4844.1599999999989</v>
      </c>
      <c r="H96" s="89">
        <f t="shared" si="13"/>
        <v>0</v>
      </c>
      <c r="I96" s="95">
        <f t="shared" si="14"/>
        <v>0</v>
      </c>
      <c r="J96" s="59"/>
      <c r="K96" s="59"/>
      <c r="L96" s="59"/>
      <c r="M96" s="59"/>
      <c r="N96" s="59"/>
    </row>
    <row r="97" spans="2:14" x14ac:dyDescent="0.25">
      <c r="B97" s="103">
        <v>9</v>
      </c>
      <c r="C97" s="80">
        <v>310</v>
      </c>
      <c r="D97" s="74">
        <v>0</v>
      </c>
      <c r="E97" s="90">
        <f>C97-C99</f>
        <v>96.6</v>
      </c>
      <c r="F97" s="89">
        <f>D97-D99</f>
        <v>0</v>
      </c>
      <c r="G97" s="90">
        <f t="shared" si="13"/>
        <v>9331.56</v>
      </c>
      <c r="H97" s="89">
        <f t="shared" si="13"/>
        <v>0</v>
      </c>
      <c r="I97" s="95">
        <f t="shared" si="14"/>
        <v>0</v>
      </c>
      <c r="J97" s="59"/>
      <c r="K97" s="59"/>
      <c r="L97" s="59"/>
      <c r="M97" s="59"/>
      <c r="N97" s="59"/>
    </row>
    <row r="98" spans="2:14" ht="15.75" thickBot="1" x14ac:dyDescent="0.3">
      <c r="B98" s="104">
        <v>10</v>
      </c>
      <c r="C98" s="127">
        <v>343</v>
      </c>
      <c r="D98" s="78">
        <v>0</v>
      </c>
      <c r="E98" s="90">
        <f>C98-C99</f>
        <v>129.6</v>
      </c>
      <c r="F98" s="93">
        <f>D98-D99</f>
        <v>0</v>
      </c>
      <c r="G98" s="92">
        <f t="shared" si="13"/>
        <v>16796.16</v>
      </c>
      <c r="H98" s="93">
        <f t="shared" si="13"/>
        <v>0</v>
      </c>
      <c r="I98" s="96">
        <f t="shared" si="14"/>
        <v>0</v>
      </c>
      <c r="J98" s="59"/>
      <c r="K98" s="59"/>
      <c r="L98" s="59"/>
      <c r="M98" s="59"/>
      <c r="N98" s="59"/>
    </row>
    <row r="99" spans="2:14" ht="15.75" thickBot="1" x14ac:dyDescent="0.3">
      <c r="B99" s="105" t="s">
        <v>63</v>
      </c>
      <c r="C99" s="128">
        <v>213.4</v>
      </c>
      <c r="D99" s="107">
        <v>0</v>
      </c>
      <c r="E99" s="100"/>
      <c r="F99" s="106" t="s">
        <v>61</v>
      </c>
      <c r="G99" s="97">
        <f>SUM(G89:G98)</f>
        <v>76424.399999999994</v>
      </c>
      <c r="H99" s="98">
        <f t="shared" ref="H99:I99" si="15">SUM(H89:H98)</f>
        <v>1.9999999999995595</v>
      </c>
      <c r="I99" s="99">
        <f t="shared" si="15"/>
        <v>-55.999999999993832</v>
      </c>
      <c r="J99" s="59"/>
      <c r="K99" s="59"/>
      <c r="L99" s="59"/>
      <c r="M99" s="59"/>
      <c r="N99" s="59"/>
    </row>
    <row r="100" spans="2:14" x14ac:dyDescent="0.25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</row>
    <row r="101" spans="2:14" ht="15.75" thickBot="1" x14ac:dyDescent="0.3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</row>
    <row r="102" spans="2:14" ht="15.75" thickBot="1" x14ac:dyDescent="0.3">
      <c r="B102" s="246" t="s">
        <v>69</v>
      </c>
      <c r="C102" s="247"/>
      <c r="D102" s="247"/>
      <c r="E102" s="247"/>
      <c r="F102" s="247"/>
      <c r="G102" s="247"/>
      <c r="H102" s="247"/>
      <c r="I102" s="248"/>
      <c r="J102" s="249" t="s">
        <v>64</v>
      </c>
      <c r="K102" s="250"/>
      <c r="L102" s="250"/>
      <c r="M102" s="251"/>
      <c r="N102" s="116">
        <f>I114/SQRT(G114*H114)</f>
        <v>3.5445628231707049E-2</v>
      </c>
    </row>
    <row r="103" spans="2:14" ht="15.75" thickBot="1" x14ac:dyDescent="0.3">
      <c r="B103" s="115"/>
      <c r="C103" s="114" t="s">
        <v>60</v>
      </c>
      <c r="D103" s="112"/>
      <c r="E103" s="112"/>
      <c r="F103" s="112"/>
      <c r="G103" s="112"/>
      <c r="H103" s="112"/>
      <c r="I103" s="113"/>
      <c r="J103" s="240" t="s">
        <v>65</v>
      </c>
      <c r="K103" s="241"/>
      <c r="L103" s="241"/>
      <c r="M103" s="242"/>
      <c r="N103" s="117">
        <v>0.63200000000000001</v>
      </c>
    </row>
    <row r="104" spans="2:14" ht="15.75" thickBot="1" x14ac:dyDescent="0.3">
      <c r="B104" s="108">
        <v>1</v>
      </c>
      <c r="C104" s="80">
        <v>70</v>
      </c>
      <c r="D104" s="74">
        <v>0.99999999999988987</v>
      </c>
      <c r="E104" s="91">
        <f>C104-C114</f>
        <v>-143.4</v>
      </c>
      <c r="F104" s="110">
        <f>D104-D114</f>
        <v>0.29999999999996696</v>
      </c>
      <c r="G104" s="91">
        <f>E104*E104</f>
        <v>20563.560000000001</v>
      </c>
      <c r="H104" s="110">
        <f>F104*F104</f>
        <v>8.9999999999980179E-2</v>
      </c>
      <c r="I104" s="111">
        <f>E104*F104</f>
        <v>-43.019999999995264</v>
      </c>
      <c r="J104" s="258" t="s">
        <v>66</v>
      </c>
      <c r="K104" s="259"/>
      <c r="L104" s="259"/>
      <c r="M104" s="260"/>
      <c r="N104" s="118" t="b">
        <f>N102&gt;N103</f>
        <v>0</v>
      </c>
    </row>
    <row r="105" spans="2:14" x14ac:dyDescent="0.25">
      <c r="B105" s="103">
        <v>2</v>
      </c>
      <c r="C105" s="80">
        <v>97</v>
      </c>
      <c r="D105" s="74">
        <v>0</v>
      </c>
      <c r="E105" s="90">
        <f>C105-C114</f>
        <v>-116.4</v>
      </c>
      <c r="F105" s="89">
        <f>D105-D114</f>
        <v>-0.69999999999992291</v>
      </c>
      <c r="G105" s="90">
        <f t="shared" ref="G105:H113" si="16">E105*E105</f>
        <v>13548.960000000001</v>
      </c>
      <c r="H105" s="89">
        <f t="shared" si="16"/>
        <v>0.48999999999989208</v>
      </c>
      <c r="I105" s="95">
        <f t="shared" ref="I105:I113" si="17">E105*F105</f>
        <v>81.479999999991037</v>
      </c>
      <c r="J105" s="59"/>
      <c r="K105" s="59"/>
      <c r="L105" s="59"/>
      <c r="M105" s="59"/>
      <c r="N105" s="59"/>
    </row>
    <row r="106" spans="2:14" x14ac:dyDescent="0.25">
      <c r="B106" s="103">
        <v>3</v>
      </c>
      <c r="C106" s="80">
        <v>130</v>
      </c>
      <c r="D106" s="74">
        <v>0.99999999999988987</v>
      </c>
      <c r="E106" s="90">
        <f>C106-C114</f>
        <v>-83.4</v>
      </c>
      <c r="F106" s="89">
        <f>D106-D114</f>
        <v>0.29999999999996696</v>
      </c>
      <c r="G106" s="90">
        <f t="shared" si="16"/>
        <v>6955.5600000000013</v>
      </c>
      <c r="H106" s="89">
        <f t="shared" si="16"/>
        <v>8.9999999999980179E-2</v>
      </c>
      <c r="I106" s="95">
        <f t="shared" si="17"/>
        <v>-25.019999999997246</v>
      </c>
      <c r="J106" s="59"/>
      <c r="K106" s="59"/>
      <c r="L106" s="59"/>
      <c r="M106" s="59"/>
      <c r="N106" s="59"/>
    </row>
    <row r="107" spans="2:14" x14ac:dyDescent="0.25">
      <c r="B107" s="103">
        <v>4</v>
      </c>
      <c r="C107" s="80">
        <v>186</v>
      </c>
      <c r="D107" s="74">
        <v>0</v>
      </c>
      <c r="E107" s="90">
        <f>C107-C114</f>
        <v>-27.400000000000006</v>
      </c>
      <c r="F107" s="89">
        <f>D107-D114</f>
        <v>-0.69999999999992291</v>
      </c>
      <c r="G107" s="90">
        <f t="shared" si="16"/>
        <v>750.76000000000033</v>
      </c>
      <c r="H107" s="89">
        <f t="shared" si="16"/>
        <v>0.48999999999989208</v>
      </c>
      <c r="I107" s="95">
        <f t="shared" si="17"/>
        <v>19.179999999997893</v>
      </c>
      <c r="J107" s="59"/>
      <c r="K107" s="59"/>
      <c r="L107" s="59"/>
      <c r="M107" s="59"/>
      <c r="N107" s="59"/>
    </row>
    <row r="108" spans="2:14" x14ac:dyDescent="0.25">
      <c r="B108" s="103">
        <v>5</v>
      </c>
      <c r="C108" s="80">
        <v>211</v>
      </c>
      <c r="D108" s="74">
        <v>0.99999999999988987</v>
      </c>
      <c r="E108" s="90">
        <f>C108-C114</f>
        <v>-2.4000000000000057</v>
      </c>
      <c r="F108" s="89">
        <f>D108-D114</f>
        <v>0.29999999999996696</v>
      </c>
      <c r="G108" s="90">
        <f t="shared" si="16"/>
        <v>5.7600000000000273</v>
      </c>
      <c r="H108" s="89">
        <f t="shared" si="16"/>
        <v>8.9999999999980179E-2</v>
      </c>
      <c r="I108" s="95">
        <f t="shared" si="17"/>
        <v>-0.71999999999992237</v>
      </c>
      <c r="J108" s="59"/>
      <c r="K108" s="59"/>
      <c r="L108" s="59"/>
      <c r="M108" s="59"/>
      <c r="N108" s="59"/>
    </row>
    <row r="109" spans="2:14" x14ac:dyDescent="0.25">
      <c r="B109" s="103">
        <v>6</v>
      </c>
      <c r="C109" s="80">
        <v>234</v>
      </c>
      <c r="D109" s="74">
        <v>0.99999999999988987</v>
      </c>
      <c r="E109" s="90">
        <f>C109-C114</f>
        <v>20.599999999999994</v>
      </c>
      <c r="F109" s="89">
        <f>D109-D114</f>
        <v>0.29999999999996696</v>
      </c>
      <c r="G109" s="90">
        <f t="shared" si="16"/>
        <v>424.35999999999979</v>
      </c>
      <c r="H109" s="89">
        <f t="shared" si="16"/>
        <v>8.9999999999980179E-2</v>
      </c>
      <c r="I109" s="95">
        <f t="shared" si="17"/>
        <v>6.1799999999993176</v>
      </c>
      <c r="J109" s="59"/>
      <c r="K109" s="59"/>
      <c r="L109" s="59"/>
      <c r="M109" s="59"/>
      <c r="N109" s="59"/>
    </row>
    <row r="110" spans="2:14" x14ac:dyDescent="0.25">
      <c r="B110" s="103">
        <v>7</v>
      </c>
      <c r="C110" s="80">
        <v>270</v>
      </c>
      <c r="D110" s="74">
        <v>0.99999999999988987</v>
      </c>
      <c r="E110" s="90">
        <f>C110-C114</f>
        <v>56.599999999999994</v>
      </c>
      <c r="F110" s="89">
        <f>D110-D114</f>
        <v>0.29999999999996696</v>
      </c>
      <c r="G110" s="90">
        <f t="shared" si="16"/>
        <v>3203.5599999999995</v>
      </c>
      <c r="H110" s="89">
        <f t="shared" si="16"/>
        <v>8.9999999999980179E-2</v>
      </c>
      <c r="I110" s="95">
        <f t="shared" si="17"/>
        <v>16.979999999998128</v>
      </c>
      <c r="J110" s="59"/>
      <c r="K110" s="59"/>
      <c r="L110" s="59"/>
      <c r="M110" s="59"/>
      <c r="N110" s="59"/>
    </row>
    <row r="111" spans="2:14" x14ac:dyDescent="0.25">
      <c r="B111" s="103">
        <v>8</v>
      </c>
      <c r="C111" s="80">
        <v>283</v>
      </c>
      <c r="D111" s="74">
        <v>0.99999999999988987</v>
      </c>
      <c r="E111" s="90">
        <f>C111-C114</f>
        <v>69.599999999999994</v>
      </c>
      <c r="F111" s="89">
        <f>D111-D114</f>
        <v>0.29999999999996696</v>
      </c>
      <c r="G111" s="90">
        <f t="shared" si="16"/>
        <v>4844.1599999999989</v>
      </c>
      <c r="H111" s="89">
        <f t="shared" si="16"/>
        <v>8.9999999999980179E-2</v>
      </c>
      <c r="I111" s="95">
        <f t="shared" si="17"/>
        <v>20.8799999999977</v>
      </c>
      <c r="J111" s="59"/>
      <c r="K111" s="59"/>
      <c r="L111" s="59"/>
      <c r="M111" s="59"/>
      <c r="N111" s="59"/>
    </row>
    <row r="112" spans="2:14" x14ac:dyDescent="0.25">
      <c r="B112" s="103">
        <v>9</v>
      </c>
      <c r="C112" s="80">
        <v>310</v>
      </c>
      <c r="D112" s="74">
        <v>0.99999999999988987</v>
      </c>
      <c r="E112" s="90">
        <f>C112-C114</f>
        <v>96.6</v>
      </c>
      <c r="F112" s="89">
        <f>D112-D114</f>
        <v>0.29999999999996696</v>
      </c>
      <c r="G112" s="90">
        <f t="shared" si="16"/>
        <v>9331.56</v>
      </c>
      <c r="H112" s="89">
        <f t="shared" si="16"/>
        <v>8.9999999999980179E-2</v>
      </c>
      <c r="I112" s="95">
        <f t="shared" si="17"/>
        <v>28.979999999996807</v>
      </c>
      <c r="J112" s="59"/>
      <c r="K112" s="59"/>
      <c r="L112" s="59"/>
      <c r="M112" s="59"/>
      <c r="N112" s="59"/>
    </row>
    <row r="113" spans="2:14" ht="15.75" thickBot="1" x14ac:dyDescent="0.3">
      <c r="B113" s="104">
        <v>10</v>
      </c>
      <c r="C113" s="127">
        <v>343</v>
      </c>
      <c r="D113" s="78">
        <v>0</v>
      </c>
      <c r="E113" s="90">
        <f>C113-C114</f>
        <v>129.6</v>
      </c>
      <c r="F113" s="93">
        <f>D113-D114</f>
        <v>-0.69999999999992291</v>
      </c>
      <c r="G113" s="92">
        <f t="shared" si="16"/>
        <v>16796.16</v>
      </c>
      <c r="H113" s="93">
        <f t="shared" si="16"/>
        <v>0.48999999999989208</v>
      </c>
      <c r="I113" s="96">
        <f t="shared" si="17"/>
        <v>-90.719999999990009</v>
      </c>
      <c r="J113" s="59"/>
      <c r="K113" s="59"/>
      <c r="L113" s="59"/>
      <c r="M113" s="59"/>
      <c r="N113" s="59"/>
    </row>
    <row r="114" spans="2:14" ht="15.75" thickBot="1" x14ac:dyDescent="0.3">
      <c r="B114" s="105" t="s">
        <v>63</v>
      </c>
      <c r="C114" s="128">
        <v>213.4</v>
      </c>
      <c r="D114" s="107">
        <v>0.69999999999992291</v>
      </c>
      <c r="E114" s="100"/>
      <c r="F114" s="106" t="s">
        <v>61</v>
      </c>
      <c r="G114" s="97">
        <f>SUM(G104:G113)</f>
        <v>76424.399999999994</v>
      </c>
      <c r="H114" s="98">
        <f t="shared" ref="H114:I114" si="18">SUM(H104:H113)</f>
        <v>2.0999999999995369</v>
      </c>
      <c r="I114" s="99">
        <f t="shared" si="18"/>
        <v>14.19999999999844</v>
      </c>
      <c r="J114" s="59"/>
      <c r="K114" s="59"/>
      <c r="L114" s="59"/>
      <c r="M114" s="59"/>
      <c r="N114" s="59"/>
    </row>
    <row r="115" spans="2:14" x14ac:dyDescent="0.25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</row>
    <row r="116" spans="2:14" ht="15.75" thickBot="1" x14ac:dyDescent="0.3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</row>
    <row r="117" spans="2:14" ht="15.75" thickBot="1" x14ac:dyDescent="0.3">
      <c r="B117" s="246" t="s">
        <v>70</v>
      </c>
      <c r="C117" s="247"/>
      <c r="D117" s="247"/>
      <c r="E117" s="247"/>
      <c r="F117" s="247"/>
      <c r="G117" s="247"/>
      <c r="H117" s="247"/>
      <c r="I117" s="248"/>
      <c r="J117" s="249" t="s">
        <v>64</v>
      </c>
      <c r="K117" s="250"/>
      <c r="L117" s="250"/>
      <c r="M117" s="251"/>
      <c r="N117" s="116">
        <f>I129/SQRT(G129*H129)</f>
        <v>0.52063302447146276</v>
      </c>
    </row>
    <row r="118" spans="2:14" ht="15.75" thickBot="1" x14ac:dyDescent="0.3">
      <c r="B118" s="115"/>
      <c r="C118" s="114" t="s">
        <v>60</v>
      </c>
      <c r="D118" s="112"/>
      <c r="E118" s="112"/>
      <c r="F118" s="112"/>
      <c r="G118" s="112"/>
      <c r="H118" s="112"/>
      <c r="I118" s="113"/>
      <c r="J118" s="240" t="s">
        <v>65</v>
      </c>
      <c r="K118" s="241"/>
      <c r="L118" s="241"/>
      <c r="M118" s="242"/>
      <c r="N118" s="117">
        <v>0.63200000000000001</v>
      </c>
    </row>
    <row r="119" spans="2:14" ht="15.75" thickBot="1" x14ac:dyDescent="0.3">
      <c r="B119" s="108">
        <v>1</v>
      </c>
      <c r="C119" s="80">
        <v>70</v>
      </c>
      <c r="D119" s="74">
        <v>0</v>
      </c>
      <c r="E119" s="91">
        <f>C119-C129</f>
        <v>-143.4</v>
      </c>
      <c r="F119" s="110">
        <f>D119-D129</f>
        <v>-0.1000000000000556</v>
      </c>
      <c r="G119" s="91">
        <f>E119*E119</f>
        <v>20563.560000000001</v>
      </c>
      <c r="H119" s="110">
        <f>F119*F119</f>
        <v>1.000000000001112E-2</v>
      </c>
      <c r="I119" s="111">
        <f>E119*F119</f>
        <v>14.340000000007974</v>
      </c>
      <c r="J119" s="258" t="s">
        <v>66</v>
      </c>
      <c r="K119" s="259"/>
      <c r="L119" s="259"/>
      <c r="M119" s="260"/>
      <c r="N119" s="118" t="b">
        <f>N117&gt;N118</f>
        <v>0</v>
      </c>
    </row>
    <row r="120" spans="2:14" x14ac:dyDescent="0.25">
      <c r="B120" s="103">
        <v>2</v>
      </c>
      <c r="C120" s="80">
        <v>97</v>
      </c>
      <c r="D120" s="74">
        <v>-0.99999999999988987</v>
      </c>
      <c r="E120" s="90">
        <f>C120-C129</f>
        <v>-116.4</v>
      </c>
      <c r="F120" s="89">
        <f>D120-D129</f>
        <v>-1.0999999999999455</v>
      </c>
      <c r="G120" s="90">
        <f t="shared" ref="G120:H128" si="19">E120*E120</f>
        <v>13548.960000000001</v>
      </c>
      <c r="H120" s="89">
        <f t="shared" si="19"/>
        <v>1.2099999999998801</v>
      </c>
      <c r="I120" s="95">
        <f t="shared" ref="I120:I128" si="20">E120*F120</f>
        <v>128.03999999999365</v>
      </c>
      <c r="J120" s="59"/>
      <c r="K120" s="59"/>
      <c r="L120" s="59"/>
      <c r="M120" s="59"/>
      <c r="N120" s="59"/>
    </row>
    <row r="121" spans="2:14" x14ac:dyDescent="0.25">
      <c r="B121" s="103">
        <v>3</v>
      </c>
      <c r="C121" s="80">
        <v>130</v>
      </c>
      <c r="D121" s="74">
        <v>0</v>
      </c>
      <c r="E121" s="90">
        <f>C121-C129</f>
        <v>-83.4</v>
      </c>
      <c r="F121" s="89">
        <f>D121-D129</f>
        <v>-0.1000000000000556</v>
      </c>
      <c r="G121" s="90">
        <f t="shared" si="19"/>
        <v>6955.5600000000013</v>
      </c>
      <c r="H121" s="89">
        <f t="shared" si="19"/>
        <v>1.000000000001112E-2</v>
      </c>
      <c r="I121" s="95">
        <f t="shared" si="20"/>
        <v>8.3400000000046379</v>
      </c>
      <c r="J121" s="59"/>
      <c r="K121" s="59"/>
      <c r="L121" s="59"/>
      <c r="M121" s="59"/>
      <c r="N121" s="59"/>
    </row>
    <row r="122" spans="2:14" x14ac:dyDescent="0.25">
      <c r="B122" s="103">
        <v>4</v>
      </c>
      <c r="C122" s="80">
        <v>186</v>
      </c>
      <c r="D122" s="74">
        <v>0</v>
      </c>
      <c r="E122" s="90">
        <f>C122-C129</f>
        <v>-27.400000000000006</v>
      </c>
      <c r="F122" s="89">
        <f>D122-D129</f>
        <v>-0.1000000000000556</v>
      </c>
      <c r="G122" s="90">
        <f t="shared" si="19"/>
        <v>750.76000000000033</v>
      </c>
      <c r="H122" s="89">
        <f t="shared" si="19"/>
        <v>1.000000000001112E-2</v>
      </c>
      <c r="I122" s="95">
        <f t="shared" si="20"/>
        <v>2.7400000000015239</v>
      </c>
      <c r="J122" s="59"/>
      <c r="K122" s="158"/>
      <c r="L122" s="275"/>
      <c r="M122" s="275"/>
      <c r="N122" s="59"/>
    </row>
    <row r="123" spans="2:14" x14ac:dyDescent="0.25">
      <c r="B123" s="103">
        <v>5</v>
      </c>
      <c r="C123" s="80">
        <v>211</v>
      </c>
      <c r="D123" s="74">
        <v>0</v>
      </c>
      <c r="E123" s="90">
        <f>C123-C129</f>
        <v>-2.4000000000000057</v>
      </c>
      <c r="F123" s="89">
        <f>D123-D129</f>
        <v>-0.1000000000000556</v>
      </c>
      <c r="G123" s="90">
        <f t="shared" si="19"/>
        <v>5.7600000000000273</v>
      </c>
      <c r="H123" s="89">
        <f t="shared" si="19"/>
        <v>1.000000000001112E-2</v>
      </c>
      <c r="I123" s="95">
        <f t="shared" si="20"/>
        <v>0.240000000000134</v>
      </c>
      <c r="J123" s="59"/>
      <c r="K123" s="158"/>
      <c r="L123" s="276"/>
      <c r="M123" s="276"/>
      <c r="N123" s="59"/>
    </row>
    <row r="124" spans="2:14" x14ac:dyDescent="0.25">
      <c r="B124" s="103">
        <v>6</v>
      </c>
      <c r="C124" s="80">
        <v>234</v>
      </c>
      <c r="D124" s="74">
        <v>-0.99999999999988987</v>
      </c>
      <c r="E124" s="90">
        <f>C124-C129</f>
        <v>20.599999999999994</v>
      </c>
      <c r="F124" s="89">
        <f>D124-D129</f>
        <v>-1.0999999999999455</v>
      </c>
      <c r="G124" s="90">
        <f t="shared" si="19"/>
        <v>424.35999999999979</v>
      </c>
      <c r="H124" s="89">
        <f t="shared" si="19"/>
        <v>1.2099999999998801</v>
      </c>
      <c r="I124" s="95">
        <f t="shared" si="20"/>
        <v>-22.65999999999887</v>
      </c>
      <c r="J124" s="59"/>
      <c r="K124" s="158"/>
      <c r="L124" s="277"/>
      <c r="M124" s="277"/>
      <c r="N124" s="59"/>
    </row>
    <row r="125" spans="2:14" x14ac:dyDescent="0.25">
      <c r="B125" s="103">
        <v>7</v>
      </c>
      <c r="C125" s="80">
        <v>270</v>
      </c>
      <c r="D125" s="74">
        <v>1.0000000000001119</v>
      </c>
      <c r="E125" s="90">
        <f>C125-C129</f>
        <v>56.599999999999994</v>
      </c>
      <c r="F125" s="89">
        <f>D125-D129</f>
        <v>0.90000000000005631</v>
      </c>
      <c r="G125" s="90">
        <f t="shared" si="19"/>
        <v>3203.5599999999995</v>
      </c>
      <c r="H125" s="89">
        <f t="shared" si="19"/>
        <v>0.81000000000010131</v>
      </c>
      <c r="I125" s="95">
        <f t="shared" si="20"/>
        <v>50.940000000003181</v>
      </c>
      <c r="J125" s="59"/>
      <c r="K125" s="160"/>
      <c r="L125" s="160"/>
      <c r="M125" s="160"/>
      <c r="N125" s="59"/>
    </row>
    <row r="126" spans="2:14" x14ac:dyDescent="0.25">
      <c r="B126" s="103">
        <v>8</v>
      </c>
      <c r="C126" s="80">
        <v>283</v>
      </c>
      <c r="D126" s="74">
        <v>1.0000000000001119</v>
      </c>
      <c r="E126" s="90">
        <f>C126-C129</f>
        <v>69.599999999999994</v>
      </c>
      <c r="F126" s="89">
        <f>D126-D129</f>
        <v>0.90000000000005631</v>
      </c>
      <c r="G126" s="90">
        <f t="shared" si="19"/>
        <v>4844.1599999999989</v>
      </c>
      <c r="H126" s="89">
        <f t="shared" si="19"/>
        <v>0.81000000000010131</v>
      </c>
      <c r="I126" s="95">
        <f t="shared" si="20"/>
        <v>62.640000000003916</v>
      </c>
      <c r="J126" s="59"/>
      <c r="K126" s="160"/>
      <c r="L126" s="160"/>
      <c r="M126" s="160"/>
      <c r="N126" s="59"/>
    </row>
    <row r="127" spans="2:14" x14ac:dyDescent="0.25">
      <c r="B127" s="103">
        <v>9</v>
      </c>
      <c r="C127" s="80">
        <v>310</v>
      </c>
      <c r="D127" s="74">
        <v>1.0000000000001119</v>
      </c>
      <c r="E127" s="90">
        <f>C127-C129</f>
        <v>96.6</v>
      </c>
      <c r="F127" s="89">
        <f>D127-D129</f>
        <v>0.90000000000005631</v>
      </c>
      <c r="G127" s="90">
        <f t="shared" si="19"/>
        <v>9331.56</v>
      </c>
      <c r="H127" s="89">
        <f t="shared" si="19"/>
        <v>0.81000000000010131</v>
      </c>
      <c r="I127" s="95">
        <f t="shared" si="20"/>
        <v>86.94000000000544</v>
      </c>
      <c r="J127" s="59"/>
      <c r="K127" s="59"/>
      <c r="L127" s="59"/>
      <c r="M127" s="59"/>
      <c r="N127" s="59"/>
    </row>
    <row r="128" spans="2:14" ht="15.75" thickBot="1" x14ac:dyDescent="0.3">
      <c r="B128" s="104">
        <v>10</v>
      </c>
      <c r="C128" s="127">
        <v>343</v>
      </c>
      <c r="D128" s="78">
        <v>0</v>
      </c>
      <c r="E128" s="90">
        <f>C128-C129</f>
        <v>129.6</v>
      </c>
      <c r="F128" s="93">
        <f>D128-D129</f>
        <v>-0.1000000000000556</v>
      </c>
      <c r="G128" s="92">
        <f t="shared" si="19"/>
        <v>16796.16</v>
      </c>
      <c r="H128" s="93">
        <f t="shared" si="19"/>
        <v>1.000000000001112E-2</v>
      </c>
      <c r="I128" s="96">
        <f t="shared" si="20"/>
        <v>-12.960000000007206</v>
      </c>
      <c r="J128" s="59"/>
      <c r="K128" s="59"/>
      <c r="L128" s="59"/>
      <c r="M128" s="59"/>
      <c r="N128" s="59"/>
    </row>
    <row r="129" spans="2:14" ht="15.75" thickBot="1" x14ac:dyDescent="0.3">
      <c r="B129" s="105" t="s">
        <v>63</v>
      </c>
      <c r="C129" s="128">
        <v>213.4</v>
      </c>
      <c r="D129" s="107">
        <v>0.1000000000000556</v>
      </c>
      <c r="E129" s="100"/>
      <c r="F129" s="106" t="s">
        <v>61</v>
      </c>
      <c r="G129" s="97">
        <f>SUM(G119:G128)</f>
        <v>76424.399999999994</v>
      </c>
      <c r="H129" s="98">
        <f t="shared" ref="H129:I129" si="21">SUM(H119:H128)</f>
        <v>4.9000000000001203</v>
      </c>
      <c r="I129" s="99">
        <f t="shared" si="21"/>
        <v>318.60000000001435</v>
      </c>
      <c r="J129" s="59"/>
      <c r="K129" s="59"/>
      <c r="L129" s="59"/>
      <c r="M129" s="59"/>
      <c r="N129" s="59"/>
    </row>
    <row r="130" spans="2:14" x14ac:dyDescent="0.25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</row>
    <row r="131" spans="2:14" ht="15.75" thickBot="1" x14ac:dyDescent="0.3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</row>
    <row r="132" spans="2:14" ht="15.75" thickBot="1" x14ac:dyDescent="0.3">
      <c r="B132" s="246" t="s">
        <v>106</v>
      </c>
      <c r="C132" s="247"/>
      <c r="D132" s="247"/>
      <c r="E132" s="247"/>
      <c r="F132" s="247"/>
      <c r="G132" s="247"/>
      <c r="H132" s="247"/>
      <c r="I132" s="248"/>
      <c r="J132" s="249" t="s">
        <v>64</v>
      </c>
      <c r="K132" s="250"/>
      <c r="L132" s="250"/>
      <c r="M132" s="251"/>
      <c r="N132" s="116">
        <f>I141/SQRT(G141*H141)</f>
        <v>0.18590233359184258</v>
      </c>
    </row>
    <row r="133" spans="2:14" ht="15.75" thickBot="1" x14ac:dyDescent="0.3">
      <c r="B133" s="115"/>
      <c r="C133" s="114" t="s">
        <v>60</v>
      </c>
      <c r="D133" s="112"/>
      <c r="E133" s="112"/>
      <c r="F133" s="112"/>
      <c r="G133" s="112"/>
      <c r="H133" s="112"/>
      <c r="I133" s="113"/>
      <c r="J133" s="240" t="s">
        <v>65</v>
      </c>
      <c r="K133" s="241"/>
      <c r="L133" s="241"/>
      <c r="M133" s="242"/>
      <c r="N133" s="117">
        <v>0.754</v>
      </c>
    </row>
    <row r="134" spans="2:14" ht="15.75" thickBot="1" x14ac:dyDescent="0.3">
      <c r="B134" s="103">
        <v>4</v>
      </c>
      <c r="C134" s="80">
        <v>186</v>
      </c>
      <c r="D134" s="74">
        <v>1.0000000000000009</v>
      </c>
      <c r="E134" s="90">
        <f>C134-C141</f>
        <v>-76.428571428571445</v>
      </c>
      <c r="F134" s="89">
        <f>D134-D141</f>
        <v>0.28571428571428592</v>
      </c>
      <c r="G134" s="90">
        <f t="shared" ref="G134:H140" si="22">E134*E134</f>
        <v>5841.3265306122476</v>
      </c>
      <c r="H134" s="89">
        <f t="shared" si="22"/>
        <v>8.1632653061224608E-2</v>
      </c>
      <c r="I134" s="95">
        <f t="shared" ref="I134:I140" si="23">E134*F134</f>
        <v>-21.83673469387757</v>
      </c>
      <c r="J134" s="258" t="s">
        <v>66</v>
      </c>
      <c r="K134" s="259"/>
      <c r="L134" s="259"/>
      <c r="M134" s="260"/>
      <c r="N134" s="118" t="b">
        <f>N132&gt;N133</f>
        <v>0</v>
      </c>
    </row>
    <row r="135" spans="2:14" ht="15" customHeight="1" x14ac:dyDescent="0.25">
      <c r="B135" s="103">
        <v>5</v>
      </c>
      <c r="C135" s="80">
        <v>211</v>
      </c>
      <c r="D135" s="74">
        <v>0</v>
      </c>
      <c r="E135" s="90">
        <f>C135-C141</f>
        <v>-51.428571428571445</v>
      </c>
      <c r="F135" s="89">
        <f>D135-D141</f>
        <v>-0.71428571428571497</v>
      </c>
      <c r="G135" s="90">
        <f t="shared" si="22"/>
        <v>2644.8979591836751</v>
      </c>
      <c r="H135" s="89">
        <f t="shared" si="22"/>
        <v>0.51020408163265407</v>
      </c>
      <c r="I135" s="95">
        <f t="shared" si="23"/>
        <v>36.734693877551067</v>
      </c>
      <c r="J135" s="59"/>
      <c r="K135" s="140"/>
      <c r="L135" s="141"/>
      <c r="M135" s="141"/>
      <c r="N135" s="59"/>
    </row>
    <row r="136" spans="2:14" ht="15" customHeight="1" x14ac:dyDescent="0.25">
      <c r="B136" s="103">
        <v>6</v>
      </c>
      <c r="C136" s="80">
        <v>234</v>
      </c>
      <c r="D136" s="74">
        <v>0</v>
      </c>
      <c r="E136" s="90">
        <f>C136-C141</f>
        <v>-28.428571428571445</v>
      </c>
      <c r="F136" s="89">
        <f>D136-D141</f>
        <v>-0.71428571428571497</v>
      </c>
      <c r="G136" s="90">
        <f t="shared" si="22"/>
        <v>808.18367346938862</v>
      </c>
      <c r="H136" s="89">
        <f t="shared" si="22"/>
        <v>0.51020408163265407</v>
      </c>
      <c r="I136" s="95">
        <f t="shared" si="23"/>
        <v>20.306122448979622</v>
      </c>
      <c r="J136" s="59"/>
      <c r="K136" s="141"/>
      <c r="L136" s="141"/>
      <c r="M136" s="141"/>
      <c r="N136" s="59"/>
    </row>
    <row r="137" spans="2:14" ht="15" customHeight="1" x14ac:dyDescent="0.25">
      <c r="B137" s="103">
        <v>7</v>
      </c>
      <c r="C137" s="80">
        <v>270</v>
      </c>
      <c r="D137" s="74">
        <v>1.0000000000000009</v>
      </c>
      <c r="E137" s="90">
        <f>C137-C141</f>
        <v>7.5714285714285552</v>
      </c>
      <c r="F137" s="89">
        <f>D137-D141</f>
        <v>0.28571428571428592</v>
      </c>
      <c r="G137" s="90">
        <f t="shared" si="22"/>
        <v>57.326530612244653</v>
      </c>
      <c r="H137" s="89">
        <f t="shared" si="22"/>
        <v>8.1632653061224608E-2</v>
      </c>
      <c r="I137" s="95">
        <f t="shared" si="23"/>
        <v>2.1632653061224461</v>
      </c>
      <c r="J137" s="59"/>
      <c r="K137" s="141"/>
      <c r="L137" s="141"/>
      <c r="M137" s="141"/>
      <c r="N137" s="59"/>
    </row>
    <row r="138" spans="2:14" ht="15" customHeight="1" x14ac:dyDescent="0.25">
      <c r="B138" s="103">
        <v>8</v>
      </c>
      <c r="C138" s="80">
        <v>283</v>
      </c>
      <c r="D138" s="74">
        <v>1.0000000000000009</v>
      </c>
      <c r="E138" s="90">
        <f>C138-C141</f>
        <v>20.571428571428555</v>
      </c>
      <c r="F138" s="89">
        <f>D138-D141</f>
        <v>0.28571428571428592</v>
      </c>
      <c r="G138" s="90">
        <f t="shared" si="22"/>
        <v>423.18367346938709</v>
      </c>
      <c r="H138" s="89">
        <f t="shared" si="22"/>
        <v>8.1632653061224608E-2</v>
      </c>
      <c r="I138" s="95">
        <f t="shared" si="23"/>
        <v>5.8775510204081627</v>
      </c>
      <c r="J138" s="59"/>
      <c r="K138" s="141"/>
      <c r="L138" s="141"/>
      <c r="M138" s="141"/>
      <c r="N138" s="59"/>
    </row>
    <row r="139" spans="2:14" ht="15" customHeight="1" x14ac:dyDescent="0.25">
      <c r="B139" s="103">
        <v>9</v>
      </c>
      <c r="C139" s="80">
        <v>310</v>
      </c>
      <c r="D139" s="74">
        <v>2.0000000000000018</v>
      </c>
      <c r="E139" s="90">
        <f>C139-C141</f>
        <v>47.571428571428555</v>
      </c>
      <c r="F139" s="89">
        <f>D139-D141</f>
        <v>1.2857142857142869</v>
      </c>
      <c r="G139" s="90">
        <f t="shared" si="22"/>
        <v>2263.0408163265292</v>
      </c>
      <c r="H139" s="89">
        <f t="shared" si="22"/>
        <v>1.6530612244897991</v>
      </c>
      <c r="I139" s="95">
        <f t="shared" si="23"/>
        <v>61.163265306122483</v>
      </c>
      <c r="J139" s="59"/>
      <c r="K139" s="141"/>
      <c r="L139" s="141"/>
      <c r="M139" s="141"/>
      <c r="N139" s="59"/>
    </row>
    <row r="140" spans="2:14" ht="15.75" thickBot="1" x14ac:dyDescent="0.3">
      <c r="B140" s="104">
        <v>10</v>
      </c>
      <c r="C140" s="127">
        <v>343</v>
      </c>
      <c r="D140" s="78">
        <v>0</v>
      </c>
      <c r="E140" s="90">
        <f>C140-C141</f>
        <v>80.571428571428555</v>
      </c>
      <c r="F140" s="93">
        <f>D140-D141</f>
        <v>-0.71428571428571497</v>
      </c>
      <c r="G140" s="92">
        <f t="shared" si="22"/>
        <v>6491.7551020408137</v>
      </c>
      <c r="H140" s="93">
        <f t="shared" si="22"/>
        <v>0.51020408163265407</v>
      </c>
      <c r="I140" s="96">
        <f t="shared" si="23"/>
        <v>-57.551020408163311</v>
      </c>
      <c r="J140" s="59"/>
      <c r="K140" s="59"/>
      <c r="L140" s="59"/>
      <c r="M140" s="59"/>
      <c r="N140" s="59"/>
    </row>
    <row r="141" spans="2:14" ht="15.75" thickBot="1" x14ac:dyDescent="0.3">
      <c r="B141" s="105" t="s">
        <v>63</v>
      </c>
      <c r="C141" s="128">
        <f>AVERAGE(C134:C140)</f>
        <v>262.42857142857144</v>
      </c>
      <c r="D141" s="107">
        <v>0.71428571428571497</v>
      </c>
      <c r="E141" s="100"/>
      <c r="F141" s="106" t="s">
        <v>61</v>
      </c>
      <c r="G141" s="97">
        <f>SUM(G134:G140)</f>
        <v>18529.714285714286</v>
      </c>
      <c r="H141" s="98">
        <f>SUM(H134:H140)</f>
        <v>3.428571428571435</v>
      </c>
      <c r="I141" s="99">
        <f>SUM(I134:I140)</f>
        <v>46.85714285714289</v>
      </c>
      <c r="J141" s="59"/>
      <c r="K141" s="59"/>
      <c r="L141" s="59"/>
      <c r="M141" s="59"/>
      <c r="N141" s="59"/>
    </row>
    <row r="142" spans="2:14" x14ac:dyDescent="0.25"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</row>
    <row r="143" spans="2:14" ht="15.75" thickBot="1" x14ac:dyDescent="0.3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</row>
    <row r="144" spans="2:14" ht="15.75" thickBot="1" x14ac:dyDescent="0.3">
      <c r="B144" s="246" t="s">
        <v>71</v>
      </c>
      <c r="C144" s="247"/>
      <c r="D144" s="247"/>
      <c r="E144" s="247"/>
      <c r="F144" s="247"/>
      <c r="G144" s="247"/>
      <c r="H144" s="247"/>
      <c r="I144" s="248"/>
      <c r="J144" s="249" t="s">
        <v>64</v>
      </c>
      <c r="K144" s="250"/>
      <c r="L144" s="250"/>
      <c r="M144" s="251"/>
      <c r="N144" s="116">
        <f>I156/SQRT(G156*H156)</f>
        <v>-9.7666976923913046E-2</v>
      </c>
    </row>
    <row r="145" spans="2:14" ht="15.75" thickBot="1" x14ac:dyDescent="0.3">
      <c r="B145" s="115"/>
      <c r="C145" s="114" t="s">
        <v>60</v>
      </c>
      <c r="D145" s="112"/>
      <c r="E145" s="112"/>
      <c r="F145" s="112"/>
      <c r="G145" s="112"/>
      <c r="H145" s="112"/>
      <c r="I145" s="113"/>
      <c r="J145" s="240" t="s">
        <v>65</v>
      </c>
      <c r="K145" s="241"/>
      <c r="L145" s="241"/>
      <c r="M145" s="242"/>
      <c r="N145" s="117">
        <v>0.63200000000000001</v>
      </c>
    </row>
    <row r="146" spans="2:14" ht="15.75" thickBot="1" x14ac:dyDescent="0.3">
      <c r="B146" s="108">
        <v>1</v>
      </c>
      <c r="C146" s="80">
        <v>70</v>
      </c>
      <c r="D146" s="74">
        <v>0</v>
      </c>
      <c r="E146" s="91">
        <f>C146-C156</f>
        <v>-143.4</v>
      </c>
      <c r="F146" s="110">
        <f>D146-D156</f>
        <v>-4.4408920985006262E-14</v>
      </c>
      <c r="G146" s="91">
        <f>E146*E146</f>
        <v>20563.560000000001</v>
      </c>
      <c r="H146" s="110">
        <f>F146*F146</f>
        <v>1.9721522630525295E-27</v>
      </c>
      <c r="I146" s="111">
        <f>E146*F146</f>
        <v>6.3682392692498979E-12</v>
      </c>
      <c r="J146" s="258" t="s">
        <v>66</v>
      </c>
      <c r="K146" s="259"/>
      <c r="L146" s="259"/>
      <c r="M146" s="260"/>
      <c r="N146" s="118" t="b">
        <f>N144&gt;N145</f>
        <v>0</v>
      </c>
    </row>
    <row r="147" spans="2:14" x14ac:dyDescent="0.25">
      <c r="B147" s="103">
        <v>2</v>
      </c>
      <c r="C147" s="80">
        <v>97</v>
      </c>
      <c r="D147" s="74">
        <v>0</v>
      </c>
      <c r="E147" s="90">
        <f>C147-C156</f>
        <v>-116.4</v>
      </c>
      <c r="F147" s="89">
        <f>D147-D156</f>
        <v>-4.4408920985006262E-14</v>
      </c>
      <c r="G147" s="90">
        <f t="shared" ref="G147:H155" si="24">E147*E147</f>
        <v>13548.960000000001</v>
      </c>
      <c r="H147" s="89">
        <f t="shared" si="24"/>
        <v>1.9721522630525295E-27</v>
      </c>
      <c r="I147" s="95">
        <f t="shared" ref="I147:I155" si="25">E147*F147</f>
        <v>5.1691984026547289E-12</v>
      </c>
      <c r="J147" s="59"/>
      <c r="K147" s="59"/>
      <c r="L147" s="59"/>
      <c r="M147" s="59"/>
      <c r="N147" s="59"/>
    </row>
    <row r="148" spans="2:14" x14ac:dyDescent="0.25">
      <c r="B148" s="103">
        <v>3</v>
      </c>
      <c r="C148" s="80">
        <v>130</v>
      </c>
      <c r="D148" s="74">
        <v>1.0000000000001119</v>
      </c>
      <c r="E148" s="90">
        <f>C148-C156</f>
        <v>-83.4</v>
      </c>
      <c r="F148" s="89">
        <f>D148-D156</f>
        <v>1.0000000000000675</v>
      </c>
      <c r="G148" s="90">
        <f t="shared" si="24"/>
        <v>6955.5600000000013</v>
      </c>
      <c r="H148" s="89">
        <f t="shared" si="24"/>
        <v>1.000000000000135</v>
      </c>
      <c r="I148" s="95">
        <f t="shared" si="25"/>
        <v>-83.400000000005633</v>
      </c>
      <c r="J148" s="59"/>
      <c r="K148" s="59"/>
      <c r="L148" s="59"/>
      <c r="M148" s="59"/>
      <c r="N148" s="59"/>
    </row>
    <row r="149" spans="2:14" x14ac:dyDescent="0.25">
      <c r="B149" s="103">
        <v>4</v>
      </c>
      <c r="C149" s="80">
        <v>186</v>
      </c>
      <c r="D149" s="74">
        <v>0</v>
      </c>
      <c r="E149" s="90">
        <f>C149-C156</f>
        <v>-27.400000000000006</v>
      </c>
      <c r="F149" s="89">
        <f>D149-D156</f>
        <v>-4.4408920985006262E-14</v>
      </c>
      <c r="G149" s="90">
        <f t="shared" si="24"/>
        <v>750.76000000000033</v>
      </c>
      <c r="H149" s="89">
        <f t="shared" si="24"/>
        <v>1.9721522630525295E-27</v>
      </c>
      <c r="I149" s="95">
        <f t="shared" si="25"/>
        <v>1.2168044349891718E-12</v>
      </c>
      <c r="J149" s="59"/>
      <c r="K149" s="59"/>
      <c r="L149" s="59"/>
      <c r="M149" s="59"/>
      <c r="N149" s="59"/>
    </row>
    <row r="150" spans="2:14" x14ac:dyDescent="0.25">
      <c r="B150" s="103">
        <v>5</v>
      </c>
      <c r="C150" s="80">
        <v>211</v>
      </c>
      <c r="D150" s="74">
        <v>-0.99999999999988987</v>
      </c>
      <c r="E150" s="90">
        <f>C150-C156</f>
        <v>-2.4000000000000057</v>
      </c>
      <c r="F150" s="89">
        <f>D150-D156</f>
        <v>-0.99999999999993427</v>
      </c>
      <c r="G150" s="90">
        <f t="shared" si="24"/>
        <v>5.7600000000000273</v>
      </c>
      <c r="H150" s="89">
        <f t="shared" si="24"/>
        <v>0.99999999999986855</v>
      </c>
      <c r="I150" s="95">
        <f t="shared" si="25"/>
        <v>2.399999999999848</v>
      </c>
      <c r="J150" s="59"/>
      <c r="K150" s="59"/>
      <c r="L150" s="59"/>
      <c r="M150" s="59"/>
      <c r="N150" s="59"/>
    </row>
    <row r="151" spans="2:14" x14ac:dyDescent="0.25">
      <c r="B151" s="103">
        <v>6</v>
      </c>
      <c r="C151" s="80">
        <v>234</v>
      </c>
      <c r="D151" s="74">
        <v>0</v>
      </c>
      <c r="E151" s="90">
        <f>C151-C156</f>
        <v>20.599999999999994</v>
      </c>
      <c r="F151" s="89">
        <f>D151-D156</f>
        <v>-4.4408920985006262E-14</v>
      </c>
      <c r="G151" s="90">
        <f t="shared" si="24"/>
        <v>424.35999999999979</v>
      </c>
      <c r="H151" s="89">
        <f t="shared" si="24"/>
        <v>1.9721522630525295E-27</v>
      </c>
      <c r="I151" s="95">
        <f t="shared" si="25"/>
        <v>-9.1482377229112879E-13</v>
      </c>
      <c r="J151" s="59"/>
      <c r="K151" s="59"/>
      <c r="L151" s="59"/>
      <c r="M151" s="59"/>
      <c r="N151" s="59"/>
    </row>
    <row r="152" spans="2:14" x14ac:dyDescent="0.25">
      <c r="B152" s="103">
        <v>7</v>
      </c>
      <c r="C152" s="80">
        <v>270</v>
      </c>
      <c r="D152" s="74">
        <v>0</v>
      </c>
      <c r="E152" s="90">
        <f>C152-C156</f>
        <v>56.599999999999994</v>
      </c>
      <c r="F152" s="89">
        <f>D152-D156</f>
        <v>-4.4408920985006262E-14</v>
      </c>
      <c r="G152" s="90">
        <f t="shared" si="24"/>
        <v>3203.5599999999995</v>
      </c>
      <c r="H152" s="89">
        <f t="shared" si="24"/>
        <v>1.9721522630525295E-27</v>
      </c>
      <c r="I152" s="95">
        <f t="shared" si="25"/>
        <v>-2.513544927751354E-12</v>
      </c>
      <c r="J152" s="59"/>
      <c r="K152" s="59"/>
      <c r="L152" s="59"/>
      <c r="M152" s="59"/>
      <c r="N152" s="59"/>
    </row>
    <row r="153" spans="2:14" x14ac:dyDescent="0.25">
      <c r="B153" s="103">
        <v>8</v>
      </c>
      <c r="C153" s="80">
        <v>283</v>
      </c>
      <c r="D153" s="74">
        <v>-0.99999999999988987</v>
      </c>
      <c r="E153" s="90">
        <f>C153-C156</f>
        <v>69.599999999999994</v>
      </c>
      <c r="F153" s="89">
        <f>D153-D156</f>
        <v>-0.99999999999993427</v>
      </c>
      <c r="G153" s="90">
        <f t="shared" si="24"/>
        <v>4844.1599999999989</v>
      </c>
      <c r="H153" s="89">
        <f t="shared" si="24"/>
        <v>0.99999999999986855</v>
      </c>
      <c r="I153" s="95">
        <f t="shared" si="25"/>
        <v>-69.599999999995418</v>
      </c>
      <c r="J153" s="59"/>
      <c r="K153" s="59"/>
      <c r="L153" s="59"/>
      <c r="M153" s="59"/>
      <c r="N153" s="59"/>
    </row>
    <row r="154" spans="2:14" x14ac:dyDescent="0.25">
      <c r="B154" s="103">
        <v>9</v>
      </c>
      <c r="C154" s="80">
        <v>310</v>
      </c>
      <c r="D154" s="74">
        <v>1.0000000000001119</v>
      </c>
      <c r="E154" s="90">
        <f>C154-C156</f>
        <v>96.6</v>
      </c>
      <c r="F154" s="89">
        <f>D154-D156</f>
        <v>1.0000000000000675</v>
      </c>
      <c r="G154" s="90">
        <f t="shared" si="24"/>
        <v>9331.56</v>
      </c>
      <c r="H154" s="89">
        <f t="shared" si="24"/>
        <v>1.000000000000135</v>
      </c>
      <c r="I154" s="95">
        <f t="shared" si="25"/>
        <v>96.600000000006517</v>
      </c>
      <c r="J154" s="59"/>
      <c r="K154" s="59"/>
      <c r="L154" s="59"/>
      <c r="M154" s="59"/>
      <c r="N154" s="59"/>
    </row>
    <row r="155" spans="2:14" ht="15.75" thickBot="1" x14ac:dyDescent="0.3">
      <c r="B155" s="104">
        <v>10</v>
      </c>
      <c r="C155" s="127">
        <v>343</v>
      </c>
      <c r="D155" s="78">
        <v>0</v>
      </c>
      <c r="E155" s="90">
        <f>C155-C156</f>
        <v>129.6</v>
      </c>
      <c r="F155" s="93">
        <f>D155-D156</f>
        <v>-4.4408920985006262E-14</v>
      </c>
      <c r="G155" s="92">
        <f t="shared" si="24"/>
        <v>16796.16</v>
      </c>
      <c r="H155" s="93">
        <f t="shared" si="24"/>
        <v>1.9721522630525295E-27</v>
      </c>
      <c r="I155" s="96">
        <f t="shared" si="25"/>
        <v>-5.7553961596568115E-12</v>
      </c>
      <c r="J155" s="59"/>
      <c r="K155" s="59"/>
      <c r="L155" s="59"/>
      <c r="M155" s="59"/>
      <c r="N155" s="59"/>
    </row>
    <row r="156" spans="2:14" ht="15.75" thickBot="1" x14ac:dyDescent="0.3">
      <c r="B156" s="105" t="s">
        <v>63</v>
      </c>
      <c r="C156" s="128">
        <v>213.4</v>
      </c>
      <c r="D156" s="107">
        <v>4.4408920985006262E-14</v>
      </c>
      <c r="E156" s="100"/>
      <c r="F156" s="106" t="s">
        <v>61</v>
      </c>
      <c r="G156" s="97">
        <f>SUM(G146:G155)</f>
        <v>76424.399999999994</v>
      </c>
      <c r="H156" s="98">
        <f t="shared" ref="H156:I156" si="26">SUM(H146:H155)</f>
        <v>4.0000000000000071</v>
      </c>
      <c r="I156" s="99">
        <f t="shared" si="26"/>
        <v>-53.999999999991104</v>
      </c>
      <c r="J156" s="59"/>
      <c r="K156" s="59"/>
      <c r="L156" s="59"/>
      <c r="M156" s="59"/>
      <c r="N156" s="59"/>
    </row>
    <row r="157" spans="2:14" x14ac:dyDescent="0.25"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</row>
    <row r="158" spans="2:14" ht="15.75" thickBot="1" x14ac:dyDescent="0.3"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</row>
    <row r="159" spans="2:14" ht="15.75" thickBot="1" x14ac:dyDescent="0.3">
      <c r="B159" s="246" t="s">
        <v>72</v>
      </c>
      <c r="C159" s="247"/>
      <c r="D159" s="247"/>
      <c r="E159" s="247"/>
      <c r="F159" s="247"/>
      <c r="G159" s="247"/>
      <c r="H159" s="247"/>
      <c r="I159" s="248"/>
      <c r="J159" s="249" t="s">
        <v>64</v>
      </c>
      <c r="K159" s="250"/>
      <c r="L159" s="250"/>
      <c r="M159" s="251"/>
      <c r="N159" s="116">
        <f>I171/SQRT(G171*H171)</f>
        <v>0.1915079635391066</v>
      </c>
    </row>
    <row r="160" spans="2:14" ht="15.75" thickBot="1" x14ac:dyDescent="0.3">
      <c r="B160" s="115"/>
      <c r="C160" s="114" t="s">
        <v>60</v>
      </c>
      <c r="D160" s="112"/>
      <c r="E160" s="112"/>
      <c r="F160" s="112"/>
      <c r="G160" s="112"/>
      <c r="H160" s="112"/>
      <c r="I160" s="113"/>
      <c r="J160" s="240" t="s">
        <v>65</v>
      </c>
      <c r="K160" s="241"/>
      <c r="L160" s="241"/>
      <c r="M160" s="242"/>
      <c r="N160" s="117">
        <v>0.63200000000000001</v>
      </c>
    </row>
    <row r="161" spans="2:14" ht="15.75" thickBot="1" x14ac:dyDescent="0.3">
      <c r="B161" s="108">
        <v>1</v>
      </c>
      <c r="C161" s="80">
        <v>70</v>
      </c>
      <c r="D161" s="74">
        <v>-0.99999999999988987</v>
      </c>
      <c r="E161" s="91">
        <f>C161-C171</f>
        <v>-143.4</v>
      </c>
      <c r="F161" s="110">
        <f>D161-D171</f>
        <v>-0.69999999999992291</v>
      </c>
      <c r="G161" s="91">
        <f>E161*E161</f>
        <v>20563.560000000001</v>
      </c>
      <c r="H161" s="110">
        <f>F161*F161</f>
        <v>0.48999999999989208</v>
      </c>
      <c r="I161" s="111">
        <f>E161*F161</f>
        <v>100.37999999998895</v>
      </c>
      <c r="J161" s="258" t="s">
        <v>66</v>
      </c>
      <c r="K161" s="259"/>
      <c r="L161" s="259"/>
      <c r="M161" s="260"/>
      <c r="N161" s="118" t="b">
        <f>N159&gt;N160</f>
        <v>0</v>
      </c>
    </row>
    <row r="162" spans="2:14" x14ac:dyDescent="0.25">
      <c r="B162" s="103">
        <v>2</v>
      </c>
      <c r="C162" s="80">
        <v>97</v>
      </c>
      <c r="D162" s="74">
        <v>-0.99999999999988987</v>
      </c>
      <c r="E162" s="90">
        <f>C162-C171</f>
        <v>-116.4</v>
      </c>
      <c r="F162" s="89">
        <f>D162-D171</f>
        <v>-0.69999999999992291</v>
      </c>
      <c r="G162" s="90">
        <f t="shared" ref="G162:H170" si="27">E162*E162</f>
        <v>13548.960000000001</v>
      </c>
      <c r="H162" s="89">
        <f t="shared" si="27"/>
        <v>0.48999999999989208</v>
      </c>
      <c r="I162" s="95">
        <f t="shared" ref="I162:I170" si="28">E162*F162</f>
        <v>81.479999999991037</v>
      </c>
      <c r="J162" s="59"/>
      <c r="K162" s="59"/>
      <c r="L162" s="59"/>
      <c r="M162" s="59"/>
      <c r="N162" s="59"/>
    </row>
    <row r="163" spans="2:14" x14ac:dyDescent="0.25">
      <c r="B163" s="103">
        <v>3</v>
      </c>
      <c r="C163" s="80">
        <v>130</v>
      </c>
      <c r="D163" s="74">
        <v>0</v>
      </c>
      <c r="E163" s="90">
        <f>C163-C171</f>
        <v>-83.4</v>
      </c>
      <c r="F163" s="89">
        <f>D163-D171</f>
        <v>0.29999999999996696</v>
      </c>
      <c r="G163" s="90">
        <f t="shared" si="27"/>
        <v>6955.5600000000013</v>
      </c>
      <c r="H163" s="89">
        <f t="shared" si="27"/>
        <v>8.9999999999980179E-2</v>
      </c>
      <c r="I163" s="95">
        <f t="shared" si="28"/>
        <v>-25.019999999997246</v>
      </c>
      <c r="J163" s="59"/>
      <c r="K163" s="59"/>
      <c r="L163" s="59"/>
      <c r="M163" s="59"/>
      <c r="N163" s="59"/>
    </row>
    <row r="164" spans="2:14" x14ac:dyDescent="0.25">
      <c r="B164" s="103">
        <v>4</v>
      </c>
      <c r="C164" s="80">
        <v>186</v>
      </c>
      <c r="D164" s="74">
        <v>0</v>
      </c>
      <c r="E164" s="90">
        <f>C164-C171</f>
        <v>-27.400000000000006</v>
      </c>
      <c r="F164" s="89">
        <f>D164-D171</f>
        <v>0.29999999999996696</v>
      </c>
      <c r="G164" s="90">
        <f t="shared" si="27"/>
        <v>750.76000000000033</v>
      </c>
      <c r="H164" s="89">
        <f t="shared" si="27"/>
        <v>8.9999999999980179E-2</v>
      </c>
      <c r="I164" s="95">
        <f t="shared" si="28"/>
        <v>-8.2199999999990965</v>
      </c>
      <c r="J164" s="59"/>
      <c r="K164" s="59"/>
      <c r="L164" s="59"/>
      <c r="M164" s="59"/>
      <c r="N164" s="59"/>
    </row>
    <row r="165" spans="2:14" x14ac:dyDescent="0.25">
      <c r="B165" s="103">
        <v>5</v>
      </c>
      <c r="C165" s="80">
        <v>211</v>
      </c>
      <c r="D165" s="74">
        <v>0.99999999999988987</v>
      </c>
      <c r="E165" s="90">
        <f>C165-C171</f>
        <v>-2.4000000000000057</v>
      </c>
      <c r="F165" s="89">
        <f>D165-D171</f>
        <v>1.2999999999998568</v>
      </c>
      <c r="G165" s="90">
        <f t="shared" si="27"/>
        <v>5.7600000000000273</v>
      </c>
      <c r="H165" s="89">
        <f t="shared" si="27"/>
        <v>1.6899999999996278</v>
      </c>
      <c r="I165" s="95">
        <f t="shared" si="28"/>
        <v>-3.1199999999996639</v>
      </c>
      <c r="J165" s="59"/>
      <c r="K165" s="59"/>
      <c r="L165" s="59"/>
      <c r="M165" s="59"/>
      <c r="N165" s="59"/>
    </row>
    <row r="166" spans="2:14" x14ac:dyDescent="0.25">
      <c r="B166" s="103">
        <v>6</v>
      </c>
      <c r="C166" s="80">
        <v>234</v>
      </c>
      <c r="D166" s="74">
        <v>-0.99999999999988987</v>
      </c>
      <c r="E166" s="90">
        <f>C166-C171</f>
        <v>20.599999999999994</v>
      </c>
      <c r="F166" s="89">
        <f>D166-D171</f>
        <v>-0.69999999999992291</v>
      </c>
      <c r="G166" s="90">
        <f t="shared" si="27"/>
        <v>424.35999999999979</v>
      </c>
      <c r="H166" s="89">
        <f t="shared" si="27"/>
        <v>0.48999999999989208</v>
      </c>
      <c r="I166" s="95">
        <f t="shared" si="28"/>
        <v>-14.419999999998408</v>
      </c>
      <c r="J166" s="59"/>
      <c r="K166" s="59"/>
      <c r="L166" s="59"/>
      <c r="M166" s="59"/>
      <c r="N166" s="59"/>
    </row>
    <row r="167" spans="2:14" x14ac:dyDescent="0.25">
      <c r="B167" s="103">
        <v>7</v>
      </c>
      <c r="C167" s="80">
        <v>270</v>
      </c>
      <c r="D167" s="74">
        <v>0</v>
      </c>
      <c r="E167" s="90">
        <f>C167-C171</f>
        <v>56.599999999999994</v>
      </c>
      <c r="F167" s="89">
        <f>D167-D171</f>
        <v>0.29999999999996696</v>
      </c>
      <c r="G167" s="90">
        <f t="shared" si="27"/>
        <v>3203.5599999999995</v>
      </c>
      <c r="H167" s="89">
        <f t="shared" si="27"/>
        <v>8.9999999999980179E-2</v>
      </c>
      <c r="I167" s="95">
        <f t="shared" si="28"/>
        <v>16.979999999998128</v>
      </c>
      <c r="J167" s="59"/>
      <c r="K167" s="59"/>
      <c r="L167" s="59"/>
      <c r="M167" s="59"/>
      <c r="N167" s="59"/>
    </row>
    <row r="168" spans="2:14" x14ac:dyDescent="0.25">
      <c r="B168" s="103">
        <v>8</v>
      </c>
      <c r="C168" s="80">
        <v>283</v>
      </c>
      <c r="D168" s="74">
        <v>0</v>
      </c>
      <c r="E168" s="90">
        <f>C168-C171</f>
        <v>69.599999999999994</v>
      </c>
      <c r="F168" s="89">
        <f>D168-D171</f>
        <v>0.29999999999996696</v>
      </c>
      <c r="G168" s="90">
        <f t="shared" si="27"/>
        <v>4844.1599999999989</v>
      </c>
      <c r="H168" s="89">
        <f t="shared" si="27"/>
        <v>8.9999999999980179E-2</v>
      </c>
      <c r="I168" s="95">
        <f t="shared" si="28"/>
        <v>20.8799999999977</v>
      </c>
      <c r="J168" s="59"/>
      <c r="K168" s="59"/>
      <c r="L168" s="59"/>
      <c r="M168" s="59"/>
      <c r="N168" s="59"/>
    </row>
    <row r="169" spans="2:14" x14ac:dyDescent="0.25">
      <c r="B169" s="103">
        <v>9</v>
      </c>
      <c r="C169" s="80">
        <v>310</v>
      </c>
      <c r="D169" s="74">
        <v>0</v>
      </c>
      <c r="E169" s="90">
        <f>C169-C171</f>
        <v>96.6</v>
      </c>
      <c r="F169" s="89">
        <f>D169-D171</f>
        <v>0.29999999999996696</v>
      </c>
      <c r="G169" s="90">
        <f t="shared" si="27"/>
        <v>9331.56</v>
      </c>
      <c r="H169" s="89">
        <f t="shared" si="27"/>
        <v>8.9999999999980179E-2</v>
      </c>
      <c r="I169" s="95">
        <f t="shared" si="28"/>
        <v>28.979999999996807</v>
      </c>
      <c r="J169" s="59"/>
      <c r="K169" s="59"/>
      <c r="L169" s="59"/>
      <c r="M169" s="59"/>
      <c r="N169" s="59"/>
    </row>
    <row r="170" spans="2:14" ht="15.75" thickBot="1" x14ac:dyDescent="0.3">
      <c r="B170" s="104">
        <v>10</v>
      </c>
      <c r="C170" s="127">
        <v>343</v>
      </c>
      <c r="D170" s="78">
        <v>-0.99999999999988987</v>
      </c>
      <c r="E170" s="90">
        <f>C170-C171</f>
        <v>129.6</v>
      </c>
      <c r="F170" s="93">
        <f>D170-D171</f>
        <v>-0.69999999999992291</v>
      </c>
      <c r="G170" s="92">
        <f t="shared" si="27"/>
        <v>16796.16</v>
      </c>
      <c r="H170" s="93">
        <f t="shared" si="27"/>
        <v>0.48999999999989208</v>
      </c>
      <c r="I170" s="96">
        <f t="shared" si="28"/>
        <v>-90.719999999990009</v>
      </c>
      <c r="J170" s="59"/>
      <c r="K170" s="59"/>
      <c r="L170" s="59"/>
      <c r="M170" s="59"/>
      <c r="N170" s="59"/>
    </row>
    <row r="171" spans="2:14" ht="15.75" thickBot="1" x14ac:dyDescent="0.3">
      <c r="B171" s="105" t="s">
        <v>63</v>
      </c>
      <c r="C171" s="128">
        <v>213.4</v>
      </c>
      <c r="D171" s="107">
        <v>-0.29999999999996696</v>
      </c>
      <c r="E171" s="100"/>
      <c r="F171" s="106" t="s">
        <v>61</v>
      </c>
      <c r="G171" s="97">
        <f>SUM(G161:G170)</f>
        <v>76424.399999999994</v>
      </c>
      <c r="H171" s="98">
        <f t="shared" ref="H171:I171" si="29">SUM(H161:H170)</f>
        <v>4.0999999999990973</v>
      </c>
      <c r="I171" s="99">
        <f t="shared" si="29"/>
        <v>107.19999999998824</v>
      </c>
      <c r="J171" s="59"/>
      <c r="K171" s="59"/>
      <c r="L171" s="59"/>
      <c r="M171" s="59"/>
      <c r="N171" s="59"/>
    </row>
    <row r="172" spans="2:14" x14ac:dyDescent="0.25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</row>
    <row r="173" spans="2:14" ht="15.75" thickBot="1" x14ac:dyDescent="0.3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</row>
    <row r="174" spans="2:14" ht="15.75" thickBot="1" x14ac:dyDescent="0.3">
      <c r="B174" s="246" t="s">
        <v>73</v>
      </c>
      <c r="C174" s="247"/>
      <c r="D174" s="247"/>
      <c r="E174" s="247"/>
      <c r="F174" s="247"/>
      <c r="G174" s="247"/>
      <c r="H174" s="247"/>
      <c r="I174" s="248"/>
      <c r="J174" s="249" t="s">
        <v>64</v>
      </c>
      <c r="K174" s="250"/>
      <c r="L174" s="250"/>
      <c r="M174" s="251"/>
      <c r="N174" s="116">
        <f>I186/SQRT(G186*H186)</f>
        <v>0.51172324008024028</v>
      </c>
    </row>
    <row r="175" spans="2:14" ht="15.75" thickBot="1" x14ac:dyDescent="0.3">
      <c r="B175" s="115"/>
      <c r="C175" s="114" t="s">
        <v>60</v>
      </c>
      <c r="D175" s="112"/>
      <c r="E175" s="112"/>
      <c r="F175" s="112"/>
      <c r="G175" s="112"/>
      <c r="H175" s="112"/>
      <c r="I175" s="113"/>
      <c r="J175" s="240" t="s">
        <v>65</v>
      </c>
      <c r="K175" s="241"/>
      <c r="L175" s="241"/>
      <c r="M175" s="242"/>
      <c r="N175" s="117">
        <v>0.63200000000000001</v>
      </c>
    </row>
    <row r="176" spans="2:14" ht="15.75" thickBot="1" x14ac:dyDescent="0.3">
      <c r="B176" s="108">
        <v>1</v>
      </c>
      <c r="C176" s="80">
        <v>70</v>
      </c>
      <c r="D176" s="74">
        <v>0</v>
      </c>
      <c r="E176" s="91">
        <f>C176-C186</f>
        <v>-143.4</v>
      </c>
      <c r="F176" s="110">
        <f>D176-D186</f>
        <v>-9.9999999999988987E-2</v>
      </c>
      <c r="G176" s="91">
        <f>E176*E176</f>
        <v>20563.560000000001</v>
      </c>
      <c r="H176" s="110">
        <f>F176*F176</f>
        <v>9.9999999999977971E-3</v>
      </c>
      <c r="I176" s="111">
        <f>E176*F176</f>
        <v>14.339999999998421</v>
      </c>
      <c r="J176" s="258" t="s">
        <v>66</v>
      </c>
      <c r="K176" s="259"/>
      <c r="L176" s="259"/>
      <c r="M176" s="260"/>
      <c r="N176" s="118" t="b">
        <f>N174&gt;N175</f>
        <v>0</v>
      </c>
    </row>
    <row r="177" spans="2:14" x14ac:dyDescent="0.25">
      <c r="B177" s="103">
        <v>2</v>
      </c>
      <c r="C177" s="80">
        <v>97</v>
      </c>
      <c r="D177" s="74">
        <v>-0.99999999999988987</v>
      </c>
      <c r="E177" s="90">
        <f>C177-C186</f>
        <v>-116.4</v>
      </c>
      <c r="F177" s="89">
        <f>D177-D186</f>
        <v>-1.0999999999998789</v>
      </c>
      <c r="G177" s="90">
        <f t="shared" ref="G177:H185" si="30">E177*E177</f>
        <v>13548.960000000001</v>
      </c>
      <c r="H177" s="89">
        <f t="shared" si="30"/>
        <v>1.2099999999997335</v>
      </c>
      <c r="I177" s="95">
        <f t="shared" ref="I177:I185" si="31">E177*F177</f>
        <v>128.03999999998589</v>
      </c>
      <c r="J177" s="59"/>
      <c r="K177" s="59"/>
      <c r="L177" s="59"/>
      <c r="M177" s="59"/>
      <c r="N177" s="59"/>
    </row>
    <row r="178" spans="2:14" x14ac:dyDescent="0.25">
      <c r="B178" s="103">
        <v>3</v>
      </c>
      <c r="C178" s="80">
        <v>130</v>
      </c>
      <c r="D178" s="74">
        <v>-0.99999999999988987</v>
      </c>
      <c r="E178" s="90">
        <f>C178-C186</f>
        <v>-83.4</v>
      </c>
      <c r="F178" s="89">
        <f>D178-D186</f>
        <v>-1.0999999999998789</v>
      </c>
      <c r="G178" s="90">
        <f t="shared" si="30"/>
        <v>6955.5600000000013</v>
      </c>
      <c r="H178" s="89">
        <f t="shared" si="30"/>
        <v>1.2099999999997335</v>
      </c>
      <c r="I178" s="95">
        <f t="shared" si="31"/>
        <v>91.739999999989905</v>
      </c>
      <c r="J178" s="59"/>
      <c r="K178" s="59"/>
      <c r="L178" s="59"/>
      <c r="M178" s="59"/>
      <c r="N178" s="59"/>
    </row>
    <row r="179" spans="2:14" x14ac:dyDescent="0.25">
      <c r="B179" s="103">
        <v>4</v>
      </c>
      <c r="C179" s="80">
        <v>186</v>
      </c>
      <c r="D179" s="74">
        <v>-0.99999999999988987</v>
      </c>
      <c r="E179" s="90">
        <f>C179-C186</f>
        <v>-27.400000000000006</v>
      </c>
      <c r="F179" s="89">
        <f>D179-D186</f>
        <v>-1.0999999999998789</v>
      </c>
      <c r="G179" s="90">
        <f t="shared" si="30"/>
        <v>750.76000000000033</v>
      </c>
      <c r="H179" s="89">
        <f t="shared" si="30"/>
        <v>1.2099999999997335</v>
      </c>
      <c r="I179" s="95">
        <f t="shared" si="31"/>
        <v>30.139999999996686</v>
      </c>
      <c r="J179" s="59"/>
      <c r="K179" s="59"/>
      <c r="L179" s="59"/>
      <c r="M179" s="59"/>
      <c r="N179" s="59"/>
    </row>
    <row r="180" spans="2:14" x14ac:dyDescent="0.25">
      <c r="B180" s="103">
        <v>5</v>
      </c>
      <c r="C180" s="80">
        <v>211</v>
      </c>
      <c r="D180" s="74">
        <v>0.99999999999988987</v>
      </c>
      <c r="E180" s="90">
        <f>C180-C186</f>
        <v>-2.4000000000000057</v>
      </c>
      <c r="F180" s="89">
        <f>D180-D186</f>
        <v>0.89999999999990088</v>
      </c>
      <c r="G180" s="90">
        <f t="shared" si="30"/>
        <v>5.7600000000000273</v>
      </c>
      <c r="H180" s="89">
        <f t="shared" si="30"/>
        <v>0.80999999999982153</v>
      </c>
      <c r="I180" s="95">
        <f t="shared" si="31"/>
        <v>-2.1599999999997674</v>
      </c>
      <c r="J180" s="59"/>
      <c r="K180" s="59"/>
      <c r="L180" s="59"/>
      <c r="M180" s="59"/>
      <c r="N180" s="59"/>
    </row>
    <row r="181" spans="2:14" x14ac:dyDescent="0.25">
      <c r="B181" s="103">
        <v>6</v>
      </c>
      <c r="C181" s="80">
        <v>234</v>
      </c>
      <c r="D181" s="74">
        <v>0.99999999999988987</v>
      </c>
      <c r="E181" s="90">
        <f>C181-C186</f>
        <v>20.599999999999994</v>
      </c>
      <c r="F181" s="89">
        <f>D181-D186</f>
        <v>0.89999999999990088</v>
      </c>
      <c r="G181" s="90">
        <f t="shared" si="30"/>
        <v>424.35999999999979</v>
      </c>
      <c r="H181" s="89">
        <f t="shared" si="30"/>
        <v>0.80999999999982153</v>
      </c>
      <c r="I181" s="95">
        <f t="shared" si="31"/>
        <v>18.539999999997953</v>
      </c>
      <c r="J181" s="59"/>
      <c r="K181" s="59"/>
      <c r="L181" s="59"/>
      <c r="M181" s="59"/>
      <c r="N181" s="59"/>
    </row>
    <row r="182" spans="2:14" x14ac:dyDescent="0.25">
      <c r="B182" s="103">
        <v>7</v>
      </c>
      <c r="C182" s="80">
        <v>270</v>
      </c>
      <c r="D182" s="74">
        <v>0.99999999999988987</v>
      </c>
      <c r="E182" s="90">
        <f>C182-C186</f>
        <v>56.599999999999994</v>
      </c>
      <c r="F182" s="89">
        <f>D182-D186</f>
        <v>0.89999999999990088</v>
      </c>
      <c r="G182" s="90">
        <f t="shared" si="30"/>
        <v>3203.5599999999995</v>
      </c>
      <c r="H182" s="89">
        <f t="shared" si="30"/>
        <v>0.80999999999982153</v>
      </c>
      <c r="I182" s="95">
        <f t="shared" si="31"/>
        <v>50.939999999994384</v>
      </c>
      <c r="J182" s="59"/>
      <c r="K182" s="59"/>
      <c r="L182" s="59"/>
      <c r="M182" s="59"/>
      <c r="N182" s="59"/>
    </row>
    <row r="183" spans="2:14" x14ac:dyDescent="0.25">
      <c r="B183" s="103">
        <v>8</v>
      </c>
      <c r="C183" s="80">
        <v>283</v>
      </c>
      <c r="D183" s="74">
        <v>0.99999999999988987</v>
      </c>
      <c r="E183" s="90">
        <f>C183-C186</f>
        <v>69.599999999999994</v>
      </c>
      <c r="F183" s="89">
        <f>D183-D186</f>
        <v>0.89999999999990088</v>
      </c>
      <c r="G183" s="90">
        <f t="shared" si="30"/>
        <v>4844.1599999999989</v>
      </c>
      <c r="H183" s="89">
        <f t="shared" si="30"/>
        <v>0.80999999999982153</v>
      </c>
      <c r="I183" s="95">
        <f t="shared" si="31"/>
        <v>62.639999999993094</v>
      </c>
      <c r="J183" s="59"/>
      <c r="K183" s="59"/>
      <c r="L183" s="59"/>
      <c r="M183" s="59"/>
      <c r="N183" s="59"/>
    </row>
    <row r="184" spans="2:14" x14ac:dyDescent="0.25">
      <c r="B184" s="103">
        <v>9</v>
      </c>
      <c r="C184" s="80">
        <v>310</v>
      </c>
      <c r="D184" s="74">
        <v>0</v>
      </c>
      <c r="E184" s="90">
        <f>C184-C186</f>
        <v>96.6</v>
      </c>
      <c r="F184" s="89">
        <f>D184-D186</f>
        <v>-9.9999999999988987E-2</v>
      </c>
      <c r="G184" s="90">
        <f t="shared" si="30"/>
        <v>9331.56</v>
      </c>
      <c r="H184" s="89">
        <f t="shared" si="30"/>
        <v>9.9999999999977971E-3</v>
      </c>
      <c r="I184" s="95">
        <f t="shared" si="31"/>
        <v>-9.6599999999989361</v>
      </c>
      <c r="J184" s="59"/>
      <c r="K184" s="59"/>
      <c r="L184" s="59"/>
      <c r="M184" s="59"/>
      <c r="N184" s="59"/>
    </row>
    <row r="185" spans="2:14" ht="15.75" thickBot="1" x14ac:dyDescent="0.3">
      <c r="B185" s="104">
        <v>10</v>
      </c>
      <c r="C185" s="127">
        <v>343</v>
      </c>
      <c r="D185" s="78">
        <v>0</v>
      </c>
      <c r="E185" s="90">
        <f>C185-C186</f>
        <v>129.6</v>
      </c>
      <c r="F185" s="93">
        <f>D185-D186</f>
        <v>-9.9999999999988987E-2</v>
      </c>
      <c r="G185" s="92">
        <f t="shared" si="30"/>
        <v>16796.16</v>
      </c>
      <c r="H185" s="93">
        <f t="shared" si="30"/>
        <v>9.9999999999977971E-3</v>
      </c>
      <c r="I185" s="96">
        <f t="shared" si="31"/>
        <v>-12.959999999998573</v>
      </c>
      <c r="J185" s="59"/>
      <c r="K185" s="59"/>
      <c r="L185" s="59"/>
      <c r="M185" s="59"/>
      <c r="N185" s="59"/>
    </row>
    <row r="186" spans="2:14" ht="15.75" thickBot="1" x14ac:dyDescent="0.3">
      <c r="B186" s="105" t="s">
        <v>63</v>
      </c>
      <c r="C186" s="128">
        <v>213.4</v>
      </c>
      <c r="D186" s="107">
        <v>9.9999999999988987E-2</v>
      </c>
      <c r="E186" s="100"/>
      <c r="F186" s="106" t="s">
        <v>61</v>
      </c>
      <c r="G186" s="97">
        <f>SUM(G176:G185)</f>
        <v>76424.399999999994</v>
      </c>
      <c r="H186" s="98">
        <f t="shared" ref="H186:I186" si="32">SUM(H176:H185)</f>
        <v>6.8999999999984798</v>
      </c>
      <c r="I186" s="99">
        <f t="shared" si="32"/>
        <v>371.5999999999591</v>
      </c>
      <c r="J186" s="59"/>
      <c r="K186" s="59"/>
      <c r="L186" s="59"/>
      <c r="M186" s="59"/>
      <c r="N186" s="59"/>
    </row>
    <row r="187" spans="2:14" x14ac:dyDescent="0.25"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</row>
    <row r="188" spans="2:14" ht="15.75" thickBot="1" x14ac:dyDescent="0.3"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</row>
    <row r="189" spans="2:14" ht="15.75" thickBot="1" x14ac:dyDescent="0.3">
      <c r="B189" s="246" t="s">
        <v>74</v>
      </c>
      <c r="C189" s="247"/>
      <c r="D189" s="247"/>
      <c r="E189" s="247"/>
      <c r="F189" s="247"/>
      <c r="G189" s="247"/>
      <c r="H189" s="247"/>
      <c r="I189" s="248"/>
      <c r="J189" s="249" t="s">
        <v>64</v>
      </c>
      <c r="K189" s="250"/>
      <c r="L189" s="250"/>
      <c r="M189" s="251"/>
      <c r="N189" s="116">
        <f>I201/SQRT(G201*H201)</f>
        <v>0.17897546086011451</v>
      </c>
    </row>
    <row r="190" spans="2:14" ht="15.75" thickBot="1" x14ac:dyDescent="0.3">
      <c r="B190" s="115"/>
      <c r="C190" s="114" t="s">
        <v>60</v>
      </c>
      <c r="D190" s="112"/>
      <c r="E190" s="112"/>
      <c r="F190" s="112"/>
      <c r="G190" s="112"/>
      <c r="H190" s="112"/>
      <c r="I190" s="113"/>
      <c r="J190" s="240" t="s">
        <v>65</v>
      </c>
      <c r="K190" s="241"/>
      <c r="L190" s="241"/>
      <c r="M190" s="242"/>
      <c r="N190" s="117">
        <v>0.63200000000000001</v>
      </c>
    </row>
    <row r="191" spans="2:14" ht="15.75" thickBot="1" x14ac:dyDescent="0.3">
      <c r="B191" s="108">
        <v>1</v>
      </c>
      <c r="C191" s="80">
        <v>70</v>
      </c>
      <c r="D191" s="74">
        <v>0.99999999999988987</v>
      </c>
      <c r="E191" s="91">
        <f>C191-C201</f>
        <v>-143.4</v>
      </c>
      <c r="F191" s="110">
        <f>D191-D201</f>
        <v>0.59999999999988951</v>
      </c>
      <c r="G191" s="91">
        <f>E191*E191</f>
        <v>20563.560000000001</v>
      </c>
      <c r="H191" s="110">
        <f>F191*F191</f>
        <v>0.35999999999986743</v>
      </c>
      <c r="I191" s="111">
        <f>E191*F191</f>
        <v>-86.039999999984161</v>
      </c>
      <c r="J191" s="258" t="s">
        <v>66</v>
      </c>
      <c r="K191" s="259"/>
      <c r="L191" s="259"/>
      <c r="M191" s="260"/>
      <c r="N191" s="118" t="b">
        <f>N189&gt;N190</f>
        <v>0</v>
      </c>
    </row>
    <row r="192" spans="2:14" x14ac:dyDescent="0.25">
      <c r="B192" s="103">
        <v>2</v>
      </c>
      <c r="C192" s="80">
        <v>97</v>
      </c>
      <c r="D192" s="74">
        <v>-0.99999999999988987</v>
      </c>
      <c r="E192" s="90">
        <f>C192-C201</f>
        <v>-116.4</v>
      </c>
      <c r="F192" s="89">
        <f>D192-D201</f>
        <v>-1.3999999999998902</v>
      </c>
      <c r="G192" s="90">
        <f t="shared" ref="G192:H200" si="33">E192*E192</f>
        <v>13548.960000000001</v>
      </c>
      <c r="H192" s="89">
        <f t="shared" si="33"/>
        <v>1.9599999999996927</v>
      </c>
      <c r="I192" s="95">
        <f t="shared" ref="I192:I200" si="34">E192*F192</f>
        <v>162.95999999998722</v>
      </c>
      <c r="J192" s="59"/>
      <c r="K192" s="59"/>
      <c r="L192" s="59"/>
      <c r="M192" s="59"/>
      <c r="N192" s="59"/>
    </row>
    <row r="193" spans="2:14" x14ac:dyDescent="0.25">
      <c r="B193" s="103">
        <v>3</v>
      </c>
      <c r="C193" s="80">
        <v>130</v>
      </c>
      <c r="D193" s="74">
        <v>0</v>
      </c>
      <c r="E193" s="90">
        <f>C193-C201</f>
        <v>-83.4</v>
      </c>
      <c r="F193" s="89">
        <f>D193-D201</f>
        <v>-0.40000000000000036</v>
      </c>
      <c r="G193" s="90">
        <f t="shared" si="33"/>
        <v>6955.5600000000013</v>
      </c>
      <c r="H193" s="89">
        <f t="shared" si="33"/>
        <v>0.16000000000000028</v>
      </c>
      <c r="I193" s="95">
        <f t="shared" si="34"/>
        <v>33.360000000000035</v>
      </c>
      <c r="J193" s="59"/>
      <c r="K193" s="59"/>
      <c r="L193" s="59"/>
      <c r="M193" s="59"/>
      <c r="N193" s="59"/>
    </row>
    <row r="194" spans="2:14" x14ac:dyDescent="0.25">
      <c r="B194" s="103">
        <v>4</v>
      </c>
      <c r="C194" s="80">
        <v>186</v>
      </c>
      <c r="D194" s="74">
        <v>0</v>
      </c>
      <c r="E194" s="90">
        <f>C194-C201</f>
        <v>-27.400000000000006</v>
      </c>
      <c r="F194" s="89">
        <f>D194-D201</f>
        <v>-0.40000000000000036</v>
      </c>
      <c r="G194" s="90">
        <f t="shared" si="33"/>
        <v>750.76000000000033</v>
      </c>
      <c r="H194" s="89">
        <f t="shared" si="33"/>
        <v>0.16000000000000028</v>
      </c>
      <c r="I194" s="95">
        <f t="shared" si="34"/>
        <v>10.960000000000012</v>
      </c>
      <c r="J194" s="59"/>
      <c r="K194" s="59"/>
      <c r="L194" s="59"/>
      <c r="M194" s="59"/>
      <c r="N194" s="59"/>
    </row>
    <row r="195" spans="2:14" x14ac:dyDescent="0.25">
      <c r="B195" s="103">
        <v>5</v>
      </c>
      <c r="C195" s="80">
        <v>211</v>
      </c>
      <c r="D195" s="74">
        <v>0</v>
      </c>
      <c r="E195" s="90">
        <f>C195-C201</f>
        <v>-2.4000000000000057</v>
      </c>
      <c r="F195" s="89">
        <f>D195-D201</f>
        <v>-0.40000000000000036</v>
      </c>
      <c r="G195" s="90">
        <f t="shared" si="33"/>
        <v>5.7600000000000273</v>
      </c>
      <c r="H195" s="89">
        <f t="shared" si="33"/>
        <v>0.16000000000000028</v>
      </c>
      <c r="I195" s="95">
        <f t="shared" si="34"/>
        <v>0.96000000000000307</v>
      </c>
      <c r="J195" s="59"/>
      <c r="K195" s="59"/>
      <c r="L195" s="59"/>
      <c r="M195" s="59"/>
      <c r="N195" s="59"/>
    </row>
    <row r="196" spans="2:14" x14ac:dyDescent="0.25">
      <c r="B196" s="103">
        <v>6</v>
      </c>
      <c r="C196" s="80">
        <v>234</v>
      </c>
      <c r="D196" s="74">
        <v>0.99999999999988987</v>
      </c>
      <c r="E196" s="90">
        <f>C196-C201</f>
        <v>20.599999999999994</v>
      </c>
      <c r="F196" s="89">
        <f>D196-D201</f>
        <v>0.59999999999988951</v>
      </c>
      <c r="G196" s="90">
        <f t="shared" si="33"/>
        <v>424.35999999999979</v>
      </c>
      <c r="H196" s="89">
        <f t="shared" si="33"/>
        <v>0.35999999999986743</v>
      </c>
      <c r="I196" s="95">
        <f t="shared" si="34"/>
        <v>12.35999999999772</v>
      </c>
      <c r="J196" s="59"/>
      <c r="K196" s="59"/>
      <c r="L196" s="59"/>
      <c r="M196" s="59"/>
      <c r="N196" s="59"/>
    </row>
    <row r="197" spans="2:14" x14ac:dyDescent="0.25">
      <c r="B197" s="103">
        <v>7</v>
      </c>
      <c r="C197" s="80">
        <v>270</v>
      </c>
      <c r="D197" s="74">
        <v>2.0000000000002238</v>
      </c>
      <c r="E197" s="90">
        <f>C197-C201</f>
        <v>56.599999999999994</v>
      </c>
      <c r="F197" s="89">
        <f>D197-D201</f>
        <v>1.6000000000002235</v>
      </c>
      <c r="G197" s="90">
        <f t="shared" si="33"/>
        <v>3203.5599999999995</v>
      </c>
      <c r="H197" s="89">
        <f t="shared" si="33"/>
        <v>2.560000000000715</v>
      </c>
      <c r="I197" s="95">
        <f t="shared" si="34"/>
        <v>90.560000000012636</v>
      </c>
      <c r="J197" s="59"/>
      <c r="K197" s="59"/>
      <c r="L197" s="59"/>
      <c r="M197" s="59"/>
      <c r="N197" s="59"/>
    </row>
    <row r="198" spans="2:14" x14ac:dyDescent="0.25">
      <c r="B198" s="103">
        <v>8</v>
      </c>
      <c r="C198" s="80">
        <v>283</v>
      </c>
      <c r="D198" s="74">
        <v>0.99999999999988987</v>
      </c>
      <c r="E198" s="90">
        <f>C198-C201</f>
        <v>69.599999999999994</v>
      </c>
      <c r="F198" s="89">
        <f>D198-D201</f>
        <v>0.59999999999988951</v>
      </c>
      <c r="G198" s="90">
        <f t="shared" si="33"/>
        <v>4844.1599999999989</v>
      </c>
      <c r="H198" s="89">
        <f t="shared" si="33"/>
        <v>0.35999999999986743</v>
      </c>
      <c r="I198" s="95">
        <f t="shared" si="34"/>
        <v>41.75999999999231</v>
      </c>
      <c r="J198" s="59"/>
      <c r="K198" s="59"/>
      <c r="L198" s="59"/>
      <c r="M198" s="59"/>
      <c r="N198" s="59"/>
    </row>
    <row r="199" spans="2:14" x14ac:dyDescent="0.25">
      <c r="B199" s="103">
        <v>9</v>
      </c>
      <c r="C199" s="80">
        <v>310</v>
      </c>
      <c r="D199" s="74">
        <v>0.99999999999988987</v>
      </c>
      <c r="E199" s="90">
        <f>C199-C201</f>
        <v>96.6</v>
      </c>
      <c r="F199" s="89">
        <f>D199-D201</f>
        <v>0.59999999999988951</v>
      </c>
      <c r="G199" s="90">
        <f t="shared" si="33"/>
        <v>9331.56</v>
      </c>
      <c r="H199" s="89">
        <f t="shared" si="33"/>
        <v>0.35999999999986743</v>
      </c>
      <c r="I199" s="95">
        <f t="shared" si="34"/>
        <v>57.959999999989321</v>
      </c>
      <c r="J199" s="59"/>
      <c r="K199" s="59"/>
      <c r="L199" s="59"/>
      <c r="M199" s="59"/>
      <c r="N199" s="59"/>
    </row>
    <row r="200" spans="2:14" ht="15.75" thickBot="1" x14ac:dyDescent="0.3">
      <c r="B200" s="104">
        <v>10</v>
      </c>
      <c r="C200" s="127">
        <v>343</v>
      </c>
      <c r="D200" s="78">
        <v>-0.99999999999988987</v>
      </c>
      <c r="E200" s="90">
        <f>C200-C201</f>
        <v>129.6</v>
      </c>
      <c r="F200" s="93">
        <f>D200-D201</f>
        <v>-1.3999999999998902</v>
      </c>
      <c r="G200" s="92">
        <f t="shared" si="33"/>
        <v>16796.16</v>
      </c>
      <c r="H200" s="93">
        <f t="shared" si="33"/>
        <v>1.9599999999996927</v>
      </c>
      <c r="I200" s="96">
        <f t="shared" si="34"/>
        <v>-181.43999999998576</v>
      </c>
      <c r="J200" s="59"/>
      <c r="K200" s="59"/>
      <c r="L200" s="59"/>
      <c r="M200" s="59"/>
      <c r="N200" s="59"/>
    </row>
    <row r="201" spans="2:14" ht="15.75" thickBot="1" x14ac:dyDescent="0.3">
      <c r="B201" s="105" t="s">
        <v>63</v>
      </c>
      <c r="C201" s="128">
        <v>213.4</v>
      </c>
      <c r="D201" s="107">
        <v>0.40000000000000036</v>
      </c>
      <c r="E201" s="100"/>
      <c r="F201" s="106" t="s">
        <v>61</v>
      </c>
      <c r="G201" s="97">
        <f>SUM(G191:G200)</f>
        <v>76424.399999999994</v>
      </c>
      <c r="H201" s="98">
        <f t="shared" ref="H201:I201" si="35">SUM(H191:H200)</f>
        <v>8.3999999999995687</v>
      </c>
      <c r="I201" s="99">
        <f t="shared" si="35"/>
        <v>143.40000000000938</v>
      </c>
      <c r="J201" s="59"/>
      <c r="K201" s="59"/>
      <c r="L201" s="59"/>
      <c r="M201" s="59"/>
      <c r="N201" s="59"/>
    </row>
    <row r="202" spans="2:14" x14ac:dyDescent="0.25"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</row>
    <row r="203" spans="2:14" ht="15.75" thickBot="1" x14ac:dyDescent="0.3"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</row>
    <row r="204" spans="2:14" ht="15.75" thickBot="1" x14ac:dyDescent="0.3">
      <c r="B204" s="246" t="s">
        <v>75</v>
      </c>
      <c r="C204" s="247"/>
      <c r="D204" s="247"/>
      <c r="E204" s="247"/>
      <c r="F204" s="247"/>
      <c r="G204" s="247"/>
      <c r="H204" s="247"/>
      <c r="I204" s="248"/>
      <c r="J204" s="249" t="s">
        <v>64</v>
      </c>
      <c r="K204" s="250"/>
      <c r="L204" s="250"/>
      <c r="M204" s="251"/>
      <c r="N204" s="116">
        <f>I216/SQRT(G216*H216)</f>
        <v>0.10730675942188841</v>
      </c>
    </row>
    <row r="205" spans="2:14" ht="15.75" thickBot="1" x14ac:dyDescent="0.3">
      <c r="B205" s="115"/>
      <c r="C205" s="114" t="s">
        <v>60</v>
      </c>
      <c r="D205" s="112"/>
      <c r="E205" s="112"/>
      <c r="F205" s="112"/>
      <c r="G205" s="112"/>
      <c r="H205" s="112"/>
      <c r="I205" s="113"/>
      <c r="J205" s="240" t="s">
        <v>65</v>
      </c>
      <c r="K205" s="241"/>
      <c r="L205" s="241"/>
      <c r="M205" s="242"/>
      <c r="N205" s="117">
        <v>0.63200000000000001</v>
      </c>
    </row>
    <row r="206" spans="2:14" ht="15.75" thickBot="1" x14ac:dyDescent="0.3">
      <c r="B206" s="108">
        <v>1</v>
      </c>
      <c r="C206" s="80">
        <v>70</v>
      </c>
      <c r="D206" s="74">
        <v>0.99999999999988987</v>
      </c>
      <c r="E206" s="91">
        <f>C206-C216</f>
        <v>-143.4</v>
      </c>
      <c r="F206" s="110">
        <f>D206-D216</f>
        <v>0.7999999999999563</v>
      </c>
      <c r="G206" s="91">
        <f>E206*E206</f>
        <v>20563.560000000001</v>
      </c>
      <c r="H206" s="110">
        <f>F206*F206</f>
        <v>0.63999999999993007</v>
      </c>
      <c r="I206" s="111">
        <f>E206*F206</f>
        <v>-114.71999999999373</v>
      </c>
      <c r="J206" s="258" t="s">
        <v>66</v>
      </c>
      <c r="K206" s="259"/>
      <c r="L206" s="259"/>
      <c r="M206" s="260"/>
      <c r="N206" s="118" t="b">
        <f>N204&gt;N205</f>
        <v>0</v>
      </c>
    </row>
    <row r="207" spans="2:14" x14ac:dyDescent="0.25">
      <c r="B207" s="103">
        <v>2</v>
      </c>
      <c r="C207" s="80">
        <v>97</v>
      </c>
      <c r="D207" s="74">
        <v>-1.0000000000001119</v>
      </c>
      <c r="E207" s="90">
        <f>C207-C216</f>
        <v>-116.4</v>
      </c>
      <c r="F207" s="89">
        <f>D207-D216</f>
        <v>-1.2000000000000455</v>
      </c>
      <c r="G207" s="90">
        <f t="shared" ref="G207:H215" si="36">E207*E207</f>
        <v>13548.960000000001</v>
      </c>
      <c r="H207" s="89">
        <f t="shared" si="36"/>
        <v>1.4400000000001092</v>
      </c>
      <c r="I207" s="95">
        <f t="shared" ref="I207:I215" si="37">E207*F207</f>
        <v>139.68000000000529</v>
      </c>
      <c r="J207" s="59"/>
      <c r="K207" s="59"/>
      <c r="L207" s="59"/>
      <c r="M207" s="59"/>
      <c r="N207" s="59"/>
    </row>
    <row r="208" spans="2:14" x14ac:dyDescent="0.25">
      <c r="B208" s="103">
        <v>3</v>
      </c>
      <c r="C208" s="80">
        <v>130</v>
      </c>
      <c r="D208" s="74">
        <v>0.99999999999988987</v>
      </c>
      <c r="E208" s="90">
        <f>C208-C216</f>
        <v>-83.4</v>
      </c>
      <c r="F208" s="89">
        <f>D208-D216</f>
        <v>0.7999999999999563</v>
      </c>
      <c r="G208" s="90">
        <f t="shared" si="36"/>
        <v>6955.5600000000013</v>
      </c>
      <c r="H208" s="89">
        <f t="shared" si="36"/>
        <v>0.63999999999993007</v>
      </c>
      <c r="I208" s="95">
        <f t="shared" si="37"/>
        <v>-66.719999999996361</v>
      </c>
      <c r="J208" s="59"/>
      <c r="K208" s="59"/>
      <c r="L208" s="59"/>
      <c r="M208" s="59"/>
      <c r="N208" s="59"/>
    </row>
    <row r="209" spans="2:14" x14ac:dyDescent="0.25">
      <c r="B209" s="103">
        <v>4</v>
      </c>
      <c r="C209" s="80">
        <v>186</v>
      </c>
      <c r="D209" s="74">
        <v>-1.0000000000001119</v>
      </c>
      <c r="E209" s="90">
        <f>C209-C216</f>
        <v>-27.400000000000006</v>
      </c>
      <c r="F209" s="89">
        <f>D209-D216</f>
        <v>-1.2000000000000455</v>
      </c>
      <c r="G209" s="90">
        <f t="shared" si="36"/>
        <v>750.76000000000033</v>
      </c>
      <c r="H209" s="89">
        <f t="shared" si="36"/>
        <v>1.4400000000001092</v>
      </c>
      <c r="I209" s="95">
        <f t="shared" si="37"/>
        <v>32.880000000001253</v>
      </c>
      <c r="J209" s="59"/>
      <c r="K209" s="158"/>
      <c r="L209" s="275"/>
      <c r="M209" s="275"/>
      <c r="N209" s="59"/>
    </row>
    <row r="210" spans="2:14" x14ac:dyDescent="0.25">
      <c r="B210" s="103">
        <v>5</v>
      </c>
      <c r="C210" s="80">
        <v>211</v>
      </c>
      <c r="D210" s="74">
        <v>0</v>
      </c>
      <c r="E210" s="90">
        <f>C210-C216</f>
        <v>-2.4000000000000057</v>
      </c>
      <c r="F210" s="89">
        <f>D210-D216</f>
        <v>-0.19999999999993356</v>
      </c>
      <c r="G210" s="90">
        <f t="shared" si="36"/>
        <v>5.7600000000000273</v>
      </c>
      <c r="H210" s="89">
        <f t="shared" si="36"/>
        <v>3.9999999999973425E-2</v>
      </c>
      <c r="I210" s="95">
        <f t="shared" si="37"/>
        <v>0.47999999999984166</v>
      </c>
      <c r="J210" s="59"/>
      <c r="K210" s="158"/>
      <c r="L210" s="276"/>
      <c r="M210" s="276"/>
      <c r="N210" s="59"/>
    </row>
    <row r="211" spans="2:14" x14ac:dyDescent="0.25">
      <c r="B211" s="103">
        <v>6</v>
      </c>
      <c r="C211" s="80">
        <v>234</v>
      </c>
      <c r="D211" s="74">
        <v>0</v>
      </c>
      <c r="E211" s="90">
        <f>C211-C216</f>
        <v>20.599999999999994</v>
      </c>
      <c r="F211" s="89">
        <f>D211-D216</f>
        <v>-0.19999999999993356</v>
      </c>
      <c r="G211" s="90">
        <f t="shared" si="36"/>
        <v>424.35999999999979</v>
      </c>
      <c r="H211" s="89">
        <f t="shared" si="36"/>
        <v>3.9999999999973425E-2</v>
      </c>
      <c r="I211" s="95">
        <f t="shared" si="37"/>
        <v>-4.1199999999986305</v>
      </c>
      <c r="J211" s="59"/>
      <c r="K211" s="158"/>
      <c r="L211" s="277"/>
      <c r="M211" s="277"/>
      <c r="N211" s="59"/>
    </row>
    <row r="212" spans="2:14" x14ac:dyDescent="0.25">
      <c r="B212" s="103">
        <v>7</v>
      </c>
      <c r="C212" s="80">
        <v>270</v>
      </c>
      <c r="D212" s="74">
        <v>0.99999999999988987</v>
      </c>
      <c r="E212" s="90">
        <f>C212-C216</f>
        <v>56.599999999999994</v>
      </c>
      <c r="F212" s="89">
        <f>D212-D216</f>
        <v>0.7999999999999563</v>
      </c>
      <c r="G212" s="90">
        <f t="shared" si="36"/>
        <v>3203.5599999999995</v>
      </c>
      <c r="H212" s="89">
        <f t="shared" si="36"/>
        <v>0.63999999999993007</v>
      </c>
      <c r="I212" s="95">
        <f t="shared" si="37"/>
        <v>45.279999999997521</v>
      </c>
      <c r="J212" s="59"/>
      <c r="K212" s="160"/>
      <c r="L212" s="160"/>
      <c r="M212" s="160"/>
      <c r="N212" s="59"/>
    </row>
    <row r="213" spans="2:14" x14ac:dyDescent="0.25">
      <c r="B213" s="103">
        <v>8</v>
      </c>
      <c r="C213" s="80">
        <v>283</v>
      </c>
      <c r="D213" s="74">
        <v>0</v>
      </c>
      <c r="E213" s="90">
        <f>C213-C216</f>
        <v>69.599999999999994</v>
      </c>
      <c r="F213" s="89">
        <f>D213-D216</f>
        <v>-0.19999999999993356</v>
      </c>
      <c r="G213" s="90">
        <f t="shared" si="36"/>
        <v>4844.1599999999989</v>
      </c>
      <c r="H213" s="89">
        <f t="shared" si="36"/>
        <v>3.9999999999973425E-2</v>
      </c>
      <c r="I213" s="95">
        <f t="shared" si="37"/>
        <v>-13.919999999995374</v>
      </c>
      <c r="J213" s="59"/>
      <c r="K213" s="160"/>
      <c r="L213" s="160"/>
      <c r="M213" s="160"/>
      <c r="N213" s="59"/>
    </row>
    <row r="214" spans="2:14" x14ac:dyDescent="0.25">
      <c r="B214" s="103">
        <v>9</v>
      </c>
      <c r="C214" s="80">
        <v>310</v>
      </c>
      <c r="D214" s="74">
        <v>0.99999999999988987</v>
      </c>
      <c r="E214" s="90">
        <f>C214-C216</f>
        <v>96.6</v>
      </c>
      <c r="F214" s="89">
        <f>D214-D216</f>
        <v>0.7999999999999563</v>
      </c>
      <c r="G214" s="90">
        <f t="shared" si="36"/>
        <v>9331.56</v>
      </c>
      <c r="H214" s="89">
        <f t="shared" si="36"/>
        <v>0.63999999999993007</v>
      </c>
      <c r="I214" s="95">
        <f t="shared" si="37"/>
        <v>77.279999999995781</v>
      </c>
      <c r="J214" s="59"/>
      <c r="K214" s="59"/>
      <c r="L214" s="59"/>
      <c r="M214" s="59"/>
      <c r="N214" s="59"/>
    </row>
    <row r="215" spans="2:14" ht="15.75" thickBot="1" x14ac:dyDescent="0.3">
      <c r="B215" s="104">
        <v>10</v>
      </c>
      <c r="C215" s="127">
        <v>343</v>
      </c>
      <c r="D215" s="78">
        <v>0</v>
      </c>
      <c r="E215" s="90">
        <f>C215-C216</f>
        <v>129.6</v>
      </c>
      <c r="F215" s="93">
        <f>D215-D216</f>
        <v>-0.19999999999993356</v>
      </c>
      <c r="G215" s="92">
        <f t="shared" si="36"/>
        <v>16796.16</v>
      </c>
      <c r="H215" s="93">
        <f t="shared" si="36"/>
        <v>3.9999999999973425E-2</v>
      </c>
      <c r="I215" s="96">
        <f t="shared" si="37"/>
        <v>-25.91999999999139</v>
      </c>
      <c r="J215" s="59"/>
      <c r="K215" s="59"/>
      <c r="L215" s="59"/>
      <c r="M215" s="59"/>
      <c r="N215" s="59"/>
    </row>
    <row r="216" spans="2:14" ht="15.75" thickBot="1" x14ac:dyDescent="0.3">
      <c r="B216" s="105" t="s">
        <v>63</v>
      </c>
      <c r="C216" s="128">
        <v>213.4</v>
      </c>
      <c r="D216" s="107">
        <v>0.19999999999993356</v>
      </c>
      <c r="E216" s="100"/>
      <c r="F216" s="106" t="s">
        <v>61</v>
      </c>
      <c r="G216" s="97">
        <f>SUM(G206:G215)</f>
        <v>76424.399999999994</v>
      </c>
      <c r="H216" s="98">
        <f t="shared" ref="H216:I216" si="38">SUM(H206:H215)</f>
        <v>5.5999999999998327</v>
      </c>
      <c r="I216" s="99">
        <f t="shared" si="38"/>
        <v>70.20000000002419</v>
      </c>
      <c r="J216" s="59"/>
      <c r="K216" s="59"/>
      <c r="L216" s="59"/>
      <c r="M216" s="59"/>
      <c r="N216" s="59"/>
    </row>
    <row r="217" spans="2:14" x14ac:dyDescent="0.25"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</row>
    <row r="218" spans="2:14" ht="15.75" thickBot="1" x14ac:dyDescent="0.3"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</row>
    <row r="219" spans="2:14" ht="15.75" thickBot="1" x14ac:dyDescent="0.3">
      <c r="B219" s="246" t="s">
        <v>77</v>
      </c>
      <c r="C219" s="247"/>
      <c r="D219" s="247"/>
      <c r="E219" s="247"/>
      <c r="F219" s="247"/>
      <c r="G219" s="247"/>
      <c r="H219" s="247"/>
      <c r="I219" s="248"/>
      <c r="J219" s="249" t="s">
        <v>64</v>
      </c>
      <c r="K219" s="250"/>
      <c r="L219" s="250"/>
      <c r="M219" s="251"/>
      <c r="N219" s="116">
        <f>I231/SQRT(G231*H231)</f>
        <v>-0.53330353180878498</v>
      </c>
    </row>
    <row r="220" spans="2:14" ht="15.75" thickBot="1" x14ac:dyDescent="0.3">
      <c r="B220" s="115"/>
      <c r="C220" s="114" t="s">
        <v>60</v>
      </c>
      <c r="D220" s="112"/>
      <c r="E220" s="112"/>
      <c r="F220" s="112"/>
      <c r="G220" s="112"/>
      <c r="H220" s="112"/>
      <c r="I220" s="113"/>
      <c r="J220" s="240" t="s">
        <v>65</v>
      </c>
      <c r="K220" s="241"/>
      <c r="L220" s="241"/>
      <c r="M220" s="242"/>
      <c r="N220" s="117">
        <v>0.63200000000000001</v>
      </c>
    </row>
    <row r="221" spans="2:14" ht="15.75" thickBot="1" x14ac:dyDescent="0.3">
      <c r="B221" s="108">
        <v>1</v>
      </c>
      <c r="C221" s="80">
        <v>70</v>
      </c>
      <c r="D221" s="74">
        <v>0</v>
      </c>
      <c r="E221" s="91">
        <f>C221-C231</f>
        <v>-143.4</v>
      </c>
      <c r="F221" s="110">
        <f>D221-D231</f>
        <v>0.40000000000000036</v>
      </c>
      <c r="G221" s="91">
        <f>E221*E221</f>
        <v>20563.560000000001</v>
      </c>
      <c r="H221" s="110">
        <f>F221*F221</f>
        <v>0.16000000000000028</v>
      </c>
      <c r="I221" s="111">
        <f>E221*F221</f>
        <v>-57.360000000000056</v>
      </c>
      <c r="J221" s="258" t="s">
        <v>66</v>
      </c>
      <c r="K221" s="259"/>
      <c r="L221" s="259"/>
      <c r="M221" s="260"/>
      <c r="N221" s="118" t="b">
        <f>N219&gt;N220</f>
        <v>0</v>
      </c>
    </row>
    <row r="222" spans="2:14" x14ac:dyDescent="0.25">
      <c r="B222" s="103">
        <v>2</v>
      </c>
      <c r="C222" s="80">
        <v>97</v>
      </c>
      <c r="D222" s="74">
        <v>0</v>
      </c>
      <c r="E222" s="90">
        <f>C222-C231</f>
        <v>-116.4</v>
      </c>
      <c r="F222" s="89">
        <f>D222-D231</f>
        <v>0.40000000000000036</v>
      </c>
      <c r="G222" s="90">
        <f t="shared" ref="G222:H230" si="39">E222*E222</f>
        <v>13548.960000000001</v>
      </c>
      <c r="H222" s="89">
        <f t="shared" si="39"/>
        <v>0.16000000000000028</v>
      </c>
      <c r="I222" s="95">
        <f t="shared" ref="I222:I230" si="40">E222*F222</f>
        <v>-46.560000000000045</v>
      </c>
      <c r="J222" s="59"/>
      <c r="K222" s="59"/>
      <c r="L222" s="59"/>
      <c r="M222" s="59"/>
      <c r="N222" s="59"/>
    </row>
    <row r="223" spans="2:14" x14ac:dyDescent="0.25">
      <c r="B223" s="103">
        <v>3</v>
      </c>
      <c r="C223" s="80">
        <v>130</v>
      </c>
      <c r="D223" s="74">
        <v>0</v>
      </c>
      <c r="E223" s="90">
        <f>C223-C231</f>
        <v>-83.4</v>
      </c>
      <c r="F223" s="89">
        <f>D223-D231</f>
        <v>0.40000000000000036</v>
      </c>
      <c r="G223" s="90">
        <f t="shared" si="39"/>
        <v>6955.5600000000013</v>
      </c>
      <c r="H223" s="89">
        <f t="shared" si="39"/>
        <v>0.16000000000000028</v>
      </c>
      <c r="I223" s="95">
        <f t="shared" si="40"/>
        <v>-33.360000000000035</v>
      </c>
      <c r="J223" s="59"/>
      <c r="K223" s="59"/>
      <c r="L223" s="59"/>
      <c r="M223" s="59"/>
      <c r="N223" s="59"/>
    </row>
    <row r="224" spans="2:14" x14ac:dyDescent="0.25">
      <c r="B224" s="103">
        <v>4</v>
      </c>
      <c r="C224" s="80">
        <v>186</v>
      </c>
      <c r="D224" s="74">
        <v>-1.0000000000000009</v>
      </c>
      <c r="E224" s="90">
        <f>C224-C231</f>
        <v>-27.400000000000006</v>
      </c>
      <c r="F224" s="89">
        <f>D224-D231</f>
        <v>-0.60000000000000053</v>
      </c>
      <c r="G224" s="90">
        <f t="shared" si="39"/>
        <v>750.76000000000033</v>
      </c>
      <c r="H224" s="89">
        <f t="shared" si="39"/>
        <v>0.36000000000000065</v>
      </c>
      <c r="I224" s="95">
        <f t="shared" si="40"/>
        <v>16.440000000000019</v>
      </c>
      <c r="J224" s="59"/>
      <c r="K224" s="59"/>
      <c r="L224" s="59"/>
      <c r="M224" s="59"/>
      <c r="N224" s="59"/>
    </row>
    <row r="225" spans="2:14" x14ac:dyDescent="0.25">
      <c r="B225" s="103">
        <v>5</v>
      </c>
      <c r="C225" s="80">
        <v>211</v>
      </c>
      <c r="D225" s="74">
        <v>0</v>
      </c>
      <c r="E225" s="90">
        <f>C225-C231</f>
        <v>-2.4000000000000057</v>
      </c>
      <c r="F225" s="89">
        <f>D225-D231</f>
        <v>0.40000000000000036</v>
      </c>
      <c r="G225" s="90">
        <f t="shared" si="39"/>
        <v>5.7600000000000273</v>
      </c>
      <c r="H225" s="89">
        <f t="shared" si="39"/>
        <v>0.16000000000000028</v>
      </c>
      <c r="I225" s="95">
        <f t="shared" si="40"/>
        <v>-0.96000000000000307</v>
      </c>
      <c r="J225" s="59"/>
      <c r="K225" s="59"/>
      <c r="L225" s="59"/>
      <c r="M225" s="59"/>
      <c r="N225" s="59"/>
    </row>
    <row r="226" spans="2:14" x14ac:dyDescent="0.25">
      <c r="B226" s="103">
        <v>6</v>
      </c>
      <c r="C226" s="80">
        <v>234</v>
      </c>
      <c r="D226" s="74">
        <v>0</v>
      </c>
      <c r="E226" s="90">
        <f>C226-C231</f>
        <v>20.599999999999994</v>
      </c>
      <c r="F226" s="89">
        <f>D226-D231</f>
        <v>0.40000000000000036</v>
      </c>
      <c r="G226" s="90">
        <f t="shared" si="39"/>
        <v>424.35999999999979</v>
      </c>
      <c r="H226" s="89">
        <f t="shared" si="39"/>
        <v>0.16000000000000028</v>
      </c>
      <c r="I226" s="95">
        <f t="shared" si="40"/>
        <v>8.2400000000000055</v>
      </c>
      <c r="J226" s="59"/>
      <c r="K226" s="59"/>
      <c r="L226" s="59"/>
      <c r="M226" s="59"/>
      <c r="N226" s="59"/>
    </row>
    <row r="227" spans="2:14" x14ac:dyDescent="0.25">
      <c r="B227" s="103">
        <v>7</v>
      </c>
      <c r="C227" s="80">
        <v>270</v>
      </c>
      <c r="D227" s="74">
        <v>-1.0000000000000009</v>
      </c>
      <c r="E227" s="90">
        <f>C227-C231</f>
        <v>56.599999999999994</v>
      </c>
      <c r="F227" s="89">
        <f>D227-D231</f>
        <v>-0.60000000000000053</v>
      </c>
      <c r="G227" s="90">
        <f t="shared" si="39"/>
        <v>3203.5599999999995</v>
      </c>
      <c r="H227" s="89">
        <f t="shared" si="39"/>
        <v>0.36000000000000065</v>
      </c>
      <c r="I227" s="95">
        <f t="shared" si="40"/>
        <v>-33.960000000000029</v>
      </c>
      <c r="J227" s="59"/>
      <c r="K227" s="59"/>
      <c r="L227" s="59"/>
      <c r="M227" s="59"/>
      <c r="N227" s="59"/>
    </row>
    <row r="228" spans="2:14" x14ac:dyDescent="0.25">
      <c r="B228" s="103">
        <v>8</v>
      </c>
      <c r="C228" s="80">
        <v>283</v>
      </c>
      <c r="D228" s="74">
        <v>-1.0000000000000009</v>
      </c>
      <c r="E228" s="90">
        <f>C228-C231</f>
        <v>69.599999999999994</v>
      </c>
      <c r="F228" s="89">
        <f>D228-D231</f>
        <v>-0.60000000000000053</v>
      </c>
      <c r="G228" s="90">
        <f t="shared" si="39"/>
        <v>4844.1599999999989</v>
      </c>
      <c r="H228" s="89">
        <f t="shared" si="39"/>
        <v>0.36000000000000065</v>
      </c>
      <c r="I228" s="95">
        <f t="shared" si="40"/>
        <v>-41.760000000000034</v>
      </c>
      <c r="J228" s="59"/>
      <c r="K228" s="59"/>
      <c r="L228" s="59"/>
      <c r="M228" s="59"/>
      <c r="N228" s="59"/>
    </row>
    <row r="229" spans="2:14" x14ac:dyDescent="0.25">
      <c r="B229" s="103">
        <v>9</v>
      </c>
      <c r="C229" s="80">
        <v>310</v>
      </c>
      <c r="D229" s="74">
        <v>0</v>
      </c>
      <c r="E229" s="90">
        <f>C229-C231</f>
        <v>96.6</v>
      </c>
      <c r="F229" s="89">
        <f>D229-D231</f>
        <v>0.40000000000000036</v>
      </c>
      <c r="G229" s="90">
        <f t="shared" si="39"/>
        <v>9331.56</v>
      </c>
      <c r="H229" s="89">
        <f t="shared" si="39"/>
        <v>0.16000000000000028</v>
      </c>
      <c r="I229" s="95">
        <f t="shared" si="40"/>
        <v>38.640000000000029</v>
      </c>
      <c r="J229" s="59"/>
      <c r="K229" s="59"/>
      <c r="L229" s="59"/>
      <c r="M229" s="59"/>
      <c r="N229" s="59"/>
    </row>
    <row r="230" spans="2:14" ht="15.75" thickBot="1" x14ac:dyDescent="0.3">
      <c r="B230" s="104">
        <v>10</v>
      </c>
      <c r="C230" s="127">
        <v>343</v>
      </c>
      <c r="D230" s="78">
        <v>-1.0000000000000009</v>
      </c>
      <c r="E230" s="90">
        <f>C230-C231</f>
        <v>129.6</v>
      </c>
      <c r="F230" s="93">
        <f>D230-D231</f>
        <v>-0.60000000000000053</v>
      </c>
      <c r="G230" s="92">
        <f t="shared" si="39"/>
        <v>16796.16</v>
      </c>
      <c r="H230" s="93">
        <f t="shared" si="39"/>
        <v>0.36000000000000065</v>
      </c>
      <c r="I230" s="96">
        <f t="shared" si="40"/>
        <v>-77.760000000000062</v>
      </c>
      <c r="J230" s="59"/>
      <c r="K230" s="59"/>
      <c r="L230" s="59"/>
      <c r="M230" s="59"/>
      <c r="N230" s="59"/>
    </row>
    <row r="231" spans="2:14" ht="15.75" thickBot="1" x14ac:dyDescent="0.3">
      <c r="B231" s="105" t="s">
        <v>63</v>
      </c>
      <c r="C231" s="128">
        <v>213.4</v>
      </c>
      <c r="D231" s="107">
        <v>-0.40000000000000036</v>
      </c>
      <c r="E231" s="100"/>
      <c r="F231" s="106" t="s">
        <v>61</v>
      </c>
      <c r="G231" s="97">
        <f>SUM(G221:G230)</f>
        <v>76424.399999999994</v>
      </c>
      <c r="H231" s="98">
        <f t="shared" ref="H231:I231" si="41">SUM(H221:H230)</f>
        <v>2.4000000000000044</v>
      </c>
      <c r="I231" s="99">
        <f t="shared" si="41"/>
        <v>-228.4000000000002</v>
      </c>
      <c r="J231" s="59"/>
      <c r="K231" s="59"/>
      <c r="L231" s="59"/>
      <c r="M231" s="59"/>
      <c r="N231" s="59"/>
    </row>
    <row r="232" spans="2:14" x14ac:dyDescent="0.25"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</row>
    <row r="233" spans="2:14" ht="15.75" thickBot="1" x14ac:dyDescent="0.3"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</row>
    <row r="234" spans="2:14" ht="15.75" thickBot="1" x14ac:dyDescent="0.3">
      <c r="B234" s="246" t="s">
        <v>76</v>
      </c>
      <c r="C234" s="247"/>
      <c r="D234" s="247"/>
      <c r="E234" s="247"/>
      <c r="F234" s="247"/>
      <c r="G234" s="247"/>
      <c r="H234" s="247"/>
      <c r="I234" s="248"/>
      <c r="J234" s="249" t="s">
        <v>64</v>
      </c>
      <c r="K234" s="250"/>
      <c r="L234" s="250"/>
      <c r="M234" s="251"/>
      <c r="N234" s="116">
        <f>I246/SQRT(G246*H246)</f>
        <v>-8.4407866498814058E-2</v>
      </c>
    </row>
    <row r="235" spans="2:14" ht="15.75" thickBot="1" x14ac:dyDescent="0.3">
      <c r="B235" s="115"/>
      <c r="C235" s="114" t="s">
        <v>60</v>
      </c>
      <c r="D235" s="112"/>
      <c r="E235" s="112"/>
      <c r="F235" s="112"/>
      <c r="G235" s="112"/>
      <c r="H235" s="112"/>
      <c r="I235" s="113"/>
      <c r="J235" s="240" t="s">
        <v>65</v>
      </c>
      <c r="K235" s="241"/>
      <c r="L235" s="241"/>
      <c r="M235" s="242"/>
      <c r="N235" s="117">
        <v>0.63200000000000001</v>
      </c>
    </row>
    <row r="236" spans="2:14" ht="15.75" thickBot="1" x14ac:dyDescent="0.3">
      <c r="B236" s="108">
        <v>1</v>
      </c>
      <c r="C236" s="80">
        <v>70</v>
      </c>
      <c r="D236" s="74">
        <v>0</v>
      </c>
      <c r="E236" s="91">
        <f>C236-C246</f>
        <v>-143.4</v>
      </c>
      <c r="F236" s="110">
        <f>D236-D246</f>
        <v>-2.2204460492503131E-14</v>
      </c>
      <c r="G236" s="91">
        <f>E236*E236</f>
        <v>20563.560000000001</v>
      </c>
      <c r="H236" s="110">
        <f>F236*F236</f>
        <v>4.9303806576313238E-28</v>
      </c>
      <c r="I236" s="111">
        <f>E236*F236</f>
        <v>3.184119634624949E-12</v>
      </c>
      <c r="J236" s="258" t="s">
        <v>66</v>
      </c>
      <c r="K236" s="259"/>
      <c r="L236" s="259"/>
      <c r="M236" s="260"/>
      <c r="N236" s="118" t="b">
        <f>N234&gt;N235</f>
        <v>0</v>
      </c>
    </row>
    <row r="237" spans="2:14" x14ac:dyDescent="0.25">
      <c r="B237" s="103">
        <v>2</v>
      </c>
      <c r="C237" s="80">
        <v>97</v>
      </c>
      <c r="D237" s="74">
        <v>0</v>
      </c>
      <c r="E237" s="90">
        <f>C237-C246</f>
        <v>-116.4</v>
      </c>
      <c r="F237" s="89">
        <f>D237-D246</f>
        <v>-2.2204460492503131E-14</v>
      </c>
      <c r="G237" s="90">
        <f t="shared" ref="G237:H245" si="42">E237*E237</f>
        <v>13548.960000000001</v>
      </c>
      <c r="H237" s="89">
        <f t="shared" si="42"/>
        <v>4.9303806576313238E-28</v>
      </c>
      <c r="I237" s="95">
        <f t="shared" ref="I237:I245" si="43">E237*F237</f>
        <v>2.5845992013273644E-12</v>
      </c>
      <c r="J237" s="59"/>
      <c r="K237" s="59"/>
      <c r="L237" s="59"/>
      <c r="M237" s="59"/>
      <c r="N237" s="59"/>
    </row>
    <row r="238" spans="2:14" x14ac:dyDescent="0.25">
      <c r="B238" s="103">
        <v>3</v>
      </c>
      <c r="C238" s="80">
        <v>130</v>
      </c>
      <c r="D238" s="74">
        <v>0</v>
      </c>
      <c r="E238" s="90">
        <f>C238-C246</f>
        <v>-83.4</v>
      </c>
      <c r="F238" s="89">
        <f>D238-D246</f>
        <v>-2.2204460492503131E-14</v>
      </c>
      <c r="G238" s="90">
        <f t="shared" si="42"/>
        <v>6955.5600000000013</v>
      </c>
      <c r="H238" s="89">
        <f t="shared" si="42"/>
        <v>4.9303806576313238E-28</v>
      </c>
      <c r="I238" s="95">
        <f t="shared" si="43"/>
        <v>1.8518520050747611E-12</v>
      </c>
      <c r="J238" s="59"/>
      <c r="K238" s="59"/>
      <c r="L238" s="59"/>
      <c r="M238" s="59"/>
      <c r="N238" s="59"/>
    </row>
    <row r="239" spans="2:14" x14ac:dyDescent="0.25">
      <c r="B239" s="103">
        <v>4</v>
      </c>
      <c r="C239" s="80">
        <v>186</v>
      </c>
      <c r="D239" s="74">
        <v>0</v>
      </c>
      <c r="E239" s="90">
        <f>C239-C246</f>
        <v>-27.400000000000006</v>
      </c>
      <c r="F239" s="89">
        <f>D239-D246</f>
        <v>-2.2204460492503131E-14</v>
      </c>
      <c r="G239" s="90">
        <f t="shared" si="42"/>
        <v>750.76000000000033</v>
      </c>
      <c r="H239" s="89">
        <f t="shared" si="42"/>
        <v>4.9303806576313238E-28</v>
      </c>
      <c r="I239" s="95">
        <f t="shared" si="43"/>
        <v>6.0840221749458589E-13</v>
      </c>
      <c r="J239" s="59"/>
      <c r="K239" s="59"/>
      <c r="L239" s="59"/>
      <c r="M239" s="59"/>
      <c r="N239" s="59"/>
    </row>
    <row r="240" spans="2:14" x14ac:dyDescent="0.25">
      <c r="B240" s="103">
        <v>5</v>
      </c>
      <c r="C240" s="80">
        <v>211</v>
      </c>
      <c r="D240" s="74">
        <v>0</v>
      </c>
      <c r="E240" s="90">
        <f>C240-C246</f>
        <v>-2.4000000000000057</v>
      </c>
      <c r="F240" s="89">
        <f>D240-D246</f>
        <v>-2.2204460492503131E-14</v>
      </c>
      <c r="G240" s="90">
        <f t="shared" si="42"/>
        <v>5.7600000000000273</v>
      </c>
      <c r="H240" s="89">
        <f t="shared" si="42"/>
        <v>4.9303806576313238E-28</v>
      </c>
      <c r="I240" s="95">
        <f t="shared" si="43"/>
        <v>5.329070518200764E-14</v>
      </c>
      <c r="J240" s="59"/>
      <c r="K240" s="59"/>
      <c r="L240" s="59"/>
      <c r="M240" s="59"/>
      <c r="N240" s="59"/>
    </row>
    <row r="241" spans="2:14" x14ac:dyDescent="0.25">
      <c r="B241" s="103">
        <v>6</v>
      </c>
      <c r="C241" s="80">
        <v>234</v>
      </c>
      <c r="D241" s="74">
        <v>0</v>
      </c>
      <c r="E241" s="90">
        <f>C241-C246</f>
        <v>20.599999999999994</v>
      </c>
      <c r="F241" s="89">
        <f>D241-D246</f>
        <v>-2.2204460492503131E-14</v>
      </c>
      <c r="G241" s="90">
        <f t="shared" si="42"/>
        <v>424.35999999999979</v>
      </c>
      <c r="H241" s="89">
        <f t="shared" si="42"/>
        <v>4.9303806576313238E-28</v>
      </c>
      <c r="I241" s="95">
        <f t="shared" si="43"/>
        <v>-4.5741188614556439E-13</v>
      </c>
      <c r="J241" s="59"/>
      <c r="K241" s="59"/>
      <c r="L241" s="59"/>
      <c r="M241" s="59"/>
      <c r="N241" s="59"/>
    </row>
    <row r="242" spans="2:14" x14ac:dyDescent="0.25">
      <c r="B242" s="103">
        <v>7</v>
      </c>
      <c r="C242" s="80">
        <v>270</v>
      </c>
      <c r="D242" s="74">
        <v>0</v>
      </c>
      <c r="E242" s="90">
        <f>C242-C246</f>
        <v>56.599999999999994</v>
      </c>
      <c r="F242" s="89">
        <f>D242-D246</f>
        <v>-2.2204460492503131E-14</v>
      </c>
      <c r="G242" s="90">
        <f t="shared" si="42"/>
        <v>3203.5599999999995</v>
      </c>
      <c r="H242" s="89">
        <f t="shared" si="42"/>
        <v>4.9303806576313238E-28</v>
      </c>
      <c r="I242" s="95">
        <f t="shared" si="43"/>
        <v>-1.256772463875677E-12</v>
      </c>
      <c r="J242" s="59"/>
      <c r="K242" s="59"/>
      <c r="L242" s="59"/>
      <c r="M242" s="59"/>
      <c r="N242" s="59"/>
    </row>
    <row r="243" spans="2:14" x14ac:dyDescent="0.25">
      <c r="B243" s="103">
        <v>8</v>
      </c>
      <c r="C243" s="80">
        <v>283</v>
      </c>
      <c r="D243" s="74">
        <v>0</v>
      </c>
      <c r="E243" s="90">
        <f>C243-C246</f>
        <v>69.599999999999994</v>
      </c>
      <c r="F243" s="89">
        <f>D243-D246</f>
        <v>-2.2204460492503131E-14</v>
      </c>
      <c r="G243" s="90">
        <f t="shared" si="42"/>
        <v>4844.1599999999989</v>
      </c>
      <c r="H243" s="89">
        <f t="shared" si="42"/>
        <v>4.9303806576313238E-28</v>
      </c>
      <c r="I243" s="95">
        <f t="shared" si="43"/>
        <v>-1.5454304502782177E-12</v>
      </c>
      <c r="J243" s="59"/>
      <c r="K243" s="59"/>
      <c r="L243" s="59"/>
      <c r="M243" s="59"/>
      <c r="N243" s="59"/>
    </row>
    <row r="244" spans="2:14" x14ac:dyDescent="0.25">
      <c r="B244" s="103">
        <v>9</v>
      </c>
      <c r="C244" s="80">
        <v>310</v>
      </c>
      <c r="D244" s="74">
        <v>1.0000000000001119</v>
      </c>
      <c r="E244" s="90">
        <f>C244-C246</f>
        <v>96.6</v>
      </c>
      <c r="F244" s="89">
        <f>D244-D246</f>
        <v>1.0000000000000897</v>
      </c>
      <c r="G244" s="90">
        <f t="shared" si="42"/>
        <v>9331.56</v>
      </c>
      <c r="H244" s="89">
        <f t="shared" si="42"/>
        <v>1.0000000000001794</v>
      </c>
      <c r="I244" s="95">
        <f t="shared" si="43"/>
        <v>96.600000000008663</v>
      </c>
      <c r="J244" s="59"/>
      <c r="K244" s="59"/>
      <c r="L244" s="59"/>
      <c r="M244" s="59"/>
      <c r="N244" s="59"/>
    </row>
    <row r="245" spans="2:14" ht="15.75" thickBot="1" x14ac:dyDescent="0.3">
      <c r="B245" s="104">
        <v>10</v>
      </c>
      <c r="C245" s="127">
        <v>343</v>
      </c>
      <c r="D245" s="78">
        <v>-0.99999999999988987</v>
      </c>
      <c r="E245" s="90">
        <f>C245-C246</f>
        <v>129.6</v>
      </c>
      <c r="F245" s="93">
        <f>D245-D246</f>
        <v>-0.99999999999991207</v>
      </c>
      <c r="G245" s="92">
        <f t="shared" si="42"/>
        <v>16796.16</v>
      </c>
      <c r="H245" s="93">
        <f t="shared" si="42"/>
        <v>0.99999999999982414</v>
      </c>
      <c r="I245" s="96">
        <f t="shared" si="43"/>
        <v>-129.5999999999886</v>
      </c>
      <c r="J245" s="59"/>
      <c r="K245" s="59"/>
      <c r="L245" s="59"/>
      <c r="M245" s="59"/>
      <c r="N245" s="59"/>
    </row>
    <row r="246" spans="2:14" ht="15.75" thickBot="1" x14ac:dyDescent="0.3">
      <c r="B246" s="105" t="s">
        <v>63</v>
      </c>
      <c r="C246" s="128">
        <v>213.4</v>
      </c>
      <c r="D246" s="107">
        <v>2.2204460492503131E-14</v>
      </c>
      <c r="E246" s="100"/>
      <c r="F246" s="106" t="s">
        <v>61</v>
      </c>
      <c r="G246" s="97">
        <f>SUM(G236:G245)</f>
        <v>76424.399999999994</v>
      </c>
      <c r="H246" s="98">
        <f t="shared" ref="H246:I246" si="44">SUM(H236:H245)</f>
        <v>2.0000000000000036</v>
      </c>
      <c r="I246" s="99">
        <f t="shared" si="44"/>
        <v>-32.999999999974918</v>
      </c>
      <c r="J246" s="59"/>
      <c r="K246" s="59"/>
      <c r="L246" s="59"/>
      <c r="M246" s="59"/>
      <c r="N246" s="59"/>
    </row>
    <row r="247" spans="2:14" x14ac:dyDescent="0.25"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</row>
    <row r="248" spans="2:14" ht="15.75" thickBot="1" x14ac:dyDescent="0.3"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</row>
    <row r="249" spans="2:14" ht="15.75" thickBot="1" x14ac:dyDescent="0.3">
      <c r="B249" s="246" t="s">
        <v>78</v>
      </c>
      <c r="C249" s="247"/>
      <c r="D249" s="247"/>
      <c r="E249" s="247"/>
      <c r="F249" s="247"/>
      <c r="G249" s="247"/>
      <c r="H249" s="247"/>
      <c r="I249" s="248"/>
      <c r="J249" s="249" t="s">
        <v>64</v>
      </c>
      <c r="K249" s="250"/>
      <c r="L249" s="250"/>
      <c r="M249" s="251"/>
      <c r="N249" s="116">
        <f>I261/SQRT(G261*H261)</f>
        <v>0.11541048897909179</v>
      </c>
    </row>
    <row r="250" spans="2:14" ht="15.75" thickBot="1" x14ac:dyDescent="0.3">
      <c r="B250" s="115"/>
      <c r="C250" s="114" t="s">
        <v>60</v>
      </c>
      <c r="D250" s="112"/>
      <c r="E250" s="112"/>
      <c r="F250" s="112"/>
      <c r="G250" s="112"/>
      <c r="H250" s="112"/>
      <c r="I250" s="113"/>
      <c r="J250" s="240" t="s">
        <v>65</v>
      </c>
      <c r="K250" s="241"/>
      <c r="L250" s="241"/>
      <c r="M250" s="242"/>
      <c r="N250" s="117">
        <v>0.63200000000000001</v>
      </c>
    </row>
    <row r="251" spans="2:14" ht="15.75" thickBot="1" x14ac:dyDescent="0.3">
      <c r="B251" s="108">
        <v>1</v>
      </c>
      <c r="C251" s="80">
        <v>70</v>
      </c>
      <c r="D251" s="74">
        <v>-1.000000000000334</v>
      </c>
      <c r="E251" s="91">
        <f>C251-C261</f>
        <v>-143.4</v>
      </c>
      <c r="F251" s="110">
        <f>D251-D261</f>
        <v>-1.3000000000002565</v>
      </c>
      <c r="G251" s="91">
        <f>E251*E251</f>
        <v>20563.560000000001</v>
      </c>
      <c r="H251" s="110">
        <f>F251*F251</f>
        <v>1.690000000000667</v>
      </c>
      <c r="I251" s="111">
        <f>E251*F251</f>
        <v>186.42000000003679</v>
      </c>
      <c r="J251" s="258" t="s">
        <v>66</v>
      </c>
      <c r="K251" s="259"/>
      <c r="L251" s="259"/>
      <c r="M251" s="260"/>
      <c r="N251" s="118" t="b">
        <f>N249&gt;N250</f>
        <v>0</v>
      </c>
    </row>
    <row r="252" spans="2:14" x14ac:dyDescent="0.25">
      <c r="B252" s="103">
        <v>2</v>
      </c>
      <c r="C252" s="80">
        <v>97</v>
      </c>
      <c r="D252" s="74">
        <v>0</v>
      </c>
      <c r="E252" s="90">
        <f>C252-C261</f>
        <v>-116.4</v>
      </c>
      <c r="F252" s="89">
        <f>D252-D261</f>
        <v>-0.29999999999992255</v>
      </c>
      <c r="G252" s="90">
        <f t="shared" ref="G252:H260" si="45">E252*E252</f>
        <v>13548.960000000001</v>
      </c>
      <c r="H252" s="89">
        <f t="shared" si="45"/>
        <v>8.9999999999953534E-2</v>
      </c>
      <c r="I252" s="95">
        <f t="shared" ref="I252:I260" si="46">E252*F252</f>
        <v>34.919999999990985</v>
      </c>
      <c r="J252" s="59"/>
      <c r="K252" s="59"/>
      <c r="L252" s="59"/>
      <c r="M252" s="59"/>
      <c r="N252" s="59"/>
    </row>
    <row r="253" spans="2:14" x14ac:dyDescent="0.25">
      <c r="B253" s="103">
        <v>3</v>
      </c>
      <c r="C253" s="80">
        <v>130</v>
      </c>
      <c r="D253" s="74">
        <v>1.9999999999997797</v>
      </c>
      <c r="E253" s="90">
        <f>C253-C261</f>
        <v>-83.4</v>
      </c>
      <c r="F253" s="89">
        <f>D253-D261</f>
        <v>1.6999999999998572</v>
      </c>
      <c r="G253" s="90">
        <f t="shared" si="45"/>
        <v>6955.5600000000013</v>
      </c>
      <c r="H253" s="89">
        <f t="shared" si="45"/>
        <v>2.8899999999995143</v>
      </c>
      <c r="I253" s="95">
        <f t="shared" si="46"/>
        <v>-141.77999999998809</v>
      </c>
      <c r="J253" s="59"/>
      <c r="K253" s="59"/>
      <c r="L253" s="59"/>
      <c r="M253" s="59"/>
      <c r="N253" s="59"/>
    </row>
    <row r="254" spans="2:14" x14ac:dyDescent="0.25">
      <c r="B254" s="103">
        <v>4</v>
      </c>
      <c r="C254" s="80">
        <v>186</v>
      </c>
      <c r="D254" s="74">
        <v>0.99999999999988987</v>
      </c>
      <c r="E254" s="90">
        <f>C254-C261</f>
        <v>-27.400000000000006</v>
      </c>
      <c r="F254" s="89">
        <f>D254-D261</f>
        <v>0.69999999999996732</v>
      </c>
      <c r="G254" s="90">
        <f t="shared" si="45"/>
        <v>750.76000000000033</v>
      </c>
      <c r="H254" s="89">
        <f t="shared" si="45"/>
        <v>0.48999999999995425</v>
      </c>
      <c r="I254" s="95">
        <f t="shared" si="46"/>
        <v>-19.179999999999108</v>
      </c>
      <c r="J254" s="59"/>
      <c r="K254" s="59"/>
      <c r="L254" s="59"/>
      <c r="M254" s="59"/>
      <c r="N254" s="59"/>
    </row>
    <row r="255" spans="2:14" x14ac:dyDescent="0.25">
      <c r="B255" s="103">
        <v>5</v>
      </c>
      <c r="C255" s="80">
        <v>211</v>
      </c>
      <c r="D255" s="74">
        <v>0</v>
      </c>
      <c r="E255" s="90">
        <f>C255-C261</f>
        <v>-2.4000000000000057</v>
      </c>
      <c r="F255" s="89">
        <f>D255-D261</f>
        <v>-0.29999999999992255</v>
      </c>
      <c r="G255" s="90">
        <f t="shared" si="45"/>
        <v>5.7600000000000273</v>
      </c>
      <c r="H255" s="89">
        <f t="shared" si="45"/>
        <v>8.9999999999953534E-2</v>
      </c>
      <c r="I255" s="95">
        <f t="shared" si="46"/>
        <v>0.71999999999981579</v>
      </c>
      <c r="J255" s="59"/>
      <c r="K255" s="59"/>
      <c r="L255" s="59"/>
      <c r="M255" s="59"/>
      <c r="N255" s="59"/>
    </row>
    <row r="256" spans="2:14" x14ac:dyDescent="0.25">
      <c r="B256" s="103">
        <v>6</v>
      </c>
      <c r="C256" s="80">
        <v>234</v>
      </c>
      <c r="D256" s="74">
        <v>0</v>
      </c>
      <c r="E256" s="90">
        <f>C256-C261</f>
        <v>20.599999999999994</v>
      </c>
      <c r="F256" s="89">
        <f>D256-D261</f>
        <v>-0.29999999999992255</v>
      </c>
      <c r="G256" s="90">
        <f t="shared" si="45"/>
        <v>424.35999999999979</v>
      </c>
      <c r="H256" s="89">
        <f t="shared" si="45"/>
        <v>8.9999999999953534E-2</v>
      </c>
      <c r="I256" s="95">
        <f t="shared" si="46"/>
        <v>-6.1799999999984028</v>
      </c>
      <c r="J256" s="59"/>
      <c r="K256" s="59"/>
      <c r="L256" s="59"/>
      <c r="M256" s="59"/>
      <c r="N256" s="59"/>
    </row>
    <row r="257" spans="2:14" x14ac:dyDescent="0.25">
      <c r="B257" s="103">
        <v>7</v>
      </c>
      <c r="C257" s="80">
        <v>270</v>
      </c>
      <c r="D257" s="74">
        <v>0</v>
      </c>
      <c r="E257" s="90">
        <f>C257-C261</f>
        <v>56.599999999999994</v>
      </c>
      <c r="F257" s="89">
        <f>D257-D261</f>
        <v>-0.29999999999992255</v>
      </c>
      <c r="G257" s="90">
        <f t="shared" si="45"/>
        <v>3203.5599999999995</v>
      </c>
      <c r="H257" s="89">
        <f t="shared" si="45"/>
        <v>8.9999999999953534E-2</v>
      </c>
      <c r="I257" s="95">
        <f t="shared" si="46"/>
        <v>-16.979999999995616</v>
      </c>
      <c r="J257" s="59"/>
      <c r="K257" s="59"/>
      <c r="L257" s="59"/>
      <c r="M257" s="59"/>
      <c r="N257" s="59"/>
    </row>
    <row r="258" spans="2:14" x14ac:dyDescent="0.25">
      <c r="B258" s="103">
        <v>8</v>
      </c>
      <c r="C258" s="80">
        <v>283</v>
      </c>
      <c r="D258" s="74">
        <v>0</v>
      </c>
      <c r="E258" s="90">
        <f>C258-C261</f>
        <v>69.599999999999994</v>
      </c>
      <c r="F258" s="89">
        <f>D258-D261</f>
        <v>-0.29999999999992255</v>
      </c>
      <c r="G258" s="90">
        <f t="shared" si="45"/>
        <v>4844.1599999999989</v>
      </c>
      <c r="H258" s="89">
        <f t="shared" si="45"/>
        <v>8.9999999999953534E-2</v>
      </c>
      <c r="I258" s="95">
        <f t="shared" si="46"/>
        <v>-20.87999999999461</v>
      </c>
      <c r="J258" s="59"/>
      <c r="K258" s="59"/>
      <c r="L258" s="59"/>
      <c r="M258" s="59"/>
      <c r="N258" s="59"/>
    </row>
    <row r="259" spans="2:14" x14ac:dyDescent="0.25">
      <c r="B259" s="103">
        <v>9</v>
      </c>
      <c r="C259" s="80">
        <v>310</v>
      </c>
      <c r="D259" s="74">
        <v>0</v>
      </c>
      <c r="E259" s="90">
        <f>C259-C261</f>
        <v>96.6</v>
      </c>
      <c r="F259" s="89">
        <f>D259-D261</f>
        <v>-0.29999999999992255</v>
      </c>
      <c r="G259" s="90">
        <f t="shared" si="45"/>
        <v>9331.56</v>
      </c>
      <c r="H259" s="89">
        <f t="shared" si="45"/>
        <v>8.9999999999953534E-2</v>
      </c>
      <c r="I259" s="95">
        <f t="shared" si="46"/>
        <v>-28.979999999992518</v>
      </c>
      <c r="J259" s="59"/>
      <c r="K259" s="59"/>
      <c r="L259" s="59"/>
      <c r="M259" s="59"/>
      <c r="N259" s="59"/>
    </row>
    <row r="260" spans="2:14" ht="15.75" thickBot="1" x14ac:dyDescent="0.3">
      <c r="B260" s="104">
        <v>10</v>
      </c>
      <c r="C260" s="127">
        <v>343</v>
      </c>
      <c r="D260" s="78">
        <v>0.99999999999988987</v>
      </c>
      <c r="E260" s="90">
        <f>C260-C261</f>
        <v>129.6</v>
      </c>
      <c r="F260" s="93">
        <f>D260-D261</f>
        <v>0.69999999999996732</v>
      </c>
      <c r="G260" s="92">
        <f t="shared" si="45"/>
        <v>16796.16</v>
      </c>
      <c r="H260" s="93">
        <f t="shared" si="45"/>
        <v>0.48999999999995425</v>
      </c>
      <c r="I260" s="96">
        <f t="shared" si="46"/>
        <v>90.719999999995764</v>
      </c>
      <c r="J260" s="59"/>
      <c r="K260" s="59"/>
      <c r="L260" s="59"/>
      <c r="M260" s="59"/>
      <c r="N260" s="59"/>
    </row>
    <row r="261" spans="2:14" ht="15.75" thickBot="1" x14ac:dyDescent="0.3">
      <c r="B261" s="105" t="s">
        <v>63</v>
      </c>
      <c r="C261" s="128">
        <v>213.4</v>
      </c>
      <c r="D261" s="107">
        <v>0.29999999999992255</v>
      </c>
      <c r="E261" s="100"/>
      <c r="F261" s="106" t="s">
        <v>61</v>
      </c>
      <c r="G261" s="97">
        <f>SUM(G251:G260)</f>
        <v>76424.399999999994</v>
      </c>
      <c r="H261" s="98">
        <f t="shared" ref="H261:I261" si="47">SUM(H251:H260)</f>
        <v>6.0999999999998114</v>
      </c>
      <c r="I261" s="99">
        <f t="shared" si="47"/>
        <v>78.800000000055007</v>
      </c>
      <c r="J261" s="59"/>
      <c r="K261" s="59"/>
      <c r="L261" s="59"/>
      <c r="M261" s="59"/>
      <c r="N261" s="59"/>
    </row>
    <row r="262" spans="2:14" x14ac:dyDescent="0.25"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</row>
    <row r="263" spans="2:14" ht="15.75" thickBot="1" x14ac:dyDescent="0.3"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</row>
    <row r="264" spans="2:14" ht="15.75" thickBot="1" x14ac:dyDescent="0.3">
      <c r="B264" s="246" t="s">
        <v>79</v>
      </c>
      <c r="C264" s="247"/>
      <c r="D264" s="247"/>
      <c r="E264" s="247"/>
      <c r="F264" s="247"/>
      <c r="G264" s="247"/>
      <c r="H264" s="247"/>
      <c r="I264" s="248"/>
      <c r="J264" s="249" t="s">
        <v>64</v>
      </c>
      <c r="K264" s="250"/>
      <c r="L264" s="250"/>
      <c r="M264" s="251"/>
      <c r="N264" s="116">
        <f>I276/SQRT(G276*H276)</f>
        <v>-0.53355347430184263</v>
      </c>
    </row>
    <row r="265" spans="2:14" ht="15.75" thickBot="1" x14ac:dyDescent="0.3">
      <c r="B265" s="115"/>
      <c r="C265" s="114" t="s">
        <v>60</v>
      </c>
      <c r="D265" s="112"/>
      <c r="E265" s="112"/>
      <c r="F265" s="112"/>
      <c r="G265" s="112"/>
      <c r="H265" s="112"/>
      <c r="I265" s="113"/>
      <c r="J265" s="240" t="s">
        <v>65</v>
      </c>
      <c r="K265" s="241"/>
      <c r="L265" s="241"/>
      <c r="M265" s="242"/>
      <c r="N265" s="117">
        <v>0.63200000000000001</v>
      </c>
    </row>
    <row r="266" spans="2:14" ht="15.75" thickBot="1" x14ac:dyDescent="0.3">
      <c r="B266" s="108">
        <v>1</v>
      </c>
      <c r="C266" s="80">
        <v>70</v>
      </c>
      <c r="D266" s="74">
        <v>0</v>
      </c>
      <c r="E266" s="91">
        <f>C266-C276</f>
        <v>-143.4</v>
      </c>
      <c r="F266" s="110">
        <f>D266-D276</f>
        <v>0.39999999999995595</v>
      </c>
      <c r="G266" s="91">
        <f>E266*E266</f>
        <v>20563.560000000001</v>
      </c>
      <c r="H266" s="110">
        <f>F266*F266</f>
        <v>0.15999999999996475</v>
      </c>
      <c r="I266" s="111">
        <f>E266*F266</f>
        <v>-57.359999999993683</v>
      </c>
      <c r="J266" s="258" t="s">
        <v>66</v>
      </c>
      <c r="K266" s="259"/>
      <c r="L266" s="259"/>
      <c r="M266" s="260"/>
      <c r="N266" s="118" t="b">
        <f>N264&gt;N265</f>
        <v>0</v>
      </c>
    </row>
    <row r="267" spans="2:14" x14ac:dyDescent="0.25">
      <c r="B267" s="103">
        <v>2</v>
      </c>
      <c r="C267" s="80">
        <v>97</v>
      </c>
      <c r="D267" s="74">
        <v>0</v>
      </c>
      <c r="E267" s="90">
        <f>C267-C276</f>
        <v>-116.4</v>
      </c>
      <c r="F267" s="89">
        <f>D267-D276</f>
        <v>0.39999999999995595</v>
      </c>
      <c r="G267" s="90">
        <f t="shared" ref="G267:H275" si="48">E267*E267</f>
        <v>13548.960000000001</v>
      </c>
      <c r="H267" s="89">
        <f t="shared" si="48"/>
        <v>0.15999999999996475</v>
      </c>
      <c r="I267" s="95">
        <f t="shared" ref="I267:I275" si="49">E267*F267</f>
        <v>-46.559999999994872</v>
      </c>
      <c r="J267" s="59"/>
      <c r="K267" s="59"/>
      <c r="L267" s="59"/>
      <c r="M267" s="59"/>
      <c r="N267" s="59"/>
    </row>
    <row r="268" spans="2:14" x14ac:dyDescent="0.25">
      <c r="B268" s="103">
        <v>3</v>
      </c>
      <c r="C268" s="80">
        <v>130</v>
      </c>
      <c r="D268" s="74">
        <v>0.99999999999988987</v>
      </c>
      <c r="E268" s="90">
        <f>C268-C276</f>
        <v>-83.4</v>
      </c>
      <c r="F268" s="89">
        <f>D268-D276</f>
        <v>1.3999999999998458</v>
      </c>
      <c r="G268" s="90">
        <f t="shared" si="48"/>
        <v>6955.5600000000013</v>
      </c>
      <c r="H268" s="89">
        <f t="shared" si="48"/>
        <v>1.9599999999995683</v>
      </c>
      <c r="I268" s="95">
        <f t="shared" si="49"/>
        <v>-116.75999999998714</v>
      </c>
      <c r="J268" s="59"/>
      <c r="K268" s="59"/>
      <c r="L268" s="59"/>
      <c r="M268" s="59"/>
      <c r="N268" s="59"/>
    </row>
    <row r="269" spans="2:14" x14ac:dyDescent="0.25">
      <c r="B269" s="103">
        <v>4</v>
      </c>
      <c r="C269" s="80">
        <v>186</v>
      </c>
      <c r="D269" s="74">
        <v>-0.99999999999988987</v>
      </c>
      <c r="E269" s="90">
        <f>C269-C276</f>
        <v>-27.400000000000006</v>
      </c>
      <c r="F269" s="89">
        <f>D269-D276</f>
        <v>-0.59999999999993392</v>
      </c>
      <c r="G269" s="90">
        <f t="shared" si="48"/>
        <v>750.76000000000033</v>
      </c>
      <c r="H269" s="89">
        <f t="shared" si="48"/>
        <v>0.35999999999992072</v>
      </c>
      <c r="I269" s="95">
        <f t="shared" si="49"/>
        <v>16.439999999998193</v>
      </c>
      <c r="J269" s="59"/>
      <c r="K269" s="59"/>
      <c r="L269" s="59"/>
      <c r="M269" s="59"/>
      <c r="N269" s="59"/>
    </row>
    <row r="270" spans="2:14" x14ac:dyDescent="0.25">
      <c r="B270" s="103">
        <v>5</v>
      </c>
      <c r="C270" s="80">
        <v>211</v>
      </c>
      <c r="D270" s="74">
        <v>-0.99999999999988987</v>
      </c>
      <c r="E270" s="90">
        <f>C270-C276</f>
        <v>-2.4000000000000057</v>
      </c>
      <c r="F270" s="89">
        <f>D270-D276</f>
        <v>-0.59999999999993392</v>
      </c>
      <c r="G270" s="90">
        <f t="shared" si="48"/>
        <v>5.7600000000000273</v>
      </c>
      <c r="H270" s="89">
        <f t="shared" si="48"/>
        <v>0.35999999999992072</v>
      </c>
      <c r="I270" s="95">
        <f t="shared" si="49"/>
        <v>1.4399999999998447</v>
      </c>
      <c r="J270" s="59"/>
      <c r="K270" s="59"/>
      <c r="L270" s="59"/>
      <c r="M270" s="59"/>
      <c r="N270" s="59"/>
    </row>
    <row r="271" spans="2:14" x14ac:dyDescent="0.25">
      <c r="B271" s="103">
        <v>6</v>
      </c>
      <c r="C271" s="80">
        <v>234</v>
      </c>
      <c r="D271" s="74">
        <v>0</v>
      </c>
      <c r="E271" s="90">
        <f>C271-C276</f>
        <v>20.599999999999994</v>
      </c>
      <c r="F271" s="89">
        <f>D271-D276</f>
        <v>0.39999999999995595</v>
      </c>
      <c r="G271" s="90">
        <f t="shared" si="48"/>
        <v>424.35999999999979</v>
      </c>
      <c r="H271" s="89">
        <f t="shared" si="48"/>
        <v>0.15999999999996475</v>
      </c>
      <c r="I271" s="95">
        <f t="shared" si="49"/>
        <v>8.2399999999990907</v>
      </c>
      <c r="J271" s="59"/>
      <c r="K271" s="59"/>
      <c r="L271" s="59"/>
      <c r="M271" s="59"/>
      <c r="N271" s="59"/>
    </row>
    <row r="272" spans="2:14" x14ac:dyDescent="0.25">
      <c r="B272" s="103">
        <v>7</v>
      </c>
      <c r="C272" s="80">
        <v>270</v>
      </c>
      <c r="D272" s="74">
        <v>-0.99999999999988987</v>
      </c>
      <c r="E272" s="90">
        <f>C272-C276</f>
        <v>56.599999999999994</v>
      </c>
      <c r="F272" s="89">
        <f>D272-D276</f>
        <v>-0.59999999999993392</v>
      </c>
      <c r="G272" s="90">
        <f t="shared" si="48"/>
        <v>3203.5599999999995</v>
      </c>
      <c r="H272" s="89">
        <f t="shared" si="48"/>
        <v>0.35999999999992072</v>
      </c>
      <c r="I272" s="95">
        <f t="shared" si="49"/>
        <v>-33.959999999996256</v>
      </c>
      <c r="J272" s="59"/>
      <c r="K272" s="59"/>
      <c r="L272" s="59"/>
      <c r="M272" s="59"/>
      <c r="N272" s="59"/>
    </row>
    <row r="273" spans="2:14" x14ac:dyDescent="0.25">
      <c r="B273" s="103">
        <v>8</v>
      </c>
      <c r="C273" s="80">
        <v>283</v>
      </c>
      <c r="D273" s="74">
        <v>-0.99999999999988987</v>
      </c>
      <c r="E273" s="90">
        <f>C273-C276</f>
        <v>69.599999999999994</v>
      </c>
      <c r="F273" s="89">
        <f>D273-D276</f>
        <v>-0.59999999999993392</v>
      </c>
      <c r="G273" s="90">
        <f t="shared" si="48"/>
        <v>4844.1599999999989</v>
      </c>
      <c r="H273" s="89">
        <f t="shared" si="48"/>
        <v>0.35999999999992072</v>
      </c>
      <c r="I273" s="95">
        <f t="shared" si="49"/>
        <v>-41.759999999995401</v>
      </c>
      <c r="J273" s="59"/>
      <c r="K273" s="59"/>
      <c r="L273" s="59"/>
      <c r="M273" s="59"/>
      <c r="N273" s="59"/>
    </row>
    <row r="274" spans="2:14" x14ac:dyDescent="0.25">
      <c r="B274" s="103">
        <v>9</v>
      </c>
      <c r="C274" s="80">
        <v>310</v>
      </c>
      <c r="D274" s="74">
        <v>0</v>
      </c>
      <c r="E274" s="90">
        <f>C274-C276</f>
        <v>96.6</v>
      </c>
      <c r="F274" s="89">
        <f>D274-D276</f>
        <v>0.39999999999995595</v>
      </c>
      <c r="G274" s="90">
        <f t="shared" si="48"/>
        <v>9331.56</v>
      </c>
      <c r="H274" s="89">
        <f t="shared" si="48"/>
        <v>0.15999999999996475</v>
      </c>
      <c r="I274" s="95">
        <f t="shared" si="49"/>
        <v>38.639999999995744</v>
      </c>
      <c r="J274" s="59"/>
      <c r="K274" s="59"/>
      <c r="L274" s="59"/>
      <c r="M274" s="59"/>
      <c r="N274" s="59"/>
    </row>
    <row r="275" spans="2:14" ht="15.75" thickBot="1" x14ac:dyDescent="0.3">
      <c r="B275" s="104">
        <v>10</v>
      </c>
      <c r="C275" s="127">
        <v>343</v>
      </c>
      <c r="D275" s="78">
        <v>-0.99999999999988987</v>
      </c>
      <c r="E275" s="90">
        <f>C275-C276</f>
        <v>129.6</v>
      </c>
      <c r="F275" s="93">
        <f>D275-D276</f>
        <v>-0.59999999999993392</v>
      </c>
      <c r="G275" s="92">
        <f t="shared" si="48"/>
        <v>16796.16</v>
      </c>
      <c r="H275" s="93">
        <f t="shared" si="48"/>
        <v>0.35999999999992072</v>
      </c>
      <c r="I275" s="96">
        <f t="shared" si="49"/>
        <v>-77.759999999991436</v>
      </c>
      <c r="J275" s="59"/>
      <c r="K275" s="59"/>
      <c r="L275" s="59"/>
      <c r="M275" s="59"/>
      <c r="N275" s="59"/>
    </row>
    <row r="276" spans="2:14" ht="15.75" thickBot="1" x14ac:dyDescent="0.3">
      <c r="B276" s="105" t="s">
        <v>63</v>
      </c>
      <c r="C276" s="128">
        <v>213.4</v>
      </c>
      <c r="D276" s="107">
        <v>-0.39999999999995595</v>
      </c>
      <c r="E276" s="100"/>
      <c r="F276" s="106" t="s">
        <v>61</v>
      </c>
      <c r="G276" s="97">
        <f>SUM(G266:G275)</f>
        <v>76424.399999999994</v>
      </c>
      <c r="H276" s="98">
        <f t="shared" ref="H276:I276" si="50">SUM(H266:H275)</f>
        <v>4.3999999999990314</v>
      </c>
      <c r="I276" s="99">
        <f t="shared" si="50"/>
        <v>-309.39999999996587</v>
      </c>
      <c r="J276" s="59"/>
      <c r="K276" s="59"/>
      <c r="L276" s="59"/>
      <c r="M276" s="59"/>
      <c r="N276" s="59"/>
    </row>
    <row r="277" spans="2:14" x14ac:dyDescent="0.25"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</row>
    <row r="278" spans="2:14" ht="15.75" thickBot="1" x14ac:dyDescent="0.3"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</row>
    <row r="279" spans="2:14" ht="15.75" thickBot="1" x14ac:dyDescent="0.3">
      <c r="B279" s="246" t="s">
        <v>80</v>
      </c>
      <c r="C279" s="247"/>
      <c r="D279" s="247"/>
      <c r="E279" s="247"/>
      <c r="F279" s="247"/>
      <c r="G279" s="247"/>
      <c r="H279" s="247"/>
      <c r="I279" s="248"/>
      <c r="J279" s="249" t="s">
        <v>64</v>
      </c>
      <c r="K279" s="250"/>
      <c r="L279" s="250"/>
      <c r="M279" s="251"/>
      <c r="N279" s="116">
        <f>I291/SQRT(G291*H291)</f>
        <v>-0.28234518066262893</v>
      </c>
    </row>
    <row r="280" spans="2:14" ht="15.75" thickBot="1" x14ac:dyDescent="0.3">
      <c r="B280" s="115"/>
      <c r="C280" s="114" t="s">
        <v>60</v>
      </c>
      <c r="D280" s="112"/>
      <c r="E280" s="112"/>
      <c r="F280" s="112"/>
      <c r="G280" s="112"/>
      <c r="H280" s="112"/>
      <c r="I280" s="113"/>
      <c r="J280" s="240" t="s">
        <v>65</v>
      </c>
      <c r="K280" s="241"/>
      <c r="L280" s="241"/>
      <c r="M280" s="242"/>
      <c r="N280" s="117">
        <v>0.63200000000000001</v>
      </c>
    </row>
    <row r="281" spans="2:14" ht="15.75" thickBot="1" x14ac:dyDescent="0.3">
      <c r="B281" s="108">
        <v>1</v>
      </c>
      <c r="C281" s="80">
        <v>70</v>
      </c>
      <c r="D281" s="74">
        <v>0</v>
      </c>
      <c r="E281" s="91">
        <f>C281-C291</f>
        <v>-143.4</v>
      </c>
      <c r="F281" s="110">
        <f>D281-D291</f>
        <v>0.49999999999998934</v>
      </c>
      <c r="G281" s="91">
        <f>E281*E281</f>
        <v>20563.560000000001</v>
      </c>
      <c r="H281" s="110">
        <f>F281*F281</f>
        <v>0.24999999999998934</v>
      </c>
      <c r="I281" s="111">
        <f>E281*F281</f>
        <v>-71.699999999998468</v>
      </c>
      <c r="J281" s="258" t="s">
        <v>66</v>
      </c>
      <c r="K281" s="259"/>
      <c r="L281" s="259"/>
      <c r="M281" s="260"/>
      <c r="N281" s="118" t="b">
        <f>N279&gt;N280</f>
        <v>0</v>
      </c>
    </row>
    <row r="282" spans="2:14" x14ac:dyDescent="0.25">
      <c r="B282" s="103">
        <v>2</v>
      </c>
      <c r="C282" s="80">
        <v>97</v>
      </c>
      <c r="D282" s="74">
        <v>0</v>
      </c>
      <c r="E282" s="90">
        <f>C282-C291</f>
        <v>-116.4</v>
      </c>
      <c r="F282" s="89">
        <f>D282-D291</f>
        <v>0.49999999999998934</v>
      </c>
      <c r="G282" s="90">
        <f t="shared" ref="G282:H290" si="51">E282*E282</f>
        <v>13548.960000000001</v>
      </c>
      <c r="H282" s="89">
        <f t="shared" si="51"/>
        <v>0.24999999999998934</v>
      </c>
      <c r="I282" s="95">
        <f t="shared" ref="I282:I290" si="52">E282*F282</f>
        <v>-58.199999999998759</v>
      </c>
      <c r="J282" s="59"/>
      <c r="K282" s="59"/>
      <c r="L282" s="59"/>
      <c r="M282" s="59"/>
      <c r="N282" s="59"/>
    </row>
    <row r="283" spans="2:14" x14ac:dyDescent="0.25">
      <c r="B283" s="103">
        <v>3</v>
      </c>
      <c r="C283" s="80">
        <v>130</v>
      </c>
      <c r="D283" s="74">
        <v>0</v>
      </c>
      <c r="E283" s="90">
        <f>C283-C291</f>
        <v>-83.4</v>
      </c>
      <c r="F283" s="89">
        <f>D283-D291</f>
        <v>0.49999999999998934</v>
      </c>
      <c r="G283" s="90">
        <f t="shared" si="51"/>
        <v>6955.5600000000013</v>
      </c>
      <c r="H283" s="89">
        <f t="shared" si="51"/>
        <v>0.24999999999998934</v>
      </c>
      <c r="I283" s="95">
        <f t="shared" si="52"/>
        <v>-41.699999999999115</v>
      </c>
      <c r="J283" s="59"/>
      <c r="K283" s="59"/>
      <c r="L283" s="59"/>
      <c r="M283" s="59"/>
      <c r="N283" s="59"/>
    </row>
    <row r="284" spans="2:14" x14ac:dyDescent="0.25">
      <c r="B284" s="103">
        <v>4</v>
      </c>
      <c r="C284" s="80">
        <v>186</v>
      </c>
      <c r="D284" s="74">
        <v>-0.99999999999988987</v>
      </c>
      <c r="E284" s="90">
        <f>C284-C291</f>
        <v>-27.400000000000006</v>
      </c>
      <c r="F284" s="89">
        <f>D284-D291</f>
        <v>-0.49999999999990052</v>
      </c>
      <c r="G284" s="90">
        <f t="shared" si="51"/>
        <v>750.76000000000033</v>
      </c>
      <c r="H284" s="89">
        <f t="shared" si="51"/>
        <v>0.24999999999990052</v>
      </c>
      <c r="I284" s="95">
        <f t="shared" si="52"/>
        <v>13.699999999997278</v>
      </c>
      <c r="J284" s="59"/>
      <c r="K284" s="59"/>
      <c r="L284" s="59"/>
      <c r="M284" s="59"/>
      <c r="N284" s="59"/>
    </row>
    <row r="285" spans="2:14" x14ac:dyDescent="0.25">
      <c r="B285" s="103">
        <v>5</v>
      </c>
      <c r="C285" s="80">
        <v>211</v>
      </c>
      <c r="D285" s="74">
        <v>-0.99999999999988987</v>
      </c>
      <c r="E285" s="90">
        <f>C285-C291</f>
        <v>-2.4000000000000057</v>
      </c>
      <c r="F285" s="89">
        <f>D285-D291</f>
        <v>-0.49999999999990052</v>
      </c>
      <c r="G285" s="90">
        <f t="shared" si="51"/>
        <v>5.7600000000000273</v>
      </c>
      <c r="H285" s="89">
        <f t="shared" si="51"/>
        <v>0.24999999999990052</v>
      </c>
      <c r="I285" s="95">
        <f t="shared" si="52"/>
        <v>1.1999999999997641</v>
      </c>
      <c r="J285" s="59"/>
      <c r="K285" s="59"/>
      <c r="L285" s="59"/>
      <c r="M285" s="59"/>
      <c r="N285" s="59"/>
    </row>
    <row r="286" spans="2:14" x14ac:dyDescent="0.25">
      <c r="B286" s="103">
        <v>6</v>
      </c>
      <c r="C286" s="80">
        <v>234</v>
      </c>
      <c r="D286" s="74">
        <v>0</v>
      </c>
      <c r="E286" s="90">
        <f>C286-C291</f>
        <v>20.599999999999994</v>
      </c>
      <c r="F286" s="89">
        <f>D286-D291</f>
        <v>0.49999999999998934</v>
      </c>
      <c r="G286" s="90">
        <f t="shared" si="51"/>
        <v>424.35999999999979</v>
      </c>
      <c r="H286" s="89">
        <f t="shared" si="51"/>
        <v>0.24999999999998934</v>
      </c>
      <c r="I286" s="95">
        <f t="shared" si="52"/>
        <v>10.299999999999777</v>
      </c>
      <c r="J286" s="59"/>
      <c r="K286" s="59"/>
      <c r="L286" s="59"/>
      <c r="M286" s="59"/>
      <c r="N286" s="59"/>
    </row>
    <row r="287" spans="2:14" x14ac:dyDescent="0.25">
      <c r="B287" s="103">
        <v>7</v>
      </c>
      <c r="C287" s="80">
        <v>270</v>
      </c>
      <c r="D287" s="74">
        <v>-0.99999999999988987</v>
      </c>
      <c r="E287" s="90">
        <f>C287-C291</f>
        <v>56.599999999999994</v>
      </c>
      <c r="F287" s="89">
        <f>D287-D291</f>
        <v>-0.49999999999990052</v>
      </c>
      <c r="G287" s="90">
        <f t="shared" si="51"/>
        <v>3203.5599999999995</v>
      </c>
      <c r="H287" s="89">
        <f t="shared" si="51"/>
        <v>0.24999999999990052</v>
      </c>
      <c r="I287" s="95">
        <f t="shared" si="52"/>
        <v>-28.299999999994366</v>
      </c>
      <c r="J287" s="59"/>
      <c r="K287" s="59"/>
      <c r="L287" s="59"/>
      <c r="M287" s="59"/>
      <c r="N287" s="59"/>
    </row>
    <row r="288" spans="2:14" x14ac:dyDescent="0.25">
      <c r="B288" s="103">
        <v>8</v>
      </c>
      <c r="C288" s="80">
        <v>283</v>
      </c>
      <c r="D288" s="74">
        <v>-2.0000000000002238</v>
      </c>
      <c r="E288" s="90">
        <f>C288-C291</f>
        <v>69.599999999999994</v>
      </c>
      <c r="F288" s="89">
        <f>D288-D291</f>
        <v>-1.5000000000002345</v>
      </c>
      <c r="G288" s="90">
        <f t="shared" si="51"/>
        <v>4844.1599999999989</v>
      </c>
      <c r="H288" s="89">
        <f t="shared" si="51"/>
        <v>2.2500000000007034</v>
      </c>
      <c r="I288" s="95">
        <f t="shared" si="52"/>
        <v>-104.40000000001631</v>
      </c>
      <c r="J288" s="59"/>
      <c r="K288" s="59"/>
      <c r="L288" s="59"/>
      <c r="M288" s="59"/>
      <c r="N288" s="59"/>
    </row>
    <row r="289" spans="2:14" x14ac:dyDescent="0.25">
      <c r="B289" s="103">
        <v>9</v>
      </c>
      <c r="C289" s="80">
        <v>310</v>
      </c>
      <c r="D289" s="74">
        <v>0.99999999999988987</v>
      </c>
      <c r="E289" s="90">
        <f>C289-C291</f>
        <v>96.6</v>
      </c>
      <c r="F289" s="89">
        <f>D289-D291</f>
        <v>1.4999999999998792</v>
      </c>
      <c r="G289" s="90">
        <f t="shared" si="51"/>
        <v>9331.56</v>
      </c>
      <c r="H289" s="89">
        <f t="shared" si="51"/>
        <v>2.2499999999996376</v>
      </c>
      <c r="I289" s="95">
        <f t="shared" si="52"/>
        <v>144.89999999998832</v>
      </c>
      <c r="J289" s="59"/>
      <c r="K289" s="59"/>
      <c r="L289" s="59"/>
      <c r="M289" s="59"/>
      <c r="N289" s="59"/>
    </row>
    <row r="290" spans="2:14" ht="15.75" thickBot="1" x14ac:dyDescent="0.3">
      <c r="B290" s="104">
        <v>10</v>
      </c>
      <c r="C290" s="127">
        <v>343</v>
      </c>
      <c r="D290" s="78">
        <v>-0.99999999999988987</v>
      </c>
      <c r="E290" s="90">
        <f>C290-C291</f>
        <v>129.6</v>
      </c>
      <c r="F290" s="93">
        <f>D290-D291</f>
        <v>-0.49999999999990052</v>
      </c>
      <c r="G290" s="92">
        <f t="shared" si="51"/>
        <v>16796.16</v>
      </c>
      <c r="H290" s="93">
        <f t="shared" si="51"/>
        <v>0.24999999999990052</v>
      </c>
      <c r="I290" s="96">
        <f t="shared" si="52"/>
        <v>-64.799999999987108</v>
      </c>
      <c r="J290" s="59"/>
      <c r="K290" s="59"/>
      <c r="L290" s="59"/>
      <c r="M290" s="59"/>
      <c r="N290" s="59"/>
    </row>
    <row r="291" spans="2:14" ht="15.75" thickBot="1" x14ac:dyDescent="0.3">
      <c r="B291" s="105" t="s">
        <v>63</v>
      </c>
      <c r="C291" s="128">
        <v>213.4</v>
      </c>
      <c r="D291" s="107">
        <v>-0.49999999999998934</v>
      </c>
      <c r="E291" s="100"/>
      <c r="F291" s="106" t="s">
        <v>61</v>
      </c>
      <c r="G291" s="97">
        <f>SUM(G281:G290)</f>
        <v>76424.399999999994</v>
      </c>
      <c r="H291" s="98">
        <f t="shared" ref="H291:I291" si="53">SUM(H281:H290)</f>
        <v>6.4999999999999005</v>
      </c>
      <c r="I291" s="99">
        <f t="shared" si="53"/>
        <v>-199.00000000000892</v>
      </c>
      <c r="J291" s="59"/>
      <c r="K291" s="59"/>
      <c r="L291" s="59"/>
      <c r="M291" s="59"/>
      <c r="N291" s="59"/>
    </row>
    <row r="292" spans="2:14" x14ac:dyDescent="0.25"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</row>
    <row r="293" spans="2:14" ht="15.75" thickBot="1" x14ac:dyDescent="0.3"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</row>
    <row r="294" spans="2:14" ht="15.75" thickBot="1" x14ac:dyDescent="0.3">
      <c r="B294" s="246" t="s">
        <v>81</v>
      </c>
      <c r="C294" s="247"/>
      <c r="D294" s="247"/>
      <c r="E294" s="247"/>
      <c r="F294" s="247"/>
      <c r="G294" s="247"/>
      <c r="H294" s="247"/>
      <c r="I294" s="248"/>
      <c r="J294" s="249" t="s">
        <v>64</v>
      </c>
      <c r="K294" s="250"/>
      <c r="L294" s="250"/>
      <c r="M294" s="251"/>
      <c r="N294" s="116">
        <f>I306/SQRT(G306*H306)</f>
        <v>0.38503180281603167</v>
      </c>
    </row>
    <row r="295" spans="2:14" ht="15.75" thickBot="1" x14ac:dyDescent="0.3">
      <c r="B295" s="115"/>
      <c r="C295" s="114" t="s">
        <v>60</v>
      </c>
      <c r="D295" s="112"/>
      <c r="E295" s="112"/>
      <c r="F295" s="112"/>
      <c r="G295" s="112"/>
      <c r="H295" s="112"/>
      <c r="I295" s="113"/>
      <c r="J295" s="240" t="s">
        <v>65</v>
      </c>
      <c r="K295" s="241"/>
      <c r="L295" s="241"/>
      <c r="M295" s="242"/>
      <c r="N295" s="117">
        <v>0.63200000000000001</v>
      </c>
    </row>
    <row r="296" spans="2:14" ht="15.75" thickBot="1" x14ac:dyDescent="0.3">
      <c r="B296" s="108">
        <v>1</v>
      </c>
      <c r="C296" s="80">
        <v>70</v>
      </c>
      <c r="D296" s="74">
        <v>0</v>
      </c>
      <c r="E296" s="91">
        <f>C296-C306</f>
        <v>-143.4</v>
      </c>
      <c r="F296" s="110">
        <f>D296-D306</f>
        <v>-0.10000000000001119</v>
      </c>
      <c r="G296" s="91">
        <f>E296*E296</f>
        <v>20563.560000000001</v>
      </c>
      <c r="H296" s="110">
        <f>F296*F296</f>
        <v>1.0000000000002238E-2</v>
      </c>
      <c r="I296" s="111">
        <f>E296*F296</f>
        <v>14.340000000001606</v>
      </c>
      <c r="J296" s="258" t="s">
        <v>66</v>
      </c>
      <c r="K296" s="259"/>
      <c r="L296" s="259"/>
      <c r="M296" s="260"/>
      <c r="N296" s="118" t="b">
        <f>N294&gt;N295</f>
        <v>0</v>
      </c>
    </row>
    <row r="297" spans="2:14" x14ac:dyDescent="0.25">
      <c r="B297" s="103">
        <v>2</v>
      </c>
      <c r="C297" s="80">
        <v>97</v>
      </c>
      <c r="D297" s="74">
        <v>0</v>
      </c>
      <c r="E297" s="90">
        <f>C297-C306</f>
        <v>-116.4</v>
      </c>
      <c r="F297" s="89">
        <f>D297-D306</f>
        <v>-0.10000000000001119</v>
      </c>
      <c r="G297" s="90">
        <f t="shared" ref="G297:H305" si="54">E297*E297</f>
        <v>13548.960000000001</v>
      </c>
      <c r="H297" s="89">
        <f t="shared" si="54"/>
        <v>1.0000000000002238E-2</v>
      </c>
      <c r="I297" s="95">
        <f t="shared" ref="I297:I305" si="55">E297*F297</f>
        <v>11.640000000001303</v>
      </c>
      <c r="J297" s="59"/>
      <c r="K297" s="59"/>
      <c r="L297" s="59"/>
      <c r="M297" s="59"/>
      <c r="N297" s="59"/>
    </row>
    <row r="298" spans="2:14" x14ac:dyDescent="0.25">
      <c r="B298" s="103">
        <v>3</v>
      </c>
      <c r="C298" s="80">
        <v>130</v>
      </c>
      <c r="D298" s="74">
        <v>0</v>
      </c>
      <c r="E298" s="90">
        <f>C298-C306</f>
        <v>-83.4</v>
      </c>
      <c r="F298" s="89">
        <f>D298-D306</f>
        <v>-0.10000000000001119</v>
      </c>
      <c r="G298" s="90">
        <f t="shared" si="54"/>
        <v>6955.5600000000013</v>
      </c>
      <c r="H298" s="89">
        <f t="shared" si="54"/>
        <v>1.0000000000002238E-2</v>
      </c>
      <c r="I298" s="95">
        <f t="shared" si="55"/>
        <v>8.3400000000009342</v>
      </c>
      <c r="J298" s="59"/>
      <c r="K298" s="59"/>
      <c r="L298" s="59"/>
      <c r="M298" s="59"/>
      <c r="N298" s="59"/>
    </row>
    <row r="299" spans="2:14" x14ac:dyDescent="0.25">
      <c r="B299" s="103">
        <v>4</v>
      </c>
      <c r="C299" s="80">
        <v>186</v>
      </c>
      <c r="D299" s="74">
        <v>-0.99999999999988987</v>
      </c>
      <c r="E299" s="90">
        <f>C299-C306</f>
        <v>-27.400000000000006</v>
      </c>
      <c r="F299" s="89">
        <f>D299-D306</f>
        <v>-1.0999999999999011</v>
      </c>
      <c r="G299" s="90">
        <f t="shared" si="54"/>
        <v>750.76000000000033</v>
      </c>
      <c r="H299" s="89">
        <f t="shared" si="54"/>
        <v>1.2099999999997824</v>
      </c>
      <c r="I299" s="95">
        <f t="shared" si="55"/>
        <v>30.139999999997297</v>
      </c>
      <c r="J299" s="59"/>
      <c r="K299" s="158"/>
      <c r="L299" s="160"/>
      <c r="M299" s="160"/>
      <c r="N299" s="59"/>
    </row>
    <row r="300" spans="2:14" x14ac:dyDescent="0.25">
      <c r="B300" s="103">
        <v>5</v>
      </c>
      <c r="C300" s="80">
        <v>211</v>
      </c>
      <c r="D300" s="74">
        <v>-0.99999999999988987</v>
      </c>
      <c r="E300" s="90">
        <f>C300-C306</f>
        <v>-2.4000000000000057</v>
      </c>
      <c r="F300" s="89">
        <f>D300-D306</f>
        <v>-1.0999999999999011</v>
      </c>
      <c r="G300" s="90">
        <f t="shared" si="54"/>
        <v>5.7600000000000273</v>
      </c>
      <c r="H300" s="89">
        <f t="shared" si="54"/>
        <v>1.2099999999997824</v>
      </c>
      <c r="I300" s="95">
        <f t="shared" si="55"/>
        <v>2.6399999999997688</v>
      </c>
      <c r="J300" s="59"/>
      <c r="K300" s="158"/>
      <c r="L300" s="161"/>
      <c r="M300" s="161"/>
      <c r="N300" s="59"/>
    </row>
    <row r="301" spans="2:14" x14ac:dyDescent="0.25">
      <c r="B301" s="103">
        <v>6</v>
      </c>
      <c r="C301" s="80">
        <v>234</v>
      </c>
      <c r="D301" s="74">
        <v>0</v>
      </c>
      <c r="E301" s="90">
        <f>C301-C306</f>
        <v>20.599999999999994</v>
      </c>
      <c r="F301" s="89">
        <f>D301-D306</f>
        <v>-0.10000000000001119</v>
      </c>
      <c r="G301" s="90">
        <f t="shared" si="54"/>
        <v>424.35999999999979</v>
      </c>
      <c r="H301" s="89">
        <f t="shared" si="54"/>
        <v>1.0000000000002238E-2</v>
      </c>
      <c r="I301" s="95">
        <f t="shared" si="55"/>
        <v>-2.0600000000002301</v>
      </c>
      <c r="J301" s="59"/>
      <c r="K301" s="158"/>
      <c r="L301" s="162"/>
      <c r="M301" s="162"/>
      <c r="N301" s="59"/>
    </row>
    <row r="302" spans="2:14" x14ac:dyDescent="0.25">
      <c r="B302" s="103">
        <v>7</v>
      </c>
      <c r="C302" s="80">
        <v>270</v>
      </c>
      <c r="D302" s="74">
        <v>0.99999999999988987</v>
      </c>
      <c r="E302" s="90">
        <f>C302-C306</f>
        <v>56.599999999999994</v>
      </c>
      <c r="F302" s="89">
        <f>D302-D306</f>
        <v>0.89999999999987867</v>
      </c>
      <c r="G302" s="90">
        <f t="shared" si="54"/>
        <v>3203.5599999999995</v>
      </c>
      <c r="H302" s="89">
        <f t="shared" si="54"/>
        <v>0.80999999999978156</v>
      </c>
      <c r="I302" s="95">
        <f t="shared" si="55"/>
        <v>50.939999999993127</v>
      </c>
      <c r="J302" s="59"/>
      <c r="K302" s="160"/>
      <c r="L302" s="160"/>
      <c r="M302" s="160"/>
      <c r="N302" s="59"/>
    </row>
    <row r="303" spans="2:14" x14ac:dyDescent="0.25">
      <c r="B303" s="103">
        <v>8</v>
      </c>
      <c r="C303" s="80">
        <v>283</v>
      </c>
      <c r="D303" s="74">
        <v>0</v>
      </c>
      <c r="E303" s="90">
        <f>C303-C306</f>
        <v>69.599999999999994</v>
      </c>
      <c r="F303" s="89">
        <f>D303-D306</f>
        <v>-0.10000000000001119</v>
      </c>
      <c r="G303" s="90">
        <f t="shared" si="54"/>
        <v>4844.1599999999989</v>
      </c>
      <c r="H303" s="89">
        <f t="shared" si="54"/>
        <v>1.0000000000002238E-2</v>
      </c>
      <c r="I303" s="95">
        <f t="shared" si="55"/>
        <v>-6.960000000000778</v>
      </c>
      <c r="J303" s="59"/>
      <c r="K303" s="160"/>
      <c r="L303" s="160"/>
      <c r="M303" s="160"/>
      <c r="N303" s="59"/>
    </row>
    <row r="304" spans="2:14" x14ac:dyDescent="0.25">
      <c r="B304" s="103">
        <v>9</v>
      </c>
      <c r="C304" s="80">
        <v>310</v>
      </c>
      <c r="D304" s="74">
        <v>2.0000000000000018</v>
      </c>
      <c r="E304" s="90">
        <f>C304-C306</f>
        <v>96.6</v>
      </c>
      <c r="F304" s="89">
        <f>D304-D306</f>
        <v>1.8999999999999906</v>
      </c>
      <c r="G304" s="90">
        <f t="shared" si="54"/>
        <v>9331.56</v>
      </c>
      <c r="H304" s="89">
        <f t="shared" si="54"/>
        <v>3.6099999999999643</v>
      </c>
      <c r="I304" s="95">
        <f t="shared" si="55"/>
        <v>183.53999999999908</v>
      </c>
      <c r="J304" s="59"/>
      <c r="K304" s="59"/>
      <c r="L304" s="59"/>
      <c r="M304" s="59"/>
      <c r="N304" s="59"/>
    </row>
    <row r="305" spans="2:14" ht="15.75" thickBot="1" x14ac:dyDescent="0.3">
      <c r="B305" s="104">
        <v>10</v>
      </c>
      <c r="C305" s="127">
        <v>343</v>
      </c>
      <c r="D305" s="78">
        <v>0</v>
      </c>
      <c r="E305" s="90">
        <f>C305-C306</f>
        <v>129.6</v>
      </c>
      <c r="F305" s="93">
        <f>D305-D306</f>
        <v>-0.10000000000001119</v>
      </c>
      <c r="G305" s="92">
        <f t="shared" si="54"/>
        <v>16796.16</v>
      </c>
      <c r="H305" s="93">
        <f t="shared" si="54"/>
        <v>1.0000000000002238E-2</v>
      </c>
      <c r="I305" s="96">
        <f t="shared" si="55"/>
        <v>-12.96000000000145</v>
      </c>
      <c r="J305" s="59"/>
      <c r="K305" s="59"/>
      <c r="L305" s="59"/>
      <c r="M305" s="59"/>
      <c r="N305" s="59"/>
    </row>
    <row r="306" spans="2:14" ht="15.75" thickBot="1" x14ac:dyDescent="0.3">
      <c r="B306" s="105" t="s">
        <v>63</v>
      </c>
      <c r="C306" s="128">
        <v>213.4</v>
      </c>
      <c r="D306" s="107">
        <v>0.10000000000001119</v>
      </c>
      <c r="E306" s="100"/>
      <c r="F306" s="106" t="s">
        <v>61</v>
      </c>
      <c r="G306" s="97">
        <f>SUM(G296:G305)</f>
        <v>76424.399999999994</v>
      </c>
      <c r="H306" s="98">
        <f t="shared" ref="H306:I306" si="56">SUM(H296:H305)</f>
        <v>6.8999999999993245</v>
      </c>
      <c r="I306" s="99">
        <f t="shared" si="56"/>
        <v>279.59999999999064</v>
      </c>
      <c r="J306" s="59"/>
      <c r="K306" s="59"/>
      <c r="L306" s="59"/>
      <c r="M306" s="59"/>
      <c r="N306" s="59"/>
    </row>
    <row r="307" spans="2:14" x14ac:dyDescent="0.25"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</row>
    <row r="308" spans="2:14" ht="15.75" thickBot="1" x14ac:dyDescent="0.3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</row>
    <row r="309" spans="2:14" ht="15.75" thickBot="1" x14ac:dyDescent="0.3">
      <c r="B309" s="246" t="s">
        <v>82</v>
      </c>
      <c r="C309" s="247"/>
      <c r="D309" s="247"/>
      <c r="E309" s="247"/>
      <c r="F309" s="247"/>
      <c r="G309" s="247"/>
      <c r="H309" s="247"/>
      <c r="I309" s="248"/>
      <c r="J309" s="249" t="s">
        <v>64</v>
      </c>
      <c r="K309" s="250"/>
      <c r="L309" s="250"/>
      <c r="M309" s="251"/>
      <c r="N309" s="116">
        <f>I321/SQRT(G321*H321)</f>
        <v>0.14316764416918984</v>
      </c>
    </row>
    <row r="310" spans="2:14" ht="15.75" thickBot="1" x14ac:dyDescent="0.3">
      <c r="B310" s="115"/>
      <c r="C310" s="114" t="s">
        <v>60</v>
      </c>
      <c r="D310" s="112"/>
      <c r="E310" s="112"/>
      <c r="F310" s="112"/>
      <c r="G310" s="112"/>
      <c r="H310" s="112"/>
      <c r="I310" s="113"/>
      <c r="J310" s="240" t="s">
        <v>65</v>
      </c>
      <c r="K310" s="241"/>
      <c r="L310" s="241"/>
      <c r="M310" s="242"/>
      <c r="N310" s="117">
        <v>0.63200000000000001</v>
      </c>
    </row>
    <row r="311" spans="2:14" ht="15.75" thickBot="1" x14ac:dyDescent="0.3">
      <c r="B311" s="108">
        <v>1</v>
      </c>
      <c r="C311" s="80">
        <v>70</v>
      </c>
      <c r="D311" s="74">
        <v>0</v>
      </c>
      <c r="E311" s="91">
        <f>C311-C321</f>
        <v>-143.4</v>
      </c>
      <c r="F311" s="110">
        <f>D311-D321</f>
        <v>0.10000000000000009</v>
      </c>
      <c r="G311" s="91">
        <f>E311*E311</f>
        <v>20563.560000000001</v>
      </c>
      <c r="H311" s="110">
        <f>F311*F311</f>
        <v>1.0000000000000018E-2</v>
      </c>
      <c r="I311" s="111">
        <f>E311*F311</f>
        <v>-14.340000000000014</v>
      </c>
      <c r="J311" s="258" t="s">
        <v>66</v>
      </c>
      <c r="K311" s="259"/>
      <c r="L311" s="259"/>
      <c r="M311" s="260"/>
      <c r="N311" s="118" t="b">
        <f>N309&gt;N310</f>
        <v>0</v>
      </c>
    </row>
    <row r="312" spans="2:14" x14ac:dyDescent="0.25">
      <c r="B312" s="103">
        <v>2</v>
      </c>
      <c r="C312" s="80">
        <v>97</v>
      </c>
      <c r="D312" s="74">
        <v>0</v>
      </c>
      <c r="E312" s="90">
        <f>C312-C321</f>
        <v>-116.4</v>
      </c>
      <c r="F312" s="89">
        <f>D312-D321</f>
        <v>0.10000000000000009</v>
      </c>
      <c r="G312" s="90">
        <f t="shared" ref="G312:H320" si="57">E312*E312</f>
        <v>13548.960000000001</v>
      </c>
      <c r="H312" s="89">
        <f t="shared" si="57"/>
        <v>1.0000000000000018E-2</v>
      </c>
      <c r="I312" s="95">
        <f t="shared" ref="I312:I320" si="58">E312*F312</f>
        <v>-11.640000000000011</v>
      </c>
      <c r="J312" s="59"/>
      <c r="K312" s="59"/>
      <c r="L312" s="59"/>
      <c r="M312" s="59"/>
      <c r="N312" s="59"/>
    </row>
    <row r="313" spans="2:14" x14ac:dyDescent="0.25">
      <c r="B313" s="103">
        <v>3</v>
      </c>
      <c r="C313" s="80">
        <v>130</v>
      </c>
      <c r="D313" s="74">
        <v>0</v>
      </c>
      <c r="E313" s="90">
        <f>C313-C321</f>
        <v>-83.4</v>
      </c>
      <c r="F313" s="89">
        <f>D313-D321</f>
        <v>0.10000000000000009</v>
      </c>
      <c r="G313" s="90">
        <f t="shared" si="57"/>
        <v>6955.5600000000013</v>
      </c>
      <c r="H313" s="89">
        <f t="shared" si="57"/>
        <v>1.0000000000000018E-2</v>
      </c>
      <c r="I313" s="95">
        <f t="shared" si="58"/>
        <v>-8.3400000000000087</v>
      </c>
      <c r="J313" s="59"/>
      <c r="K313" s="59"/>
      <c r="L313" s="59"/>
      <c r="M313" s="59"/>
      <c r="N313" s="59"/>
    </row>
    <row r="314" spans="2:14" x14ac:dyDescent="0.25">
      <c r="B314" s="103">
        <v>4</v>
      </c>
      <c r="C314" s="80">
        <v>186</v>
      </c>
      <c r="D314" s="74">
        <v>-1.0000000000000009</v>
      </c>
      <c r="E314" s="90">
        <f>C314-C321</f>
        <v>-27.400000000000006</v>
      </c>
      <c r="F314" s="89">
        <f>D314-D321</f>
        <v>-0.9000000000000008</v>
      </c>
      <c r="G314" s="90">
        <f t="shared" si="57"/>
        <v>750.76000000000033</v>
      </c>
      <c r="H314" s="89">
        <f t="shared" si="57"/>
        <v>0.81000000000000139</v>
      </c>
      <c r="I314" s="95">
        <f t="shared" si="58"/>
        <v>24.660000000000029</v>
      </c>
      <c r="J314" s="59"/>
      <c r="K314" s="59"/>
      <c r="L314" s="59"/>
      <c r="M314" s="59"/>
      <c r="N314" s="59"/>
    </row>
    <row r="315" spans="2:14" x14ac:dyDescent="0.25">
      <c r="B315" s="103">
        <v>5</v>
      </c>
      <c r="C315" s="80">
        <v>211</v>
      </c>
      <c r="D315" s="74">
        <v>0</v>
      </c>
      <c r="E315" s="90">
        <f>C315-C321</f>
        <v>-2.4000000000000057</v>
      </c>
      <c r="F315" s="89">
        <f>D315-D321</f>
        <v>0.10000000000000009</v>
      </c>
      <c r="G315" s="90">
        <f t="shared" si="57"/>
        <v>5.7600000000000273</v>
      </c>
      <c r="H315" s="89">
        <f t="shared" si="57"/>
        <v>1.0000000000000018E-2</v>
      </c>
      <c r="I315" s="95">
        <f t="shared" si="58"/>
        <v>-0.24000000000000077</v>
      </c>
      <c r="J315" s="59"/>
      <c r="K315" s="59"/>
      <c r="L315" s="59"/>
      <c r="M315" s="59"/>
      <c r="N315" s="59"/>
    </row>
    <row r="316" spans="2:14" x14ac:dyDescent="0.25">
      <c r="B316" s="103">
        <v>6</v>
      </c>
      <c r="C316" s="80">
        <v>234</v>
      </c>
      <c r="D316" s="74">
        <v>0</v>
      </c>
      <c r="E316" s="90">
        <f>C316-C321</f>
        <v>20.599999999999994</v>
      </c>
      <c r="F316" s="89">
        <f>D316-D321</f>
        <v>0.10000000000000009</v>
      </c>
      <c r="G316" s="90">
        <f t="shared" si="57"/>
        <v>424.35999999999979</v>
      </c>
      <c r="H316" s="89">
        <f t="shared" si="57"/>
        <v>1.0000000000000018E-2</v>
      </c>
      <c r="I316" s="95">
        <f t="shared" si="58"/>
        <v>2.0600000000000014</v>
      </c>
      <c r="J316" s="59"/>
      <c r="K316" s="59"/>
      <c r="L316" s="59"/>
      <c r="M316" s="59"/>
      <c r="N316" s="59"/>
    </row>
    <row r="317" spans="2:14" x14ac:dyDescent="0.25">
      <c r="B317" s="103">
        <v>7</v>
      </c>
      <c r="C317" s="80">
        <v>270</v>
      </c>
      <c r="D317" s="74">
        <v>-1.0000000000000009</v>
      </c>
      <c r="E317" s="90">
        <f>C317-C321</f>
        <v>56.599999999999994</v>
      </c>
      <c r="F317" s="89">
        <f>D317-D321</f>
        <v>-0.9000000000000008</v>
      </c>
      <c r="G317" s="90">
        <f t="shared" si="57"/>
        <v>3203.5599999999995</v>
      </c>
      <c r="H317" s="89">
        <f t="shared" si="57"/>
        <v>0.81000000000000139</v>
      </c>
      <c r="I317" s="95">
        <f t="shared" si="58"/>
        <v>-50.94000000000004</v>
      </c>
      <c r="J317" s="59"/>
      <c r="K317" s="59"/>
      <c r="L317" s="59"/>
      <c r="M317" s="59"/>
      <c r="N317" s="59"/>
    </row>
    <row r="318" spans="2:14" x14ac:dyDescent="0.25">
      <c r="B318" s="103">
        <v>8</v>
      </c>
      <c r="C318" s="80">
        <v>283</v>
      </c>
      <c r="D318" s="74">
        <v>0</v>
      </c>
      <c r="E318" s="90">
        <f>C318-C321</f>
        <v>69.599999999999994</v>
      </c>
      <c r="F318" s="89">
        <f>D318-D321</f>
        <v>0.10000000000000009</v>
      </c>
      <c r="G318" s="90">
        <f t="shared" si="57"/>
        <v>4844.1599999999989</v>
      </c>
      <c r="H318" s="89">
        <f t="shared" si="57"/>
        <v>1.0000000000000018E-2</v>
      </c>
      <c r="I318" s="95">
        <f t="shared" si="58"/>
        <v>6.9600000000000053</v>
      </c>
      <c r="J318" s="59"/>
      <c r="K318" s="59"/>
      <c r="L318" s="59"/>
      <c r="M318" s="59"/>
      <c r="N318" s="59"/>
    </row>
    <row r="319" spans="2:14" x14ac:dyDescent="0.25">
      <c r="B319" s="103">
        <v>9</v>
      </c>
      <c r="C319" s="80">
        <v>310</v>
      </c>
      <c r="D319" s="74">
        <v>1.0000000000000009</v>
      </c>
      <c r="E319" s="90">
        <f>C319-C321</f>
        <v>96.6</v>
      </c>
      <c r="F319" s="89">
        <f>D319-D321</f>
        <v>1.100000000000001</v>
      </c>
      <c r="G319" s="90">
        <f t="shared" si="57"/>
        <v>9331.56</v>
      </c>
      <c r="H319" s="89">
        <f t="shared" si="57"/>
        <v>1.2100000000000022</v>
      </c>
      <c r="I319" s="95">
        <f t="shared" si="58"/>
        <v>106.26000000000009</v>
      </c>
      <c r="J319" s="59"/>
      <c r="K319" s="59"/>
      <c r="L319" s="59"/>
      <c r="M319" s="59"/>
      <c r="N319" s="59"/>
    </row>
    <row r="320" spans="2:14" ht="15.75" thickBot="1" x14ac:dyDescent="0.3">
      <c r="B320" s="104">
        <v>10</v>
      </c>
      <c r="C320" s="127">
        <v>343</v>
      </c>
      <c r="D320" s="78">
        <v>0</v>
      </c>
      <c r="E320" s="90">
        <f>C320-C321</f>
        <v>129.6</v>
      </c>
      <c r="F320" s="93">
        <f>D320-D321</f>
        <v>0.10000000000000009</v>
      </c>
      <c r="G320" s="92">
        <f t="shared" si="57"/>
        <v>16796.16</v>
      </c>
      <c r="H320" s="93">
        <f t="shared" si="57"/>
        <v>1.0000000000000018E-2</v>
      </c>
      <c r="I320" s="96">
        <f t="shared" si="58"/>
        <v>12.960000000000012</v>
      </c>
      <c r="J320" s="59"/>
      <c r="K320" s="59"/>
      <c r="L320" s="59"/>
      <c r="M320" s="59"/>
      <c r="N320" s="59"/>
    </row>
    <row r="321" spans="2:14" ht="15.75" thickBot="1" x14ac:dyDescent="0.3">
      <c r="B321" s="105" t="s">
        <v>63</v>
      </c>
      <c r="C321" s="128">
        <v>213.4</v>
      </c>
      <c r="D321" s="107">
        <v>-0.10000000000000009</v>
      </c>
      <c r="E321" s="100"/>
      <c r="F321" s="106" t="s">
        <v>61</v>
      </c>
      <c r="G321" s="97">
        <f>SUM(G311:G320)</f>
        <v>76424.399999999994</v>
      </c>
      <c r="H321" s="98">
        <f t="shared" ref="H321:I321" si="59">SUM(H311:H320)</f>
        <v>2.9000000000000052</v>
      </c>
      <c r="I321" s="99">
        <f t="shared" si="59"/>
        <v>67.400000000000063</v>
      </c>
      <c r="J321" s="59"/>
      <c r="K321" s="59"/>
      <c r="L321" s="59"/>
      <c r="M321" s="59"/>
      <c r="N321" s="59"/>
    </row>
    <row r="322" spans="2:14" x14ac:dyDescent="0.25"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</row>
    <row r="323" spans="2:14" ht="15.75" thickBot="1" x14ac:dyDescent="0.3"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</row>
    <row r="324" spans="2:14" ht="15.75" thickBot="1" x14ac:dyDescent="0.3">
      <c r="B324" s="246" t="s">
        <v>83</v>
      </c>
      <c r="C324" s="247"/>
      <c r="D324" s="247"/>
      <c r="E324" s="247"/>
      <c r="F324" s="247"/>
      <c r="G324" s="247"/>
      <c r="H324" s="247"/>
      <c r="I324" s="248"/>
      <c r="J324" s="249" t="s">
        <v>64</v>
      </c>
      <c r="K324" s="250"/>
      <c r="L324" s="250"/>
      <c r="M324" s="251"/>
      <c r="N324" s="116">
        <f>I336/SQRT(G336*H336)</f>
        <v>-0.61632841536999028</v>
      </c>
    </row>
    <row r="325" spans="2:14" ht="15.75" thickBot="1" x14ac:dyDescent="0.3">
      <c r="B325" s="115"/>
      <c r="C325" s="114" t="s">
        <v>60</v>
      </c>
      <c r="D325" s="112"/>
      <c r="E325" s="112"/>
      <c r="F325" s="112"/>
      <c r="G325" s="112"/>
      <c r="H325" s="112"/>
      <c r="I325" s="113"/>
      <c r="J325" s="240" t="s">
        <v>65</v>
      </c>
      <c r="K325" s="241"/>
      <c r="L325" s="241"/>
      <c r="M325" s="242"/>
      <c r="N325" s="117">
        <v>0.63200000000000001</v>
      </c>
    </row>
    <row r="326" spans="2:14" ht="15.75" thickBot="1" x14ac:dyDescent="0.3">
      <c r="B326" s="108">
        <v>1</v>
      </c>
      <c r="C326" s="80">
        <v>70</v>
      </c>
      <c r="D326" s="74">
        <v>0</v>
      </c>
      <c r="E326" s="91">
        <f>C326-C336</f>
        <v>-143.4</v>
      </c>
      <c r="F326" s="110">
        <f>D326-D336</f>
        <v>0.39999999999993374</v>
      </c>
      <c r="G326" s="91">
        <f>E326*E326</f>
        <v>20563.560000000001</v>
      </c>
      <c r="H326" s="110">
        <f>F326*F326</f>
        <v>0.15999999999994699</v>
      </c>
      <c r="I326" s="111">
        <f>E326*F326</f>
        <v>-57.359999999990499</v>
      </c>
      <c r="J326" s="258" t="s">
        <v>66</v>
      </c>
      <c r="K326" s="259"/>
      <c r="L326" s="259"/>
      <c r="M326" s="260"/>
      <c r="N326" s="118" t="b">
        <f>N324&gt;N325</f>
        <v>0</v>
      </c>
    </row>
    <row r="327" spans="2:14" x14ac:dyDescent="0.25">
      <c r="B327" s="103">
        <v>2</v>
      </c>
      <c r="C327" s="80">
        <v>97</v>
      </c>
      <c r="D327" s="74">
        <v>0</v>
      </c>
      <c r="E327" s="90">
        <f>C327-C336</f>
        <v>-116.4</v>
      </c>
      <c r="F327" s="89">
        <f>D327-D336</f>
        <v>0.39999999999993374</v>
      </c>
      <c r="G327" s="90">
        <f t="shared" ref="G327:H335" si="60">E327*E327</f>
        <v>13548.960000000001</v>
      </c>
      <c r="H327" s="89">
        <f t="shared" si="60"/>
        <v>0.15999999999994699</v>
      </c>
      <c r="I327" s="95">
        <f t="shared" ref="I327:I335" si="61">E327*F327</f>
        <v>-46.559999999992293</v>
      </c>
      <c r="J327" s="59"/>
      <c r="K327" s="59"/>
      <c r="L327" s="59"/>
      <c r="M327" s="59"/>
      <c r="N327" s="59"/>
    </row>
    <row r="328" spans="2:14" x14ac:dyDescent="0.25">
      <c r="B328" s="103">
        <v>3</v>
      </c>
      <c r="C328" s="80">
        <v>130</v>
      </c>
      <c r="D328" s="74">
        <v>1.0000000000001119</v>
      </c>
      <c r="E328" s="90">
        <f>C328-C336</f>
        <v>-83.4</v>
      </c>
      <c r="F328" s="89">
        <f>D328-D336</f>
        <v>1.4000000000000457</v>
      </c>
      <c r="G328" s="90">
        <f t="shared" si="60"/>
        <v>6955.5600000000013</v>
      </c>
      <c r="H328" s="89">
        <f t="shared" si="60"/>
        <v>1.9600000000001279</v>
      </c>
      <c r="I328" s="95">
        <f t="shared" si="61"/>
        <v>-116.76000000000381</v>
      </c>
      <c r="J328" s="59"/>
      <c r="K328" s="59"/>
      <c r="L328" s="59"/>
      <c r="M328" s="59"/>
      <c r="N328" s="59"/>
    </row>
    <row r="329" spans="2:14" x14ac:dyDescent="0.25">
      <c r="B329" s="103">
        <v>4</v>
      </c>
      <c r="C329" s="80">
        <v>186</v>
      </c>
      <c r="D329" s="74">
        <v>0</v>
      </c>
      <c r="E329" s="90">
        <f>C329-C336</f>
        <v>-27.400000000000006</v>
      </c>
      <c r="F329" s="89">
        <f>D329-D336</f>
        <v>0.39999999999993374</v>
      </c>
      <c r="G329" s="90">
        <f t="shared" si="60"/>
        <v>750.76000000000033</v>
      </c>
      <c r="H329" s="89">
        <f t="shared" si="60"/>
        <v>0.15999999999994699</v>
      </c>
      <c r="I329" s="95">
        <f t="shared" si="61"/>
        <v>-10.959999999998187</v>
      </c>
      <c r="J329" s="59"/>
      <c r="K329" s="158"/>
      <c r="L329" s="160"/>
      <c r="M329" s="160"/>
      <c r="N329" s="59"/>
    </row>
    <row r="330" spans="2:14" x14ac:dyDescent="0.25">
      <c r="B330" s="103">
        <v>5</v>
      </c>
      <c r="C330" s="80">
        <v>211</v>
      </c>
      <c r="D330" s="74">
        <v>-0.99999999999988987</v>
      </c>
      <c r="E330" s="90">
        <f>C330-C336</f>
        <v>-2.4000000000000057</v>
      </c>
      <c r="F330" s="89">
        <f>D330-D336</f>
        <v>-0.59999999999995612</v>
      </c>
      <c r="G330" s="90">
        <f t="shared" si="60"/>
        <v>5.7600000000000273</v>
      </c>
      <c r="H330" s="89">
        <f t="shared" si="60"/>
        <v>0.35999999999994736</v>
      </c>
      <c r="I330" s="95">
        <f t="shared" si="61"/>
        <v>1.439999999999898</v>
      </c>
      <c r="J330" s="59"/>
      <c r="K330" s="158"/>
      <c r="L330" s="161"/>
      <c r="M330" s="161"/>
      <c r="N330" s="59"/>
    </row>
    <row r="331" spans="2:14" x14ac:dyDescent="0.25">
      <c r="B331" s="103">
        <v>6</v>
      </c>
      <c r="C331" s="80">
        <v>234</v>
      </c>
      <c r="D331" s="74">
        <v>-0.99999999999988987</v>
      </c>
      <c r="E331" s="90">
        <f>C331-C336</f>
        <v>20.599999999999994</v>
      </c>
      <c r="F331" s="89">
        <f>D331-D336</f>
        <v>-0.59999999999995612</v>
      </c>
      <c r="G331" s="90">
        <f t="shared" si="60"/>
        <v>424.35999999999979</v>
      </c>
      <c r="H331" s="89">
        <f t="shared" si="60"/>
        <v>0.35999999999994736</v>
      </c>
      <c r="I331" s="95">
        <f t="shared" si="61"/>
        <v>-12.359999999999093</v>
      </c>
      <c r="J331" s="59"/>
      <c r="K331" s="158"/>
      <c r="L331" s="162"/>
      <c r="M331" s="162"/>
      <c r="N331" s="59"/>
    </row>
    <row r="332" spans="2:14" x14ac:dyDescent="0.25">
      <c r="B332" s="103">
        <v>7</v>
      </c>
      <c r="C332" s="80">
        <v>270</v>
      </c>
      <c r="D332" s="74">
        <v>-0.99999999999988987</v>
      </c>
      <c r="E332" s="90">
        <f>C332-C336</f>
        <v>56.599999999999994</v>
      </c>
      <c r="F332" s="89">
        <f>D332-D336</f>
        <v>-0.59999999999995612</v>
      </c>
      <c r="G332" s="90">
        <f t="shared" si="60"/>
        <v>3203.5599999999995</v>
      </c>
      <c r="H332" s="89">
        <f t="shared" si="60"/>
        <v>0.35999999999994736</v>
      </c>
      <c r="I332" s="95">
        <f t="shared" si="61"/>
        <v>-33.959999999997514</v>
      </c>
      <c r="J332" s="59"/>
      <c r="K332" s="160"/>
      <c r="L332" s="160"/>
      <c r="M332" s="160"/>
      <c r="N332" s="59"/>
    </row>
    <row r="333" spans="2:14" x14ac:dyDescent="0.25">
      <c r="B333" s="103">
        <v>8</v>
      </c>
      <c r="C333" s="80">
        <v>283</v>
      </c>
      <c r="D333" s="74">
        <v>-0.99999999999988987</v>
      </c>
      <c r="E333" s="90">
        <f>C333-C336</f>
        <v>69.599999999999994</v>
      </c>
      <c r="F333" s="89">
        <f>D333-D336</f>
        <v>-0.59999999999995612</v>
      </c>
      <c r="G333" s="90">
        <f t="shared" si="60"/>
        <v>4844.1599999999989</v>
      </c>
      <c r="H333" s="89">
        <f t="shared" si="60"/>
        <v>0.35999999999994736</v>
      </c>
      <c r="I333" s="95">
        <f t="shared" si="61"/>
        <v>-41.759999999996943</v>
      </c>
      <c r="J333" s="59"/>
      <c r="K333" s="160"/>
      <c r="L333" s="160"/>
      <c r="M333" s="160"/>
      <c r="N333" s="59"/>
    </row>
    <row r="334" spans="2:14" x14ac:dyDescent="0.25">
      <c r="B334" s="103">
        <v>9</v>
      </c>
      <c r="C334" s="80">
        <v>310</v>
      </c>
      <c r="D334" s="74">
        <v>0</v>
      </c>
      <c r="E334" s="90">
        <f>C334-C336</f>
        <v>96.6</v>
      </c>
      <c r="F334" s="89">
        <f>D334-D336</f>
        <v>0.39999999999993374</v>
      </c>
      <c r="G334" s="90">
        <f t="shared" si="60"/>
        <v>9331.56</v>
      </c>
      <c r="H334" s="89">
        <f t="shared" si="60"/>
        <v>0.15999999999994699</v>
      </c>
      <c r="I334" s="95">
        <f t="shared" si="61"/>
        <v>38.639999999993599</v>
      </c>
      <c r="J334" s="59"/>
      <c r="K334" s="59"/>
      <c r="L334" s="59"/>
      <c r="M334" s="59"/>
      <c r="N334" s="59"/>
    </row>
    <row r="335" spans="2:14" ht="15.75" thickBot="1" x14ac:dyDescent="0.3">
      <c r="B335" s="104">
        <v>10</v>
      </c>
      <c r="C335" s="127">
        <v>343</v>
      </c>
      <c r="D335" s="78">
        <v>-0.99999999999988987</v>
      </c>
      <c r="E335" s="90">
        <f>C335-C336</f>
        <v>129.6</v>
      </c>
      <c r="F335" s="93">
        <f>D335-D336</f>
        <v>-0.59999999999995612</v>
      </c>
      <c r="G335" s="92">
        <f t="shared" si="60"/>
        <v>16796.16</v>
      </c>
      <c r="H335" s="93">
        <f t="shared" si="60"/>
        <v>0.35999999999994736</v>
      </c>
      <c r="I335" s="96">
        <f t="shared" si="61"/>
        <v>-77.759999999994307</v>
      </c>
      <c r="J335" s="59"/>
      <c r="K335" s="59"/>
      <c r="L335" s="59"/>
      <c r="M335" s="59"/>
      <c r="N335" s="59"/>
    </row>
    <row r="336" spans="2:14" ht="15.75" thickBot="1" x14ac:dyDescent="0.3">
      <c r="B336" s="105" t="s">
        <v>63</v>
      </c>
      <c r="C336" s="128">
        <v>213.4</v>
      </c>
      <c r="D336" s="107">
        <v>-0.39999999999993374</v>
      </c>
      <c r="E336" s="100"/>
      <c r="F336" s="106" t="s">
        <v>61</v>
      </c>
      <c r="G336" s="97">
        <f>SUM(G326:G335)</f>
        <v>76424.399999999994</v>
      </c>
      <c r="H336" s="98">
        <f t="shared" ref="H336:I336" si="62">SUM(H326:H335)</f>
        <v>4.3999999999996531</v>
      </c>
      <c r="I336" s="99">
        <f t="shared" si="62"/>
        <v>-357.39999999997912</v>
      </c>
      <c r="J336" s="59"/>
      <c r="K336" s="59"/>
      <c r="L336" s="59"/>
      <c r="M336" s="59"/>
      <c r="N336" s="59"/>
    </row>
    <row r="337" spans="2:14" x14ac:dyDescent="0.25"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</row>
    <row r="338" spans="2:14" ht="15.75" thickBot="1" x14ac:dyDescent="0.3"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</row>
    <row r="339" spans="2:14" ht="15.75" thickBot="1" x14ac:dyDescent="0.3">
      <c r="B339" s="246" t="s">
        <v>84</v>
      </c>
      <c r="C339" s="247"/>
      <c r="D339" s="247"/>
      <c r="E339" s="247"/>
      <c r="F339" s="247"/>
      <c r="G339" s="247"/>
      <c r="H339" s="247"/>
      <c r="I339" s="248"/>
      <c r="J339" s="249" t="s">
        <v>64</v>
      </c>
      <c r="K339" s="250"/>
      <c r="L339" s="250"/>
      <c r="M339" s="251"/>
      <c r="N339" s="116">
        <f>I351/SQRT(G351*H351)</f>
        <v>-0.30494501424793047</v>
      </c>
    </row>
    <row r="340" spans="2:14" ht="15.75" thickBot="1" x14ac:dyDescent="0.3">
      <c r="B340" s="115"/>
      <c r="C340" s="114" t="s">
        <v>60</v>
      </c>
      <c r="D340" s="112"/>
      <c r="E340" s="112"/>
      <c r="F340" s="112"/>
      <c r="G340" s="112"/>
      <c r="H340" s="112"/>
      <c r="I340" s="113"/>
      <c r="J340" s="240" t="s">
        <v>65</v>
      </c>
      <c r="K340" s="241"/>
      <c r="L340" s="241"/>
      <c r="M340" s="242"/>
      <c r="N340" s="117">
        <v>0.63200000000000001</v>
      </c>
    </row>
    <row r="341" spans="2:14" ht="15.75" thickBot="1" x14ac:dyDescent="0.3">
      <c r="B341" s="108">
        <v>1</v>
      </c>
      <c r="C341" s="80">
        <v>70</v>
      </c>
      <c r="D341" s="74">
        <v>0</v>
      </c>
      <c r="E341" s="91">
        <f>C341-C351</f>
        <v>-143.4</v>
      </c>
      <c r="F341" s="110">
        <f>D341-D351</f>
        <v>-0.39999999999995595</v>
      </c>
      <c r="G341" s="91">
        <f>E341*E341</f>
        <v>20563.560000000001</v>
      </c>
      <c r="H341" s="110">
        <f>F341*F341</f>
        <v>0.15999999999996475</v>
      </c>
      <c r="I341" s="111">
        <f>E341*F341</f>
        <v>57.359999999993683</v>
      </c>
      <c r="J341" s="258" t="s">
        <v>66</v>
      </c>
      <c r="K341" s="259"/>
      <c r="L341" s="259"/>
      <c r="M341" s="260"/>
      <c r="N341" s="118" t="b">
        <f>N339&gt;N340</f>
        <v>0</v>
      </c>
    </row>
    <row r="342" spans="2:14" x14ac:dyDescent="0.25">
      <c r="B342" s="103">
        <v>2</v>
      </c>
      <c r="C342" s="80">
        <v>97</v>
      </c>
      <c r="D342" s="74">
        <v>0.99999999999988987</v>
      </c>
      <c r="E342" s="90">
        <f>C342-C351</f>
        <v>-116.4</v>
      </c>
      <c r="F342" s="89">
        <f>D342-D351</f>
        <v>0.59999999999993392</v>
      </c>
      <c r="G342" s="90">
        <f t="shared" ref="G342:H350" si="63">E342*E342</f>
        <v>13548.960000000001</v>
      </c>
      <c r="H342" s="89">
        <f t="shared" si="63"/>
        <v>0.35999999999992072</v>
      </c>
      <c r="I342" s="95">
        <f t="shared" ref="I342:I350" si="64">E342*F342</f>
        <v>-69.839999999992315</v>
      </c>
      <c r="J342" s="59"/>
      <c r="K342" s="59"/>
      <c r="L342" s="59"/>
      <c r="M342" s="59"/>
      <c r="N342" s="59"/>
    </row>
    <row r="343" spans="2:14" x14ac:dyDescent="0.25">
      <c r="B343" s="103">
        <v>3</v>
      </c>
      <c r="C343" s="80">
        <v>130</v>
      </c>
      <c r="D343" s="74">
        <v>0.99999999999988987</v>
      </c>
      <c r="E343" s="90">
        <f>C343-C351</f>
        <v>-83.4</v>
      </c>
      <c r="F343" s="89">
        <f>D343-D351</f>
        <v>0.59999999999993392</v>
      </c>
      <c r="G343" s="90">
        <f t="shared" si="63"/>
        <v>6955.5600000000013</v>
      </c>
      <c r="H343" s="89">
        <f t="shared" si="63"/>
        <v>0.35999999999992072</v>
      </c>
      <c r="I343" s="95">
        <f t="shared" si="64"/>
        <v>-50.039999999994492</v>
      </c>
      <c r="J343" s="59"/>
      <c r="K343" s="59"/>
      <c r="L343" s="59"/>
      <c r="M343" s="59"/>
      <c r="N343" s="59"/>
    </row>
    <row r="344" spans="2:14" x14ac:dyDescent="0.25">
      <c r="B344" s="103">
        <v>4</v>
      </c>
      <c r="C344" s="80">
        <v>186</v>
      </c>
      <c r="D344" s="74">
        <v>0.99999999999988987</v>
      </c>
      <c r="E344" s="90">
        <f>C344-C351</f>
        <v>-27.400000000000006</v>
      </c>
      <c r="F344" s="89">
        <f>D344-D351</f>
        <v>0.59999999999993392</v>
      </c>
      <c r="G344" s="90">
        <f t="shared" si="63"/>
        <v>750.76000000000033</v>
      </c>
      <c r="H344" s="89">
        <f t="shared" si="63"/>
        <v>0.35999999999992072</v>
      </c>
      <c r="I344" s="95">
        <f t="shared" si="64"/>
        <v>-16.439999999998193</v>
      </c>
      <c r="J344" s="59"/>
      <c r="K344" s="59"/>
      <c r="L344" s="59"/>
      <c r="M344" s="59"/>
      <c r="N344" s="59"/>
    </row>
    <row r="345" spans="2:14" x14ac:dyDescent="0.25">
      <c r="B345" s="103">
        <v>5</v>
      </c>
      <c r="C345" s="80">
        <v>211</v>
      </c>
      <c r="D345" s="74">
        <v>0</v>
      </c>
      <c r="E345" s="90">
        <f>C345-C351</f>
        <v>-2.4000000000000057</v>
      </c>
      <c r="F345" s="89">
        <f>D345-D351</f>
        <v>-0.39999999999995595</v>
      </c>
      <c r="G345" s="90">
        <f t="shared" si="63"/>
        <v>5.7600000000000273</v>
      </c>
      <c r="H345" s="89">
        <f t="shared" si="63"/>
        <v>0.15999999999996475</v>
      </c>
      <c r="I345" s="95">
        <f t="shared" si="64"/>
        <v>0.95999999999989649</v>
      </c>
      <c r="J345" s="59"/>
      <c r="K345" s="59"/>
      <c r="L345" s="59"/>
      <c r="M345" s="59"/>
      <c r="N345" s="59"/>
    </row>
    <row r="346" spans="2:14" x14ac:dyDescent="0.25">
      <c r="B346" s="103">
        <v>6</v>
      </c>
      <c r="C346" s="80">
        <v>234</v>
      </c>
      <c r="D346" s="74">
        <v>0</v>
      </c>
      <c r="E346" s="90">
        <f>C346-C351</f>
        <v>20.599999999999994</v>
      </c>
      <c r="F346" s="89">
        <f>D346-D351</f>
        <v>-0.39999999999995595</v>
      </c>
      <c r="G346" s="90">
        <f t="shared" si="63"/>
        <v>424.35999999999979</v>
      </c>
      <c r="H346" s="89">
        <f t="shared" si="63"/>
        <v>0.15999999999996475</v>
      </c>
      <c r="I346" s="95">
        <f t="shared" si="64"/>
        <v>-8.2399999999990907</v>
      </c>
      <c r="J346" s="59"/>
      <c r="K346" s="59"/>
      <c r="L346" s="59"/>
      <c r="M346" s="59"/>
      <c r="N346" s="59"/>
    </row>
    <row r="347" spans="2:14" x14ac:dyDescent="0.25">
      <c r="B347" s="103">
        <v>7</v>
      </c>
      <c r="C347" s="80">
        <v>270</v>
      </c>
      <c r="D347" s="74">
        <v>0</v>
      </c>
      <c r="E347" s="90">
        <f>C347-C351</f>
        <v>56.599999999999994</v>
      </c>
      <c r="F347" s="89">
        <f>D347-D351</f>
        <v>-0.39999999999995595</v>
      </c>
      <c r="G347" s="90">
        <f t="shared" si="63"/>
        <v>3203.5599999999995</v>
      </c>
      <c r="H347" s="89">
        <f t="shared" si="63"/>
        <v>0.15999999999996475</v>
      </c>
      <c r="I347" s="95">
        <f t="shared" si="64"/>
        <v>-22.639999999997503</v>
      </c>
      <c r="J347" s="59"/>
      <c r="K347" s="59"/>
      <c r="L347" s="59"/>
      <c r="M347" s="59"/>
      <c r="N347" s="59"/>
    </row>
    <row r="348" spans="2:14" x14ac:dyDescent="0.25">
      <c r="B348" s="103">
        <v>8</v>
      </c>
      <c r="C348" s="80">
        <v>283</v>
      </c>
      <c r="D348" s="74">
        <v>0</v>
      </c>
      <c r="E348" s="90">
        <f>C348-C351</f>
        <v>69.599999999999994</v>
      </c>
      <c r="F348" s="89">
        <f>D348-D351</f>
        <v>-0.39999999999995595</v>
      </c>
      <c r="G348" s="90">
        <f t="shared" si="63"/>
        <v>4844.1599999999989</v>
      </c>
      <c r="H348" s="89">
        <f t="shared" si="63"/>
        <v>0.15999999999996475</v>
      </c>
      <c r="I348" s="95">
        <f t="shared" si="64"/>
        <v>-27.83999999999693</v>
      </c>
      <c r="J348" s="59"/>
      <c r="K348" s="59"/>
      <c r="L348" s="59"/>
      <c r="M348" s="59"/>
      <c r="N348" s="59"/>
    </row>
    <row r="349" spans="2:14" x14ac:dyDescent="0.25">
      <c r="B349" s="103">
        <v>9</v>
      </c>
      <c r="C349" s="80">
        <v>310</v>
      </c>
      <c r="D349" s="74">
        <v>0.99999999999988987</v>
      </c>
      <c r="E349" s="90">
        <f>C349-C351</f>
        <v>96.6</v>
      </c>
      <c r="F349" s="89">
        <f>D349-D351</f>
        <v>0.59999999999993392</v>
      </c>
      <c r="G349" s="90">
        <f t="shared" si="63"/>
        <v>9331.56</v>
      </c>
      <c r="H349" s="89">
        <f t="shared" si="63"/>
        <v>0.35999999999992072</v>
      </c>
      <c r="I349" s="95">
        <f t="shared" si="64"/>
        <v>57.959999999993613</v>
      </c>
      <c r="J349" s="59"/>
      <c r="K349" s="59"/>
      <c r="L349" s="59"/>
      <c r="M349" s="59"/>
      <c r="N349" s="59"/>
    </row>
    <row r="350" spans="2:14" ht="15.75" thickBot="1" x14ac:dyDescent="0.3">
      <c r="B350" s="104">
        <v>10</v>
      </c>
      <c r="C350" s="127">
        <v>343</v>
      </c>
      <c r="D350" s="78">
        <v>0</v>
      </c>
      <c r="E350" s="90">
        <f>C350-C351</f>
        <v>129.6</v>
      </c>
      <c r="F350" s="93">
        <f>D350-D351</f>
        <v>-0.39999999999995595</v>
      </c>
      <c r="G350" s="92">
        <f t="shared" si="63"/>
        <v>16796.16</v>
      </c>
      <c r="H350" s="93">
        <f t="shared" si="63"/>
        <v>0.15999999999996475</v>
      </c>
      <c r="I350" s="96">
        <f t="shared" si="64"/>
        <v>-51.839999999994291</v>
      </c>
      <c r="J350" s="59"/>
      <c r="K350" s="59"/>
      <c r="L350" s="59"/>
      <c r="M350" s="59"/>
      <c r="N350" s="59"/>
    </row>
    <row r="351" spans="2:14" ht="15.75" thickBot="1" x14ac:dyDescent="0.3">
      <c r="B351" s="105" t="s">
        <v>63</v>
      </c>
      <c r="C351" s="128">
        <v>213.4</v>
      </c>
      <c r="D351" s="107">
        <v>0.39999999999995595</v>
      </c>
      <c r="E351" s="100"/>
      <c r="F351" s="106" t="s">
        <v>61</v>
      </c>
      <c r="G351" s="97">
        <f>SUM(G341:G350)</f>
        <v>76424.399999999994</v>
      </c>
      <c r="H351" s="98">
        <f t="shared" ref="H351:I351" si="65">SUM(H341:H350)</f>
        <v>2.3999999999994714</v>
      </c>
      <c r="I351" s="99">
        <f t="shared" si="65"/>
        <v>-130.59999999998561</v>
      </c>
      <c r="J351" s="59"/>
      <c r="K351" s="59"/>
      <c r="L351" s="59"/>
      <c r="M351" s="59"/>
      <c r="N351" s="59"/>
    </row>
    <row r="352" spans="2:14" x14ac:dyDescent="0.25"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</row>
    <row r="353" spans="2:14" ht="15.75" thickBot="1" x14ac:dyDescent="0.3"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</row>
    <row r="354" spans="2:14" ht="15.75" thickBot="1" x14ac:dyDescent="0.3">
      <c r="B354" s="246" t="s">
        <v>85</v>
      </c>
      <c r="C354" s="247"/>
      <c r="D354" s="247"/>
      <c r="E354" s="247"/>
      <c r="F354" s="247"/>
      <c r="G354" s="247"/>
      <c r="H354" s="247"/>
      <c r="I354" s="248"/>
      <c r="J354" s="249" t="s">
        <v>64</v>
      </c>
      <c r="K354" s="250"/>
      <c r="L354" s="250"/>
      <c r="M354" s="251"/>
      <c r="N354" s="116">
        <f>I366/SQRT(G366*H366)</f>
        <v>-0.11980200491304513</v>
      </c>
    </row>
    <row r="355" spans="2:14" ht="15.75" thickBot="1" x14ac:dyDescent="0.3">
      <c r="B355" s="115"/>
      <c r="C355" s="114" t="s">
        <v>60</v>
      </c>
      <c r="D355" s="112"/>
      <c r="E355" s="112"/>
      <c r="F355" s="112"/>
      <c r="G355" s="112"/>
      <c r="H355" s="112"/>
      <c r="I355" s="113"/>
      <c r="J355" s="240" t="s">
        <v>65</v>
      </c>
      <c r="K355" s="241"/>
      <c r="L355" s="241"/>
      <c r="M355" s="242"/>
      <c r="N355" s="117">
        <v>0.63200000000000001</v>
      </c>
    </row>
    <row r="356" spans="2:14" ht="15.75" thickBot="1" x14ac:dyDescent="0.3">
      <c r="B356" s="108">
        <v>1</v>
      </c>
      <c r="C356" s="80">
        <v>70</v>
      </c>
      <c r="D356" s="74">
        <v>-1.000000000000334</v>
      </c>
      <c r="E356" s="91">
        <f>C356-C366</f>
        <v>-143.4</v>
      </c>
      <c r="F356" s="110">
        <f>D356-D366</f>
        <v>-0.1000000000000778</v>
      </c>
      <c r="G356" s="91">
        <f>E356*E356</f>
        <v>20563.560000000001</v>
      </c>
      <c r="H356" s="110">
        <f>F356*F356</f>
        <v>1.0000000000015561E-2</v>
      </c>
      <c r="I356" s="111">
        <f>E356*F356</f>
        <v>14.340000000011157</v>
      </c>
      <c r="J356" s="258" t="s">
        <v>66</v>
      </c>
      <c r="K356" s="259"/>
      <c r="L356" s="259"/>
      <c r="M356" s="260"/>
      <c r="N356" s="118" t="b">
        <f>N354&gt;N355</f>
        <v>0</v>
      </c>
    </row>
    <row r="357" spans="2:14" x14ac:dyDescent="0.25">
      <c r="B357" s="103">
        <v>2</v>
      </c>
      <c r="C357" s="80">
        <v>97</v>
      </c>
      <c r="D357" s="74">
        <v>-1.000000000000334</v>
      </c>
      <c r="E357" s="90">
        <f>C357-C366</f>
        <v>-116.4</v>
      </c>
      <c r="F357" s="89">
        <f>D357-D366</f>
        <v>-0.1000000000000778</v>
      </c>
      <c r="G357" s="90">
        <f t="shared" ref="G357:H365" si="66">E357*E357</f>
        <v>13548.960000000001</v>
      </c>
      <c r="H357" s="89">
        <f t="shared" si="66"/>
        <v>1.0000000000015561E-2</v>
      </c>
      <c r="I357" s="95">
        <f t="shared" ref="I357:I365" si="67">E357*F357</f>
        <v>11.640000000009056</v>
      </c>
      <c r="J357" s="59"/>
      <c r="K357" s="59"/>
      <c r="L357" s="59"/>
      <c r="M357" s="59"/>
      <c r="N357" s="59"/>
    </row>
    <row r="358" spans="2:14" x14ac:dyDescent="0.25">
      <c r="B358" s="103">
        <v>3</v>
      </c>
      <c r="C358" s="80">
        <v>130</v>
      </c>
      <c r="D358" s="74">
        <v>0</v>
      </c>
      <c r="E358" s="90">
        <f>C358-C366</f>
        <v>-83.4</v>
      </c>
      <c r="F358" s="89">
        <f>D358-D366</f>
        <v>0.90000000000025615</v>
      </c>
      <c r="G358" s="90">
        <f t="shared" si="66"/>
        <v>6955.5600000000013</v>
      </c>
      <c r="H358" s="89">
        <f t="shared" si="66"/>
        <v>0.81000000000046102</v>
      </c>
      <c r="I358" s="95">
        <f t="shared" si="67"/>
        <v>-75.060000000021361</v>
      </c>
      <c r="J358" s="59"/>
      <c r="K358" s="59"/>
      <c r="L358" s="59"/>
      <c r="M358" s="59"/>
      <c r="N358" s="59"/>
    </row>
    <row r="359" spans="2:14" x14ac:dyDescent="0.25">
      <c r="B359" s="103">
        <v>4</v>
      </c>
      <c r="C359" s="80">
        <v>186</v>
      </c>
      <c r="D359" s="74">
        <v>-1.000000000000334</v>
      </c>
      <c r="E359" s="90">
        <f>C359-C366</f>
        <v>-27.400000000000006</v>
      </c>
      <c r="F359" s="89">
        <f>D359-D366</f>
        <v>-0.1000000000000778</v>
      </c>
      <c r="G359" s="90">
        <f t="shared" si="66"/>
        <v>750.76000000000033</v>
      </c>
      <c r="H359" s="89">
        <f t="shared" si="66"/>
        <v>1.0000000000015561E-2</v>
      </c>
      <c r="I359" s="95">
        <f t="shared" si="67"/>
        <v>2.7400000000021323</v>
      </c>
      <c r="J359" s="59"/>
      <c r="K359" s="158"/>
      <c r="L359" s="160"/>
      <c r="M359" s="160"/>
      <c r="N359" s="59"/>
    </row>
    <row r="360" spans="2:14" x14ac:dyDescent="0.25">
      <c r="B360" s="103">
        <v>5</v>
      </c>
      <c r="C360" s="80">
        <v>211</v>
      </c>
      <c r="D360" s="74">
        <v>-1.000000000000334</v>
      </c>
      <c r="E360" s="90">
        <f>C360-C366</f>
        <v>-2.4000000000000057</v>
      </c>
      <c r="F360" s="89">
        <f>D360-D366</f>
        <v>-0.1000000000000778</v>
      </c>
      <c r="G360" s="90">
        <f t="shared" si="66"/>
        <v>5.7600000000000273</v>
      </c>
      <c r="H360" s="89">
        <f t="shared" si="66"/>
        <v>1.0000000000015561E-2</v>
      </c>
      <c r="I360" s="95">
        <f t="shared" si="67"/>
        <v>0.24000000000018729</v>
      </c>
      <c r="J360" s="59"/>
      <c r="K360" s="158"/>
      <c r="L360" s="161"/>
      <c r="M360" s="161"/>
      <c r="N360" s="59"/>
    </row>
    <row r="361" spans="2:14" x14ac:dyDescent="0.25">
      <c r="B361" s="103">
        <v>6</v>
      </c>
      <c r="C361" s="80">
        <v>234</v>
      </c>
      <c r="D361" s="74">
        <v>-1.000000000000334</v>
      </c>
      <c r="E361" s="90">
        <f>C361-C366</f>
        <v>20.599999999999994</v>
      </c>
      <c r="F361" s="89">
        <f>D361-D366</f>
        <v>-0.1000000000000778</v>
      </c>
      <c r="G361" s="90">
        <f t="shared" si="66"/>
        <v>424.35999999999979</v>
      </c>
      <c r="H361" s="89">
        <f t="shared" si="66"/>
        <v>1.0000000000015561E-2</v>
      </c>
      <c r="I361" s="95">
        <f t="shared" si="67"/>
        <v>-2.0600000000016023</v>
      </c>
      <c r="J361" s="59"/>
      <c r="K361" s="158"/>
      <c r="L361" s="162"/>
      <c r="M361" s="162"/>
      <c r="N361" s="59"/>
    </row>
    <row r="362" spans="2:14" x14ac:dyDescent="0.25">
      <c r="B362" s="103">
        <v>7</v>
      </c>
      <c r="C362" s="80">
        <v>270</v>
      </c>
      <c r="D362" s="74">
        <v>-1.000000000000334</v>
      </c>
      <c r="E362" s="90">
        <f>C362-C366</f>
        <v>56.599999999999994</v>
      </c>
      <c r="F362" s="89">
        <f>D362-D366</f>
        <v>-0.1000000000000778</v>
      </c>
      <c r="G362" s="90">
        <f t="shared" si="66"/>
        <v>3203.5599999999995</v>
      </c>
      <c r="H362" s="89">
        <f t="shared" si="66"/>
        <v>1.0000000000015561E-2</v>
      </c>
      <c r="I362" s="95">
        <f t="shared" si="67"/>
        <v>-5.6600000000044028</v>
      </c>
      <c r="J362" s="59"/>
      <c r="K362" s="160"/>
      <c r="L362" s="160"/>
      <c r="M362" s="160"/>
      <c r="N362" s="59"/>
    </row>
    <row r="363" spans="2:14" x14ac:dyDescent="0.25">
      <c r="B363" s="103">
        <v>8</v>
      </c>
      <c r="C363" s="80">
        <v>283</v>
      </c>
      <c r="D363" s="74">
        <v>-2.0000000000002238</v>
      </c>
      <c r="E363" s="90">
        <f>C363-C366</f>
        <v>69.599999999999994</v>
      </c>
      <c r="F363" s="89">
        <f>D363-D366</f>
        <v>-1.0999999999999677</v>
      </c>
      <c r="G363" s="90">
        <f t="shared" si="66"/>
        <v>4844.1599999999989</v>
      </c>
      <c r="H363" s="89">
        <f t="shared" si="66"/>
        <v>1.2099999999999289</v>
      </c>
      <c r="I363" s="95">
        <f t="shared" si="67"/>
        <v>-76.559999999997743</v>
      </c>
      <c r="J363" s="59"/>
      <c r="K363" s="160"/>
      <c r="L363" s="160"/>
      <c r="M363" s="160"/>
      <c r="N363" s="59"/>
    </row>
    <row r="364" spans="2:14" x14ac:dyDescent="0.25">
      <c r="B364" s="103">
        <v>9</v>
      </c>
      <c r="C364" s="80">
        <v>310</v>
      </c>
      <c r="D364" s="74">
        <v>0</v>
      </c>
      <c r="E364" s="90">
        <f>C364-C366</f>
        <v>96.6</v>
      </c>
      <c r="F364" s="89">
        <f>D364-D366</f>
        <v>0.90000000000025615</v>
      </c>
      <c r="G364" s="90">
        <f t="shared" si="66"/>
        <v>9331.56</v>
      </c>
      <c r="H364" s="89">
        <f t="shared" si="66"/>
        <v>0.81000000000046102</v>
      </c>
      <c r="I364" s="95">
        <f t="shared" si="67"/>
        <v>86.940000000024739</v>
      </c>
      <c r="J364" s="59"/>
      <c r="K364" s="59"/>
      <c r="L364" s="59"/>
      <c r="M364" s="59"/>
      <c r="N364" s="59"/>
    </row>
    <row r="365" spans="2:14" ht="15.75" thickBot="1" x14ac:dyDescent="0.3">
      <c r="B365" s="104">
        <v>10</v>
      </c>
      <c r="C365" s="127">
        <v>343</v>
      </c>
      <c r="D365" s="78">
        <v>-1.000000000000334</v>
      </c>
      <c r="E365" s="90">
        <f>C365-C366</f>
        <v>129.6</v>
      </c>
      <c r="F365" s="93">
        <f>D365-D366</f>
        <v>-0.1000000000000778</v>
      </c>
      <c r="G365" s="92">
        <f t="shared" si="66"/>
        <v>16796.16</v>
      </c>
      <c r="H365" s="93">
        <f t="shared" si="66"/>
        <v>1.0000000000015561E-2</v>
      </c>
      <c r="I365" s="96">
        <f t="shared" si="67"/>
        <v>-12.960000000010083</v>
      </c>
      <c r="J365" s="59"/>
      <c r="K365" s="59"/>
      <c r="L365" s="59"/>
      <c r="M365" s="59"/>
      <c r="N365" s="59"/>
    </row>
    <row r="366" spans="2:14" ht="15.75" thickBot="1" x14ac:dyDescent="0.3">
      <c r="B366" s="105" t="s">
        <v>63</v>
      </c>
      <c r="C366" s="128">
        <v>213.4</v>
      </c>
      <c r="D366" s="107">
        <v>-0.90000000000025615</v>
      </c>
      <c r="E366" s="100"/>
      <c r="F366" s="106" t="s">
        <v>61</v>
      </c>
      <c r="G366" s="97">
        <f>SUM(G356:G365)</f>
        <v>76424.399999999994</v>
      </c>
      <c r="H366" s="98">
        <f t="shared" ref="H366:I366" si="68">SUM(H356:H365)</f>
        <v>2.90000000000096</v>
      </c>
      <c r="I366" s="99">
        <f t="shared" si="68"/>
        <v>-56.399999999987926</v>
      </c>
      <c r="J366" s="59"/>
      <c r="K366" s="59"/>
      <c r="L366" s="59"/>
      <c r="M366" s="59"/>
      <c r="N366" s="59"/>
    </row>
    <row r="367" spans="2:14" x14ac:dyDescent="0.25"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</row>
    <row r="368" spans="2:14" ht="15.75" thickBot="1" x14ac:dyDescent="0.3"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</row>
    <row r="369" spans="2:14" ht="15.75" thickBot="1" x14ac:dyDescent="0.3">
      <c r="B369" s="246" t="s">
        <v>86</v>
      </c>
      <c r="C369" s="247"/>
      <c r="D369" s="247"/>
      <c r="E369" s="247"/>
      <c r="F369" s="247"/>
      <c r="G369" s="247"/>
      <c r="H369" s="247"/>
      <c r="I369" s="248"/>
      <c r="J369" s="249" t="s">
        <v>64</v>
      </c>
      <c r="K369" s="250"/>
      <c r="L369" s="250"/>
      <c r="M369" s="251"/>
      <c r="N369" s="116">
        <f>I381/SQRT(G381*H381)</f>
        <v>0.11972707551672422</v>
      </c>
    </row>
    <row r="370" spans="2:14" ht="15.75" thickBot="1" x14ac:dyDescent="0.3">
      <c r="B370" s="115"/>
      <c r="C370" s="114" t="s">
        <v>60</v>
      </c>
      <c r="D370" s="112"/>
      <c r="E370" s="112"/>
      <c r="F370" s="112"/>
      <c r="G370" s="112"/>
      <c r="H370" s="112"/>
      <c r="I370" s="113"/>
      <c r="J370" s="240" t="s">
        <v>65</v>
      </c>
      <c r="K370" s="241"/>
      <c r="L370" s="241"/>
      <c r="M370" s="242"/>
      <c r="N370" s="117">
        <v>0.63200000000000001</v>
      </c>
    </row>
    <row r="371" spans="2:14" ht="15.75" thickBot="1" x14ac:dyDescent="0.3">
      <c r="B371" s="108">
        <v>1</v>
      </c>
      <c r="C371" s="80">
        <v>70</v>
      </c>
      <c r="D371" s="74">
        <v>0</v>
      </c>
      <c r="E371" s="91">
        <f>C371-C381</f>
        <v>-143.4</v>
      </c>
      <c r="F371" s="110">
        <f>D371-D381</f>
        <v>0.19999999999993356</v>
      </c>
      <c r="G371" s="91">
        <f>E371*E371</f>
        <v>20563.560000000001</v>
      </c>
      <c r="H371" s="110">
        <f>F371*F371</f>
        <v>3.9999999999973425E-2</v>
      </c>
      <c r="I371" s="111">
        <f>E371*F371</f>
        <v>-28.679999999990475</v>
      </c>
      <c r="J371" s="258" t="s">
        <v>66</v>
      </c>
      <c r="K371" s="259"/>
      <c r="L371" s="259"/>
      <c r="M371" s="260"/>
      <c r="N371" s="118" t="b">
        <f>N369&gt;N370</f>
        <v>0</v>
      </c>
    </row>
    <row r="372" spans="2:14" x14ac:dyDescent="0.25">
      <c r="B372" s="103">
        <v>2</v>
      </c>
      <c r="C372" s="80">
        <v>97</v>
      </c>
      <c r="D372" s="74">
        <v>-0.99999999999988987</v>
      </c>
      <c r="E372" s="90">
        <f>C372-C381</f>
        <v>-116.4</v>
      </c>
      <c r="F372" s="89">
        <f>D372-D381</f>
        <v>-0.7999999999999563</v>
      </c>
      <c r="G372" s="90">
        <f t="shared" ref="G372:H380" si="69">E372*E372</f>
        <v>13548.960000000001</v>
      </c>
      <c r="H372" s="89">
        <f t="shared" si="69"/>
        <v>0.63999999999993007</v>
      </c>
      <c r="I372" s="95">
        <f t="shared" ref="I372:I380" si="70">E372*F372</f>
        <v>93.119999999994917</v>
      </c>
      <c r="J372" s="59"/>
      <c r="K372" s="59"/>
      <c r="L372" s="59"/>
      <c r="M372" s="59"/>
      <c r="N372" s="59"/>
    </row>
    <row r="373" spans="2:14" x14ac:dyDescent="0.25">
      <c r="B373" s="103">
        <v>3</v>
      </c>
      <c r="C373" s="80">
        <v>130</v>
      </c>
      <c r="D373" s="74">
        <v>0</v>
      </c>
      <c r="E373" s="90">
        <f>C373-C381</f>
        <v>-83.4</v>
      </c>
      <c r="F373" s="89">
        <f>D373-D381</f>
        <v>0.19999999999993356</v>
      </c>
      <c r="G373" s="90">
        <f t="shared" si="69"/>
        <v>6955.5600000000013</v>
      </c>
      <c r="H373" s="89">
        <f t="shared" si="69"/>
        <v>3.9999999999973425E-2</v>
      </c>
      <c r="I373" s="95">
        <f t="shared" si="70"/>
        <v>-16.679999999994461</v>
      </c>
      <c r="J373" s="59"/>
      <c r="K373" s="59"/>
      <c r="L373" s="59"/>
      <c r="M373" s="59"/>
      <c r="N373" s="59"/>
    </row>
    <row r="374" spans="2:14" x14ac:dyDescent="0.25">
      <c r="B374" s="103">
        <v>4</v>
      </c>
      <c r="C374" s="80">
        <v>186</v>
      </c>
      <c r="D374" s="74">
        <v>0</v>
      </c>
      <c r="E374" s="90">
        <f>C374-C381</f>
        <v>-27.400000000000006</v>
      </c>
      <c r="F374" s="89">
        <f>D374-D381</f>
        <v>0.19999999999993356</v>
      </c>
      <c r="G374" s="90">
        <f t="shared" si="69"/>
        <v>750.76000000000033</v>
      </c>
      <c r="H374" s="89">
        <f t="shared" si="69"/>
        <v>3.9999999999973425E-2</v>
      </c>
      <c r="I374" s="95">
        <f t="shared" si="70"/>
        <v>-5.4799999999981805</v>
      </c>
      <c r="J374" s="59"/>
      <c r="K374" s="59"/>
      <c r="L374" s="59"/>
      <c r="M374" s="59"/>
      <c r="N374" s="59"/>
    </row>
    <row r="375" spans="2:14" x14ac:dyDescent="0.25">
      <c r="B375" s="103">
        <v>5</v>
      </c>
      <c r="C375" s="80">
        <v>211</v>
      </c>
      <c r="D375" s="74">
        <v>0</v>
      </c>
      <c r="E375" s="90">
        <f>C375-C381</f>
        <v>-2.4000000000000057</v>
      </c>
      <c r="F375" s="89">
        <f>D375-D381</f>
        <v>0.19999999999993356</v>
      </c>
      <c r="G375" s="90">
        <f t="shared" si="69"/>
        <v>5.7600000000000273</v>
      </c>
      <c r="H375" s="89">
        <f t="shared" si="69"/>
        <v>3.9999999999973425E-2</v>
      </c>
      <c r="I375" s="95">
        <f t="shared" si="70"/>
        <v>-0.47999999999984166</v>
      </c>
      <c r="J375" s="59"/>
      <c r="K375" s="59"/>
      <c r="L375" s="59"/>
      <c r="M375" s="59"/>
      <c r="N375" s="59"/>
    </row>
    <row r="376" spans="2:14" x14ac:dyDescent="0.25">
      <c r="B376" s="103">
        <v>6</v>
      </c>
      <c r="C376" s="80">
        <v>234</v>
      </c>
      <c r="D376" s="74">
        <v>-0.99999999999988987</v>
      </c>
      <c r="E376" s="90">
        <f>C376-C381</f>
        <v>20.599999999999994</v>
      </c>
      <c r="F376" s="89">
        <f>D376-D381</f>
        <v>-0.7999999999999563</v>
      </c>
      <c r="G376" s="90">
        <f t="shared" si="69"/>
        <v>424.35999999999979</v>
      </c>
      <c r="H376" s="89">
        <f t="shared" si="69"/>
        <v>0.63999999999993007</v>
      </c>
      <c r="I376" s="95">
        <f t="shared" si="70"/>
        <v>-16.479999999999094</v>
      </c>
      <c r="J376" s="59"/>
      <c r="K376" s="59"/>
      <c r="L376" s="59"/>
      <c r="M376" s="59"/>
      <c r="N376" s="59"/>
    </row>
    <row r="377" spans="2:14" x14ac:dyDescent="0.25">
      <c r="B377" s="103">
        <v>7</v>
      </c>
      <c r="C377" s="80">
        <v>270</v>
      </c>
      <c r="D377" s="74">
        <v>0</v>
      </c>
      <c r="E377" s="90">
        <f>C377-C381</f>
        <v>56.599999999999994</v>
      </c>
      <c r="F377" s="89">
        <f>D377-D381</f>
        <v>0.19999999999993356</v>
      </c>
      <c r="G377" s="90">
        <f t="shared" si="69"/>
        <v>3203.5599999999995</v>
      </c>
      <c r="H377" s="89">
        <f t="shared" si="69"/>
        <v>3.9999999999973425E-2</v>
      </c>
      <c r="I377" s="95">
        <f t="shared" si="70"/>
        <v>11.319999999996238</v>
      </c>
      <c r="J377" s="59"/>
      <c r="K377" s="59"/>
      <c r="L377" s="59"/>
      <c r="M377" s="59"/>
      <c r="N377" s="59"/>
    </row>
    <row r="378" spans="2:14" x14ac:dyDescent="0.25">
      <c r="B378" s="103">
        <v>8</v>
      </c>
      <c r="C378" s="80">
        <v>283</v>
      </c>
      <c r="D378" s="74">
        <v>0</v>
      </c>
      <c r="E378" s="90">
        <f>C378-C381</f>
        <v>69.599999999999994</v>
      </c>
      <c r="F378" s="89">
        <f>D378-D381</f>
        <v>0.19999999999993356</v>
      </c>
      <c r="G378" s="90">
        <f t="shared" si="69"/>
        <v>4844.1599999999989</v>
      </c>
      <c r="H378" s="89">
        <f t="shared" si="69"/>
        <v>3.9999999999973425E-2</v>
      </c>
      <c r="I378" s="95">
        <f t="shared" si="70"/>
        <v>13.919999999995374</v>
      </c>
      <c r="J378" s="59"/>
      <c r="K378" s="59"/>
      <c r="L378" s="59"/>
      <c r="M378" s="59"/>
      <c r="N378" s="59"/>
    </row>
    <row r="379" spans="2:14" x14ac:dyDescent="0.25">
      <c r="B379" s="103">
        <v>9</v>
      </c>
      <c r="C379" s="80">
        <v>310</v>
      </c>
      <c r="D379" s="74">
        <v>1.000000000000334</v>
      </c>
      <c r="E379" s="90">
        <f>C379-C381</f>
        <v>96.6</v>
      </c>
      <c r="F379" s="89">
        <f>D379-D381</f>
        <v>1.2000000000002675</v>
      </c>
      <c r="G379" s="90">
        <f t="shared" si="69"/>
        <v>9331.56</v>
      </c>
      <c r="H379" s="89">
        <f t="shared" si="69"/>
        <v>1.4400000000006421</v>
      </c>
      <c r="I379" s="95">
        <f t="shared" si="70"/>
        <v>115.92000000002584</v>
      </c>
      <c r="J379" s="59"/>
      <c r="K379" s="59"/>
      <c r="L379" s="59"/>
      <c r="M379" s="59"/>
      <c r="N379" s="59"/>
    </row>
    <row r="380" spans="2:14" ht="15.75" thickBot="1" x14ac:dyDescent="0.3">
      <c r="B380" s="104">
        <v>10</v>
      </c>
      <c r="C380" s="127">
        <v>343</v>
      </c>
      <c r="D380" s="78">
        <v>-0.99999999999988987</v>
      </c>
      <c r="E380" s="90">
        <f>C380-C381</f>
        <v>129.6</v>
      </c>
      <c r="F380" s="93">
        <f>D380-D381</f>
        <v>-0.7999999999999563</v>
      </c>
      <c r="G380" s="92">
        <f t="shared" si="69"/>
        <v>16796.16</v>
      </c>
      <c r="H380" s="93">
        <f t="shared" si="69"/>
        <v>0.63999999999993007</v>
      </c>
      <c r="I380" s="96">
        <f t="shared" si="70"/>
        <v>-103.67999999999434</v>
      </c>
      <c r="J380" s="59"/>
      <c r="K380" s="59"/>
      <c r="L380" s="59"/>
      <c r="M380" s="59"/>
      <c r="N380" s="59"/>
    </row>
    <row r="381" spans="2:14" ht="15.75" thickBot="1" x14ac:dyDescent="0.3">
      <c r="B381" s="105" t="s">
        <v>63</v>
      </c>
      <c r="C381" s="128">
        <v>213.4</v>
      </c>
      <c r="D381" s="107">
        <v>-0.19999999999993356</v>
      </c>
      <c r="E381" s="100"/>
      <c r="F381" s="106" t="s">
        <v>61</v>
      </c>
      <c r="G381" s="97">
        <f>SUM(G371:G380)</f>
        <v>76424.399999999994</v>
      </c>
      <c r="H381" s="98">
        <f t="shared" ref="H381:I381" si="71">SUM(H371:H380)</f>
        <v>3.6000000000002728</v>
      </c>
      <c r="I381" s="99">
        <f t="shared" si="71"/>
        <v>62.800000000035979</v>
      </c>
      <c r="J381" s="59"/>
      <c r="K381" s="59"/>
      <c r="L381" s="59"/>
      <c r="M381" s="59"/>
      <c r="N381" s="59"/>
    </row>
    <row r="382" spans="2:14" x14ac:dyDescent="0.25"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</row>
    <row r="383" spans="2:14" ht="15.75" thickBot="1" x14ac:dyDescent="0.3"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</row>
    <row r="384" spans="2:14" ht="15.75" thickBot="1" x14ac:dyDescent="0.3">
      <c r="B384" s="246" t="s">
        <v>87</v>
      </c>
      <c r="C384" s="247"/>
      <c r="D384" s="247"/>
      <c r="E384" s="247"/>
      <c r="F384" s="247"/>
      <c r="G384" s="247"/>
      <c r="H384" s="247"/>
      <c r="I384" s="248"/>
      <c r="J384" s="249" t="s">
        <v>64</v>
      </c>
      <c r="K384" s="250"/>
      <c r="L384" s="250"/>
      <c r="M384" s="251"/>
      <c r="N384" s="116">
        <f>I396/SQRT(G396*H396)</f>
        <v>0.41904476430830073</v>
      </c>
    </row>
    <row r="385" spans="2:14" ht="15.75" thickBot="1" x14ac:dyDescent="0.3">
      <c r="B385" s="115"/>
      <c r="C385" s="114" t="s">
        <v>60</v>
      </c>
      <c r="D385" s="112"/>
      <c r="E385" s="112"/>
      <c r="F385" s="112"/>
      <c r="G385" s="112"/>
      <c r="H385" s="112"/>
      <c r="I385" s="113"/>
      <c r="J385" s="240" t="s">
        <v>65</v>
      </c>
      <c r="K385" s="241"/>
      <c r="L385" s="241"/>
      <c r="M385" s="242"/>
      <c r="N385" s="117">
        <v>0.63200000000000001</v>
      </c>
    </row>
    <row r="386" spans="2:14" ht="15.75" thickBot="1" x14ac:dyDescent="0.3">
      <c r="B386" s="108">
        <v>1</v>
      </c>
      <c r="C386" s="80">
        <v>70</v>
      </c>
      <c r="D386" s="74">
        <v>0</v>
      </c>
      <c r="E386" s="91">
        <f>C386-C396</f>
        <v>-143.4</v>
      </c>
      <c r="F386" s="110">
        <f>D386-D396</f>
        <v>0.20000000000004459</v>
      </c>
      <c r="G386" s="91">
        <f>E386*E386</f>
        <v>20563.560000000001</v>
      </c>
      <c r="H386" s="110">
        <f>F386*F386</f>
        <v>4.0000000000017834E-2</v>
      </c>
      <c r="I386" s="111">
        <f>E386*F386</f>
        <v>-28.680000000006395</v>
      </c>
      <c r="J386" s="258" t="s">
        <v>66</v>
      </c>
      <c r="K386" s="259"/>
      <c r="L386" s="259"/>
      <c r="M386" s="260"/>
      <c r="N386" s="118" t="b">
        <f>N384&gt;N385</f>
        <v>0</v>
      </c>
    </row>
    <row r="387" spans="2:14" x14ac:dyDescent="0.25">
      <c r="B387" s="103">
        <v>2</v>
      </c>
      <c r="C387" s="80">
        <v>97</v>
      </c>
      <c r="D387" s="74">
        <v>-1.0000000000001119</v>
      </c>
      <c r="E387" s="90">
        <f>C387-C396</f>
        <v>-116.4</v>
      </c>
      <c r="F387" s="89">
        <f>D387-D396</f>
        <v>-0.80000000000006732</v>
      </c>
      <c r="G387" s="90">
        <f t="shared" ref="G387:H395" si="72">E387*E387</f>
        <v>13548.960000000001</v>
      </c>
      <c r="H387" s="89">
        <f t="shared" si="72"/>
        <v>0.6400000000001077</v>
      </c>
      <c r="I387" s="95">
        <f t="shared" ref="I387:I395" si="73">E387*F387</f>
        <v>93.120000000007835</v>
      </c>
      <c r="J387" s="59"/>
      <c r="K387" s="59"/>
      <c r="L387" s="59"/>
      <c r="M387" s="59"/>
      <c r="N387" s="59"/>
    </row>
    <row r="388" spans="2:14" x14ac:dyDescent="0.25">
      <c r="B388" s="103">
        <v>3</v>
      </c>
      <c r="C388" s="80">
        <v>130</v>
      </c>
      <c r="D388" s="74">
        <v>0</v>
      </c>
      <c r="E388" s="90">
        <f>C388-C396</f>
        <v>-83.4</v>
      </c>
      <c r="F388" s="89">
        <f>D388-D396</f>
        <v>0.20000000000004459</v>
      </c>
      <c r="G388" s="90">
        <f t="shared" si="72"/>
        <v>6955.5600000000013</v>
      </c>
      <c r="H388" s="89">
        <f t="shared" si="72"/>
        <v>4.0000000000017834E-2</v>
      </c>
      <c r="I388" s="95">
        <f t="shared" si="73"/>
        <v>-16.680000000003719</v>
      </c>
      <c r="J388" s="59"/>
      <c r="K388" s="59"/>
      <c r="L388" s="59"/>
      <c r="M388" s="59"/>
      <c r="N388" s="59"/>
    </row>
    <row r="389" spans="2:14" x14ac:dyDescent="0.25">
      <c r="B389" s="103">
        <v>4</v>
      </c>
      <c r="C389" s="80">
        <v>186</v>
      </c>
      <c r="D389" s="74">
        <v>-1.0000000000001119</v>
      </c>
      <c r="E389" s="90">
        <f>C389-C396</f>
        <v>-27.400000000000006</v>
      </c>
      <c r="F389" s="89">
        <f>D389-D396</f>
        <v>-0.80000000000006732</v>
      </c>
      <c r="G389" s="90">
        <f t="shared" si="72"/>
        <v>750.76000000000033</v>
      </c>
      <c r="H389" s="89">
        <f t="shared" si="72"/>
        <v>0.6400000000001077</v>
      </c>
      <c r="I389" s="95">
        <f t="shared" si="73"/>
        <v>21.920000000001849</v>
      </c>
      <c r="J389" s="59"/>
      <c r="K389" s="59"/>
      <c r="L389" s="59"/>
      <c r="M389" s="59"/>
      <c r="N389" s="59"/>
    </row>
    <row r="390" spans="2:14" x14ac:dyDescent="0.25">
      <c r="B390" s="103">
        <v>5</v>
      </c>
      <c r="C390" s="80">
        <v>211</v>
      </c>
      <c r="D390" s="74">
        <v>0</v>
      </c>
      <c r="E390" s="90">
        <f>C390-C396</f>
        <v>-2.4000000000000057</v>
      </c>
      <c r="F390" s="89">
        <f>D390-D396</f>
        <v>0.20000000000004459</v>
      </c>
      <c r="G390" s="90">
        <f t="shared" si="72"/>
        <v>5.7600000000000273</v>
      </c>
      <c r="H390" s="89">
        <f t="shared" si="72"/>
        <v>4.0000000000017834E-2</v>
      </c>
      <c r="I390" s="95">
        <f t="shared" si="73"/>
        <v>-0.48000000000010812</v>
      </c>
      <c r="J390" s="59"/>
      <c r="K390" s="59"/>
      <c r="L390" s="59"/>
      <c r="M390" s="59"/>
      <c r="N390" s="59"/>
    </row>
    <row r="391" spans="2:14" x14ac:dyDescent="0.25">
      <c r="B391" s="103">
        <v>6</v>
      </c>
      <c r="C391" s="80">
        <v>234</v>
      </c>
      <c r="D391" s="74">
        <v>-1.0000000000001119</v>
      </c>
      <c r="E391" s="90">
        <f>C391-C396</f>
        <v>20.599999999999994</v>
      </c>
      <c r="F391" s="89">
        <f>D391-D396</f>
        <v>-0.80000000000006732</v>
      </c>
      <c r="G391" s="90">
        <f t="shared" si="72"/>
        <v>424.35999999999979</v>
      </c>
      <c r="H391" s="89">
        <f t="shared" si="72"/>
        <v>0.6400000000001077</v>
      </c>
      <c r="I391" s="95">
        <f t="shared" si="73"/>
        <v>-16.480000000001382</v>
      </c>
      <c r="J391" s="59"/>
      <c r="K391" s="59"/>
      <c r="L391" s="59"/>
      <c r="M391" s="59"/>
      <c r="N391" s="59"/>
    </row>
    <row r="392" spans="2:14" x14ac:dyDescent="0.25">
      <c r="B392" s="103">
        <v>7</v>
      </c>
      <c r="C392" s="80">
        <v>270</v>
      </c>
      <c r="D392" s="74">
        <v>0</v>
      </c>
      <c r="E392" s="90">
        <f>C392-C396</f>
        <v>56.599999999999994</v>
      </c>
      <c r="F392" s="89">
        <f>D392-D396</f>
        <v>0.20000000000004459</v>
      </c>
      <c r="G392" s="90">
        <f t="shared" si="72"/>
        <v>3203.5599999999995</v>
      </c>
      <c r="H392" s="89">
        <f t="shared" si="72"/>
        <v>4.0000000000017834E-2</v>
      </c>
      <c r="I392" s="95">
        <f t="shared" si="73"/>
        <v>11.320000000002523</v>
      </c>
      <c r="J392" s="59"/>
      <c r="K392" s="59"/>
      <c r="L392" s="59"/>
      <c r="M392" s="59"/>
      <c r="N392" s="59"/>
    </row>
    <row r="393" spans="2:14" x14ac:dyDescent="0.25">
      <c r="B393" s="103">
        <v>8</v>
      </c>
      <c r="C393" s="80">
        <v>283</v>
      </c>
      <c r="D393" s="74">
        <v>0</v>
      </c>
      <c r="E393" s="90">
        <f>C393-C396</f>
        <v>69.599999999999994</v>
      </c>
      <c r="F393" s="89">
        <f>D393-D396</f>
        <v>0.20000000000004459</v>
      </c>
      <c r="G393" s="90">
        <f t="shared" si="72"/>
        <v>4844.1599999999989</v>
      </c>
      <c r="H393" s="89">
        <f t="shared" si="72"/>
        <v>4.0000000000017834E-2</v>
      </c>
      <c r="I393" s="95">
        <f t="shared" si="73"/>
        <v>13.920000000003101</v>
      </c>
      <c r="J393" s="59"/>
      <c r="K393" s="59"/>
      <c r="L393" s="59"/>
      <c r="M393" s="59"/>
      <c r="N393" s="59"/>
    </row>
    <row r="394" spans="2:14" x14ac:dyDescent="0.25">
      <c r="B394" s="103">
        <v>9</v>
      </c>
      <c r="C394" s="80">
        <v>310</v>
      </c>
      <c r="D394" s="74">
        <v>0.99999999999988987</v>
      </c>
      <c r="E394" s="90">
        <f>C394-C396</f>
        <v>96.6</v>
      </c>
      <c r="F394" s="89">
        <f>D394-D396</f>
        <v>1.1999999999999345</v>
      </c>
      <c r="G394" s="90">
        <f t="shared" si="72"/>
        <v>9331.56</v>
      </c>
      <c r="H394" s="89">
        <f t="shared" si="72"/>
        <v>1.4399999999998427</v>
      </c>
      <c r="I394" s="95">
        <f t="shared" si="73"/>
        <v>115.91999999999366</v>
      </c>
      <c r="J394" s="59"/>
      <c r="K394" s="59"/>
      <c r="L394" s="59"/>
      <c r="M394" s="59"/>
      <c r="N394" s="59"/>
    </row>
    <row r="395" spans="2:14" ht="15.75" thickBot="1" x14ac:dyDescent="0.3">
      <c r="B395" s="104">
        <v>10</v>
      </c>
      <c r="C395" s="127">
        <v>343</v>
      </c>
      <c r="D395" s="78">
        <v>0</v>
      </c>
      <c r="E395" s="90">
        <f>C395-C396</f>
        <v>129.6</v>
      </c>
      <c r="F395" s="93">
        <f>D395-D396</f>
        <v>0.20000000000004459</v>
      </c>
      <c r="G395" s="92">
        <f t="shared" si="72"/>
        <v>16796.16</v>
      </c>
      <c r="H395" s="93">
        <f t="shared" si="72"/>
        <v>4.0000000000017834E-2</v>
      </c>
      <c r="I395" s="96">
        <f t="shared" si="73"/>
        <v>25.920000000005778</v>
      </c>
      <c r="J395" s="59"/>
      <c r="K395" s="59"/>
      <c r="L395" s="59"/>
      <c r="M395" s="59"/>
      <c r="N395" s="59"/>
    </row>
    <row r="396" spans="2:14" ht="15.75" thickBot="1" x14ac:dyDescent="0.3">
      <c r="B396" s="105" t="s">
        <v>63</v>
      </c>
      <c r="C396" s="128">
        <v>213.4</v>
      </c>
      <c r="D396" s="107">
        <v>-0.20000000000004459</v>
      </c>
      <c r="E396" s="100"/>
      <c r="F396" s="106" t="s">
        <v>61</v>
      </c>
      <c r="G396" s="97">
        <f>SUM(G386:G395)</f>
        <v>76424.399999999994</v>
      </c>
      <c r="H396" s="98">
        <f t="shared" ref="H396:I396" si="74">SUM(H386:H395)</f>
        <v>3.6000000000002728</v>
      </c>
      <c r="I396" s="99">
        <f t="shared" si="74"/>
        <v>219.80000000000317</v>
      </c>
      <c r="J396" s="59"/>
      <c r="K396" s="59"/>
      <c r="L396" s="59"/>
      <c r="M396" s="59"/>
      <c r="N396" s="59"/>
    </row>
    <row r="397" spans="2:14" x14ac:dyDescent="0.25"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</row>
    <row r="398" spans="2:14" ht="15.75" thickBot="1" x14ac:dyDescent="0.3"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</row>
    <row r="399" spans="2:14" ht="15.75" thickBot="1" x14ac:dyDescent="0.3">
      <c r="B399" s="246" t="s">
        <v>88</v>
      </c>
      <c r="C399" s="247"/>
      <c r="D399" s="247"/>
      <c r="E399" s="247"/>
      <c r="F399" s="247"/>
      <c r="G399" s="247"/>
      <c r="H399" s="247"/>
      <c r="I399" s="248"/>
      <c r="J399" s="249" t="s">
        <v>64</v>
      </c>
      <c r="K399" s="250"/>
      <c r="L399" s="250"/>
      <c r="M399" s="251"/>
      <c r="N399" s="116">
        <f>I411/SQRT(G411*H411)</f>
        <v>-0.35630360100028113</v>
      </c>
    </row>
    <row r="400" spans="2:14" ht="15.75" thickBot="1" x14ac:dyDescent="0.3">
      <c r="B400" s="115"/>
      <c r="C400" s="114" t="s">
        <v>60</v>
      </c>
      <c r="D400" s="112"/>
      <c r="E400" s="112"/>
      <c r="F400" s="112"/>
      <c r="G400" s="112"/>
      <c r="H400" s="112"/>
      <c r="I400" s="113"/>
      <c r="J400" s="240" t="s">
        <v>65</v>
      </c>
      <c r="K400" s="241"/>
      <c r="L400" s="241"/>
      <c r="M400" s="242"/>
      <c r="N400" s="117">
        <v>0.63200000000000001</v>
      </c>
    </row>
    <row r="401" spans="2:14" ht="15.75" thickBot="1" x14ac:dyDescent="0.3">
      <c r="B401" s="108">
        <v>1</v>
      </c>
      <c r="C401" s="80">
        <v>70</v>
      </c>
      <c r="D401" s="74">
        <v>1.0000000000001119</v>
      </c>
      <c r="E401" s="91">
        <f>C401-C411</f>
        <v>-143.4</v>
      </c>
      <c r="F401" s="110">
        <f>D401-D411</f>
        <v>4.4408920985006262E-14</v>
      </c>
      <c r="G401" s="91">
        <f>E401*E401</f>
        <v>20563.560000000001</v>
      </c>
      <c r="H401" s="110">
        <f>F401*F401</f>
        <v>1.9721522630525295E-27</v>
      </c>
      <c r="I401" s="111">
        <f>E401*F401</f>
        <v>-6.3682392692498979E-12</v>
      </c>
      <c r="J401" s="258" t="s">
        <v>66</v>
      </c>
      <c r="K401" s="259"/>
      <c r="L401" s="259"/>
      <c r="M401" s="260"/>
      <c r="N401" s="118" t="b">
        <f>N399&gt;N400</f>
        <v>0</v>
      </c>
    </row>
    <row r="402" spans="2:14" x14ac:dyDescent="0.25">
      <c r="B402" s="103">
        <v>2</v>
      </c>
      <c r="C402" s="80">
        <v>97</v>
      </c>
      <c r="D402" s="74">
        <v>2.0000000000000018</v>
      </c>
      <c r="E402" s="90">
        <f>C402-C411</f>
        <v>-116.4</v>
      </c>
      <c r="F402" s="89">
        <f>D402-D411</f>
        <v>0.99999999999993427</v>
      </c>
      <c r="G402" s="90">
        <f t="shared" ref="G402:H410" si="75">E402*E402</f>
        <v>13548.960000000001</v>
      </c>
      <c r="H402" s="89">
        <f t="shared" si="75"/>
        <v>0.99999999999986855</v>
      </c>
      <c r="I402" s="95">
        <f t="shared" ref="I402:I410" si="76">E402*F402</f>
        <v>-116.39999999999236</v>
      </c>
      <c r="J402" s="59"/>
      <c r="K402" s="59"/>
      <c r="L402" s="59"/>
      <c r="M402" s="59"/>
      <c r="N402" s="59"/>
    </row>
    <row r="403" spans="2:14" x14ac:dyDescent="0.25">
      <c r="B403" s="103">
        <v>3</v>
      </c>
      <c r="C403" s="80">
        <v>130</v>
      </c>
      <c r="D403" s="74">
        <v>1.0000000000001119</v>
      </c>
      <c r="E403" s="90">
        <f>C403-C411</f>
        <v>-83.4</v>
      </c>
      <c r="F403" s="89">
        <f>D403-D411</f>
        <v>4.4408920985006262E-14</v>
      </c>
      <c r="G403" s="90">
        <f t="shared" si="75"/>
        <v>6955.5600000000013</v>
      </c>
      <c r="H403" s="89">
        <f t="shared" si="75"/>
        <v>1.9721522630525295E-27</v>
      </c>
      <c r="I403" s="95">
        <f t="shared" si="76"/>
        <v>-3.7037040101495222E-12</v>
      </c>
      <c r="J403" s="59"/>
      <c r="K403" s="59"/>
      <c r="L403" s="59"/>
      <c r="M403" s="59"/>
      <c r="N403" s="59"/>
    </row>
    <row r="404" spans="2:14" x14ac:dyDescent="0.25">
      <c r="B404" s="103">
        <v>4</v>
      </c>
      <c r="C404" s="80">
        <v>186</v>
      </c>
      <c r="D404" s="74">
        <v>1.0000000000001119</v>
      </c>
      <c r="E404" s="90">
        <f>C404-C411</f>
        <v>-27.400000000000006</v>
      </c>
      <c r="F404" s="89">
        <f>D404-D411</f>
        <v>4.4408920985006262E-14</v>
      </c>
      <c r="G404" s="90">
        <f t="shared" si="75"/>
        <v>750.76000000000033</v>
      </c>
      <c r="H404" s="89">
        <f t="shared" si="75"/>
        <v>1.9721522630525295E-27</v>
      </c>
      <c r="I404" s="95">
        <f t="shared" si="76"/>
        <v>-1.2168044349891718E-12</v>
      </c>
      <c r="J404" s="59"/>
      <c r="K404" s="59"/>
      <c r="L404" s="59"/>
      <c r="M404" s="59"/>
      <c r="N404" s="59"/>
    </row>
    <row r="405" spans="2:14" x14ac:dyDescent="0.25">
      <c r="B405" s="103">
        <v>5</v>
      </c>
      <c r="C405" s="80">
        <v>211</v>
      </c>
      <c r="D405" s="74">
        <v>1.0000000000001119</v>
      </c>
      <c r="E405" s="90">
        <f>C405-C411</f>
        <v>-2.4000000000000057</v>
      </c>
      <c r="F405" s="89">
        <f>D405-D411</f>
        <v>4.4408920985006262E-14</v>
      </c>
      <c r="G405" s="90">
        <f t="shared" si="75"/>
        <v>5.7600000000000273</v>
      </c>
      <c r="H405" s="89">
        <f t="shared" si="75"/>
        <v>1.9721522630525295E-27</v>
      </c>
      <c r="I405" s="95">
        <f t="shared" si="76"/>
        <v>-1.0658141036401528E-13</v>
      </c>
      <c r="J405" s="59"/>
      <c r="K405" s="59"/>
      <c r="L405" s="59"/>
      <c r="M405" s="59"/>
      <c r="N405" s="59"/>
    </row>
    <row r="406" spans="2:14" x14ac:dyDescent="0.25">
      <c r="B406" s="103">
        <v>6</v>
      </c>
      <c r="C406" s="80">
        <v>234</v>
      </c>
      <c r="D406" s="74">
        <v>0</v>
      </c>
      <c r="E406" s="90">
        <f>C406-C411</f>
        <v>20.599999999999994</v>
      </c>
      <c r="F406" s="89">
        <f>D406-D411</f>
        <v>-1.0000000000000675</v>
      </c>
      <c r="G406" s="90">
        <f t="shared" si="75"/>
        <v>424.35999999999979</v>
      </c>
      <c r="H406" s="89">
        <f t="shared" si="75"/>
        <v>1.000000000000135</v>
      </c>
      <c r="I406" s="95">
        <f t="shared" si="76"/>
        <v>-20.600000000001383</v>
      </c>
      <c r="J406" s="59"/>
      <c r="K406" s="59"/>
      <c r="L406" s="59"/>
      <c r="M406" s="59"/>
      <c r="N406" s="59"/>
    </row>
    <row r="407" spans="2:14" x14ac:dyDescent="0.25">
      <c r="B407" s="103">
        <v>7</v>
      </c>
      <c r="C407" s="80">
        <v>270</v>
      </c>
      <c r="D407" s="74">
        <v>1.0000000000001119</v>
      </c>
      <c r="E407" s="90">
        <f>C407-C411</f>
        <v>56.599999999999994</v>
      </c>
      <c r="F407" s="89">
        <f>D407-D411</f>
        <v>4.4408920985006262E-14</v>
      </c>
      <c r="G407" s="90">
        <f t="shared" si="75"/>
        <v>3203.5599999999995</v>
      </c>
      <c r="H407" s="89">
        <f t="shared" si="75"/>
        <v>1.9721522630525295E-27</v>
      </c>
      <c r="I407" s="95">
        <f t="shared" si="76"/>
        <v>2.513544927751354E-12</v>
      </c>
      <c r="J407" s="59"/>
      <c r="K407" s="59"/>
      <c r="L407" s="59"/>
      <c r="M407" s="59"/>
      <c r="N407" s="59"/>
    </row>
    <row r="408" spans="2:14" x14ac:dyDescent="0.25">
      <c r="B408" s="103">
        <v>8</v>
      </c>
      <c r="C408" s="80">
        <v>283</v>
      </c>
      <c r="D408" s="74">
        <v>2.0000000000000018</v>
      </c>
      <c r="E408" s="90">
        <f>C408-C411</f>
        <v>69.599999999999994</v>
      </c>
      <c r="F408" s="89">
        <f>D408-D411</f>
        <v>0.99999999999993427</v>
      </c>
      <c r="G408" s="90">
        <f t="shared" si="75"/>
        <v>4844.1599999999989</v>
      </c>
      <c r="H408" s="89">
        <f t="shared" si="75"/>
        <v>0.99999999999986855</v>
      </c>
      <c r="I408" s="95">
        <f t="shared" si="76"/>
        <v>69.599999999995418</v>
      </c>
      <c r="J408" s="59"/>
      <c r="K408" s="59"/>
      <c r="L408" s="59"/>
      <c r="M408" s="59"/>
      <c r="N408" s="59"/>
    </row>
    <row r="409" spans="2:14" x14ac:dyDescent="0.25">
      <c r="B409" s="103">
        <v>9</v>
      </c>
      <c r="C409" s="80">
        <v>310</v>
      </c>
      <c r="D409" s="74">
        <v>1.0000000000001119</v>
      </c>
      <c r="E409" s="90">
        <f>C409-C411</f>
        <v>96.6</v>
      </c>
      <c r="F409" s="89">
        <f>D409-D411</f>
        <v>4.4408920985006262E-14</v>
      </c>
      <c r="G409" s="90">
        <f t="shared" si="75"/>
        <v>9331.56</v>
      </c>
      <c r="H409" s="89">
        <f t="shared" si="75"/>
        <v>1.9721522630525295E-27</v>
      </c>
      <c r="I409" s="95">
        <f t="shared" si="76"/>
        <v>4.2899017671516049E-12</v>
      </c>
      <c r="J409" s="59"/>
      <c r="K409" s="59"/>
      <c r="L409" s="59"/>
      <c r="M409" s="59"/>
      <c r="N409" s="59"/>
    </row>
    <row r="410" spans="2:14" ht="15.75" thickBot="1" x14ac:dyDescent="0.3">
      <c r="B410" s="104">
        <v>10</v>
      </c>
      <c r="C410" s="127">
        <v>343</v>
      </c>
      <c r="D410" s="78">
        <v>0</v>
      </c>
      <c r="E410" s="90">
        <f>C410-C411</f>
        <v>129.6</v>
      </c>
      <c r="F410" s="93">
        <f>D410-D411</f>
        <v>-1.0000000000000675</v>
      </c>
      <c r="G410" s="92">
        <f t="shared" si="75"/>
        <v>16796.16</v>
      </c>
      <c r="H410" s="93">
        <f t="shared" si="75"/>
        <v>1.000000000000135</v>
      </c>
      <c r="I410" s="96">
        <f t="shared" si="76"/>
        <v>-129.60000000000875</v>
      </c>
      <c r="J410" s="59"/>
      <c r="K410" s="59"/>
      <c r="L410" s="59"/>
      <c r="M410" s="59"/>
      <c r="N410" s="59"/>
    </row>
    <row r="411" spans="2:14" ht="15.75" thickBot="1" x14ac:dyDescent="0.3">
      <c r="B411" s="105" t="s">
        <v>63</v>
      </c>
      <c r="C411" s="128">
        <v>213.4</v>
      </c>
      <c r="D411" s="107">
        <v>1.0000000000000675</v>
      </c>
      <c r="E411" s="100"/>
      <c r="F411" s="106" t="s">
        <v>61</v>
      </c>
      <c r="G411" s="97">
        <f>SUM(G401:G410)</f>
        <v>76424.399999999994</v>
      </c>
      <c r="H411" s="98">
        <f t="shared" ref="H411:I411" si="77">SUM(H401:H410)</f>
        <v>4.0000000000000071</v>
      </c>
      <c r="I411" s="99">
        <f t="shared" si="77"/>
        <v>-197.00000000001168</v>
      </c>
      <c r="J411" s="59"/>
      <c r="K411" s="59"/>
      <c r="L411" s="59"/>
      <c r="M411" s="59"/>
      <c r="N411" s="59"/>
    </row>
    <row r="412" spans="2:14" x14ac:dyDescent="0.25"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</row>
    <row r="413" spans="2:14" ht="15.75" thickBot="1" x14ac:dyDescent="0.3"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</row>
    <row r="414" spans="2:14" ht="15.75" thickBot="1" x14ac:dyDescent="0.3">
      <c r="B414" s="246" t="s">
        <v>89</v>
      </c>
      <c r="C414" s="247"/>
      <c r="D414" s="247"/>
      <c r="E414" s="247"/>
      <c r="F414" s="247"/>
      <c r="G414" s="247"/>
      <c r="H414" s="247"/>
      <c r="I414" s="248"/>
      <c r="J414" s="249" t="s">
        <v>64</v>
      </c>
      <c r="K414" s="250"/>
      <c r="L414" s="250"/>
      <c r="M414" s="251"/>
      <c r="N414" s="116">
        <f>I426/SQRT(G426*H426)</f>
        <v>0.20093788960038603</v>
      </c>
    </row>
    <row r="415" spans="2:14" ht="15.75" thickBot="1" x14ac:dyDescent="0.3">
      <c r="B415" s="115"/>
      <c r="C415" s="114" t="s">
        <v>60</v>
      </c>
      <c r="D415" s="112"/>
      <c r="E415" s="112"/>
      <c r="F415" s="112"/>
      <c r="G415" s="112"/>
      <c r="H415" s="112"/>
      <c r="I415" s="113"/>
      <c r="J415" s="240" t="s">
        <v>65</v>
      </c>
      <c r="K415" s="241"/>
      <c r="L415" s="241"/>
      <c r="M415" s="242"/>
      <c r="N415" s="117">
        <v>0.63200000000000001</v>
      </c>
    </row>
    <row r="416" spans="2:14" ht="15.75" thickBot="1" x14ac:dyDescent="0.3">
      <c r="B416" s="108">
        <v>1</v>
      </c>
      <c r="C416" s="80">
        <v>70</v>
      </c>
      <c r="D416" s="74">
        <v>-0.99999999999988987</v>
      </c>
      <c r="E416" s="91">
        <f>C416-C426</f>
        <v>-143.4</v>
      </c>
      <c r="F416" s="110">
        <f>D416-D426</f>
        <v>-1.4999999999999236</v>
      </c>
      <c r="G416" s="91">
        <f>E416*E416</f>
        <v>20563.560000000001</v>
      </c>
      <c r="H416" s="110">
        <f>F416*F416</f>
        <v>2.2499999999997708</v>
      </c>
      <c r="I416" s="111">
        <f>E416*F416</f>
        <v>215.09999999998905</v>
      </c>
      <c r="J416" s="258" t="s">
        <v>66</v>
      </c>
      <c r="K416" s="259"/>
      <c r="L416" s="259"/>
      <c r="M416" s="260"/>
      <c r="N416" s="118" t="b">
        <f>N414&gt;N415</f>
        <v>0</v>
      </c>
    </row>
    <row r="417" spans="2:14" x14ac:dyDescent="0.25">
      <c r="B417" s="103">
        <v>2</v>
      </c>
      <c r="C417" s="80">
        <v>97</v>
      </c>
      <c r="D417" s="74">
        <v>2.0000000000002238</v>
      </c>
      <c r="E417" s="90">
        <f>C417-C426</f>
        <v>-116.4</v>
      </c>
      <c r="F417" s="89">
        <f>D417-D426</f>
        <v>1.5000000000001901</v>
      </c>
      <c r="G417" s="90">
        <f t="shared" ref="G417:H425" si="78">E417*E417</f>
        <v>13548.960000000001</v>
      </c>
      <c r="H417" s="89">
        <f t="shared" si="78"/>
        <v>2.2500000000005702</v>
      </c>
      <c r="I417" s="95">
        <f t="shared" ref="I417:I425" si="79">E417*F417</f>
        <v>-174.60000000002213</v>
      </c>
      <c r="J417" s="59"/>
      <c r="K417" s="59"/>
      <c r="L417" s="59"/>
      <c r="M417" s="59"/>
      <c r="N417" s="59"/>
    </row>
    <row r="418" spans="2:14" x14ac:dyDescent="0.25">
      <c r="B418" s="103">
        <v>3</v>
      </c>
      <c r="C418" s="80">
        <v>130</v>
      </c>
      <c r="D418" s="74">
        <v>0</v>
      </c>
      <c r="E418" s="90">
        <f>C418-C426</f>
        <v>-83.4</v>
      </c>
      <c r="F418" s="89">
        <f>D418-D426</f>
        <v>-0.50000000000003375</v>
      </c>
      <c r="G418" s="90">
        <f t="shared" si="78"/>
        <v>6955.5600000000013</v>
      </c>
      <c r="H418" s="89">
        <f t="shared" si="78"/>
        <v>0.25000000000003375</v>
      </c>
      <c r="I418" s="95">
        <f t="shared" si="79"/>
        <v>41.700000000002817</v>
      </c>
      <c r="J418" s="59"/>
      <c r="K418" s="59"/>
      <c r="L418" s="59"/>
      <c r="M418" s="59"/>
      <c r="N418" s="59"/>
    </row>
    <row r="419" spans="2:14" x14ac:dyDescent="0.25">
      <c r="B419" s="103">
        <v>4</v>
      </c>
      <c r="C419" s="80">
        <v>186</v>
      </c>
      <c r="D419" s="74">
        <v>0</v>
      </c>
      <c r="E419" s="90">
        <f>C419-C426</f>
        <v>-27.400000000000006</v>
      </c>
      <c r="F419" s="89">
        <f>D419-D426</f>
        <v>-0.50000000000003375</v>
      </c>
      <c r="G419" s="90">
        <f t="shared" si="78"/>
        <v>750.76000000000033</v>
      </c>
      <c r="H419" s="89">
        <f t="shared" si="78"/>
        <v>0.25000000000003375</v>
      </c>
      <c r="I419" s="95">
        <f t="shared" si="79"/>
        <v>13.700000000000928</v>
      </c>
      <c r="J419" s="59"/>
      <c r="K419" s="59"/>
      <c r="L419" s="59"/>
      <c r="M419" s="59"/>
      <c r="N419" s="59"/>
    </row>
    <row r="420" spans="2:14" x14ac:dyDescent="0.25">
      <c r="B420" s="103">
        <v>5</v>
      </c>
      <c r="C420" s="80">
        <v>211</v>
      </c>
      <c r="D420" s="74">
        <v>0.99999999999988987</v>
      </c>
      <c r="E420" s="90">
        <f>C420-C426</f>
        <v>-2.4000000000000057</v>
      </c>
      <c r="F420" s="89">
        <f>D420-D426</f>
        <v>0.49999999999985612</v>
      </c>
      <c r="G420" s="90">
        <f t="shared" si="78"/>
        <v>5.7600000000000273</v>
      </c>
      <c r="H420" s="89">
        <f t="shared" si="78"/>
        <v>0.24999999999985612</v>
      </c>
      <c r="I420" s="95">
        <f t="shared" si="79"/>
        <v>-1.1999999999996576</v>
      </c>
      <c r="J420" s="59"/>
      <c r="K420" s="59"/>
      <c r="L420" s="59"/>
      <c r="M420" s="59"/>
      <c r="N420" s="59"/>
    </row>
    <row r="421" spans="2:14" x14ac:dyDescent="0.25">
      <c r="B421" s="103">
        <v>6</v>
      </c>
      <c r="C421" s="80">
        <v>234</v>
      </c>
      <c r="D421" s="74">
        <v>-0.99999999999988987</v>
      </c>
      <c r="E421" s="90">
        <f>C421-C426</f>
        <v>20.599999999999994</v>
      </c>
      <c r="F421" s="89">
        <f>D421-D426</f>
        <v>-1.4999999999999236</v>
      </c>
      <c r="G421" s="90">
        <f t="shared" si="78"/>
        <v>424.35999999999979</v>
      </c>
      <c r="H421" s="89">
        <f t="shared" si="78"/>
        <v>2.2499999999997708</v>
      </c>
      <c r="I421" s="95">
        <f t="shared" si="79"/>
        <v>-30.899999999998418</v>
      </c>
      <c r="J421" s="59"/>
      <c r="K421" s="59"/>
      <c r="L421" s="59"/>
      <c r="M421" s="59"/>
      <c r="N421" s="59"/>
    </row>
    <row r="422" spans="2:14" x14ac:dyDescent="0.25">
      <c r="B422" s="103">
        <v>7</v>
      </c>
      <c r="C422" s="80">
        <v>270</v>
      </c>
      <c r="D422" s="74">
        <v>0.99999999999988987</v>
      </c>
      <c r="E422" s="90">
        <f>C422-C426</f>
        <v>56.599999999999994</v>
      </c>
      <c r="F422" s="89">
        <f>D422-D426</f>
        <v>0.49999999999985612</v>
      </c>
      <c r="G422" s="90">
        <f t="shared" si="78"/>
        <v>3203.5599999999995</v>
      </c>
      <c r="H422" s="89">
        <f t="shared" si="78"/>
        <v>0.24999999999985612</v>
      </c>
      <c r="I422" s="95">
        <f t="shared" si="79"/>
        <v>28.299999999991854</v>
      </c>
      <c r="J422" s="59"/>
      <c r="K422" s="59"/>
      <c r="L422" s="59"/>
      <c r="M422" s="59"/>
      <c r="N422" s="59"/>
    </row>
    <row r="423" spans="2:14" x14ac:dyDescent="0.25">
      <c r="B423" s="103">
        <v>8</v>
      </c>
      <c r="C423" s="80">
        <v>283</v>
      </c>
      <c r="D423" s="74">
        <v>2.0000000000002238</v>
      </c>
      <c r="E423" s="90">
        <f>C423-C426</f>
        <v>69.599999999999994</v>
      </c>
      <c r="F423" s="89">
        <f>D423-D426</f>
        <v>1.5000000000001901</v>
      </c>
      <c r="G423" s="90">
        <f t="shared" si="78"/>
        <v>4844.1599999999989</v>
      </c>
      <c r="H423" s="89">
        <f t="shared" si="78"/>
        <v>2.2500000000005702</v>
      </c>
      <c r="I423" s="95">
        <f t="shared" si="79"/>
        <v>104.40000000001322</v>
      </c>
      <c r="J423" s="59"/>
      <c r="K423" s="59"/>
      <c r="L423" s="59"/>
      <c r="M423" s="59"/>
      <c r="N423" s="59"/>
    </row>
    <row r="424" spans="2:14" x14ac:dyDescent="0.25">
      <c r="B424" s="103">
        <v>9</v>
      </c>
      <c r="C424" s="80">
        <v>310</v>
      </c>
      <c r="D424" s="74">
        <v>0.99999999999988987</v>
      </c>
      <c r="E424" s="90">
        <f>C424-C426</f>
        <v>96.6</v>
      </c>
      <c r="F424" s="89">
        <f>D424-D426</f>
        <v>0.49999999999985612</v>
      </c>
      <c r="G424" s="90">
        <f t="shared" si="78"/>
        <v>9331.56</v>
      </c>
      <c r="H424" s="89">
        <f t="shared" si="78"/>
        <v>0.24999999999985612</v>
      </c>
      <c r="I424" s="95">
        <f t="shared" si="79"/>
        <v>48.299999999986099</v>
      </c>
      <c r="J424" s="59"/>
      <c r="K424" s="59"/>
      <c r="L424" s="59"/>
      <c r="M424" s="59"/>
      <c r="N424" s="59"/>
    </row>
    <row r="425" spans="2:14" ht="15.75" thickBot="1" x14ac:dyDescent="0.3">
      <c r="B425" s="104">
        <v>10</v>
      </c>
      <c r="C425" s="127">
        <v>343</v>
      </c>
      <c r="D425" s="78">
        <v>0</v>
      </c>
      <c r="E425" s="90">
        <f>C425-C426</f>
        <v>129.6</v>
      </c>
      <c r="F425" s="93">
        <f>D425-D426</f>
        <v>-0.50000000000003375</v>
      </c>
      <c r="G425" s="92">
        <f t="shared" si="78"/>
        <v>16796.16</v>
      </c>
      <c r="H425" s="93">
        <f t="shared" si="78"/>
        <v>0.25000000000003375</v>
      </c>
      <c r="I425" s="96">
        <f t="shared" si="79"/>
        <v>-64.800000000004374</v>
      </c>
      <c r="J425" s="59"/>
      <c r="K425" s="59"/>
      <c r="L425" s="59"/>
      <c r="M425" s="59"/>
      <c r="N425" s="59"/>
    </row>
    <row r="426" spans="2:14" ht="15.75" thickBot="1" x14ac:dyDescent="0.3">
      <c r="B426" s="105" t="s">
        <v>63</v>
      </c>
      <c r="C426" s="128">
        <v>213.4</v>
      </c>
      <c r="D426" s="107">
        <v>0.50000000000003375</v>
      </c>
      <c r="E426" s="100"/>
      <c r="F426" s="106" t="s">
        <v>61</v>
      </c>
      <c r="G426" s="97">
        <f>SUM(G416:G425)</f>
        <v>76424.399999999994</v>
      </c>
      <c r="H426" s="98">
        <f t="shared" ref="H426:I426" si="80">SUM(H416:H425)</f>
        <v>10.500000000000352</v>
      </c>
      <c r="I426" s="99">
        <f t="shared" si="80"/>
        <v>179.99999999995936</v>
      </c>
      <c r="J426" s="59"/>
      <c r="K426" s="59"/>
      <c r="L426" s="59"/>
      <c r="M426" s="59"/>
      <c r="N426" s="59"/>
    </row>
    <row r="427" spans="2:14" x14ac:dyDescent="0.25"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</row>
    <row r="428" spans="2:14" ht="15.75" thickBot="1" x14ac:dyDescent="0.3"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</row>
    <row r="429" spans="2:14" ht="15.75" thickBot="1" x14ac:dyDescent="0.3">
      <c r="B429" s="246" t="s">
        <v>90</v>
      </c>
      <c r="C429" s="247"/>
      <c r="D429" s="247"/>
      <c r="E429" s="247"/>
      <c r="F429" s="247"/>
      <c r="G429" s="247"/>
      <c r="H429" s="247"/>
      <c r="I429" s="248"/>
      <c r="J429" s="249" t="s">
        <v>64</v>
      </c>
      <c r="K429" s="250"/>
      <c r="L429" s="250"/>
      <c r="M429" s="251"/>
      <c r="N429" s="116">
        <f>I441/SQRT(G441*H441)</f>
        <v>-3.9626355181248858E-2</v>
      </c>
    </row>
    <row r="430" spans="2:14" ht="15.75" thickBot="1" x14ac:dyDescent="0.3">
      <c r="B430" s="115"/>
      <c r="C430" s="114" t="s">
        <v>60</v>
      </c>
      <c r="D430" s="112"/>
      <c r="E430" s="112"/>
      <c r="F430" s="112"/>
      <c r="G430" s="112"/>
      <c r="H430" s="112"/>
      <c r="I430" s="113"/>
      <c r="J430" s="240" t="s">
        <v>65</v>
      </c>
      <c r="K430" s="241"/>
      <c r="L430" s="241"/>
      <c r="M430" s="242"/>
      <c r="N430" s="117">
        <v>0.63200000000000001</v>
      </c>
    </row>
    <row r="431" spans="2:14" ht="15.75" thickBot="1" x14ac:dyDescent="0.3">
      <c r="B431" s="108">
        <v>1</v>
      </c>
      <c r="C431" s="80">
        <v>70</v>
      </c>
      <c r="D431" s="74">
        <v>0.99999999999988987</v>
      </c>
      <c r="E431" s="91">
        <f>C431-C441</f>
        <v>-143.4</v>
      </c>
      <c r="F431" s="110">
        <f>D431-D441</f>
        <v>0.19999999999988916</v>
      </c>
      <c r="G431" s="91">
        <f>E431*E431</f>
        <v>20563.560000000001</v>
      </c>
      <c r="H431" s="110">
        <f>F431*F431</f>
        <v>3.9999999999955661E-2</v>
      </c>
      <c r="I431" s="111">
        <f>E431*F431</f>
        <v>-28.679999999984105</v>
      </c>
      <c r="J431" s="258" t="s">
        <v>66</v>
      </c>
      <c r="K431" s="259"/>
      <c r="L431" s="259"/>
      <c r="M431" s="260"/>
      <c r="N431" s="118" t="b">
        <f>N429&gt;N430</f>
        <v>0</v>
      </c>
    </row>
    <row r="432" spans="2:14" x14ac:dyDescent="0.25">
      <c r="B432" s="103">
        <v>2</v>
      </c>
      <c r="C432" s="80">
        <v>97</v>
      </c>
      <c r="D432" s="74">
        <v>2.0000000000002238</v>
      </c>
      <c r="E432" s="90">
        <f>C432-C441</f>
        <v>-116.4</v>
      </c>
      <c r="F432" s="89">
        <f>D432-D441</f>
        <v>1.2000000000002231</v>
      </c>
      <c r="G432" s="90">
        <f t="shared" ref="G432:H440" si="81">E432*E432</f>
        <v>13548.960000000001</v>
      </c>
      <c r="H432" s="89">
        <f t="shared" si="81"/>
        <v>1.4400000000005355</v>
      </c>
      <c r="I432" s="95">
        <f t="shared" ref="I432:I440" si="82">E432*F432</f>
        <v>-139.68000000002598</v>
      </c>
      <c r="J432" s="59"/>
      <c r="K432" s="59"/>
      <c r="L432" s="59"/>
      <c r="M432" s="59"/>
      <c r="N432" s="59"/>
    </row>
    <row r="433" spans="2:14" x14ac:dyDescent="0.25">
      <c r="B433" s="103">
        <v>3</v>
      </c>
      <c r="C433" s="80">
        <v>130</v>
      </c>
      <c r="D433" s="74">
        <v>-0.99999999999988987</v>
      </c>
      <c r="E433" s="90">
        <f>C433-C441</f>
        <v>-83.4</v>
      </c>
      <c r="F433" s="89">
        <f>D433-D441</f>
        <v>-1.7999999999998906</v>
      </c>
      <c r="G433" s="90">
        <f t="shared" si="81"/>
        <v>6955.5600000000013</v>
      </c>
      <c r="H433" s="89">
        <f t="shared" si="81"/>
        <v>3.2399999999996059</v>
      </c>
      <c r="I433" s="95">
        <f t="shared" si="82"/>
        <v>150.11999999999088</v>
      </c>
      <c r="J433" s="59"/>
      <c r="K433" s="59"/>
      <c r="L433" s="59"/>
      <c r="M433" s="59"/>
      <c r="N433" s="59"/>
    </row>
    <row r="434" spans="2:14" x14ac:dyDescent="0.25">
      <c r="B434" s="103">
        <v>4</v>
      </c>
      <c r="C434" s="80">
        <v>186</v>
      </c>
      <c r="D434" s="74">
        <v>0.99999999999988987</v>
      </c>
      <c r="E434" s="90">
        <f>C434-C441</f>
        <v>-27.400000000000006</v>
      </c>
      <c r="F434" s="89">
        <f>D434-D441</f>
        <v>0.19999999999988916</v>
      </c>
      <c r="G434" s="90">
        <f t="shared" si="81"/>
        <v>750.76000000000033</v>
      </c>
      <c r="H434" s="89">
        <f t="shared" si="81"/>
        <v>3.9999999999955661E-2</v>
      </c>
      <c r="I434" s="95">
        <f t="shared" si="82"/>
        <v>-5.4799999999969637</v>
      </c>
      <c r="J434" s="59"/>
      <c r="K434" s="59"/>
      <c r="L434" s="59"/>
      <c r="M434" s="59"/>
      <c r="N434" s="59"/>
    </row>
    <row r="435" spans="2:14" x14ac:dyDescent="0.25">
      <c r="B435" s="103">
        <v>5</v>
      </c>
      <c r="C435" s="80">
        <v>211</v>
      </c>
      <c r="D435" s="74">
        <v>0.99999999999988987</v>
      </c>
      <c r="E435" s="90">
        <f>C435-C441</f>
        <v>-2.4000000000000057</v>
      </c>
      <c r="F435" s="89">
        <f>D435-D441</f>
        <v>0.19999999999988916</v>
      </c>
      <c r="G435" s="90">
        <f t="shared" si="81"/>
        <v>5.7600000000000273</v>
      </c>
      <c r="H435" s="89">
        <f t="shared" si="81"/>
        <v>3.9999999999955661E-2</v>
      </c>
      <c r="I435" s="95">
        <f t="shared" si="82"/>
        <v>-0.47999999999973508</v>
      </c>
      <c r="J435" s="59"/>
      <c r="K435" s="59"/>
      <c r="L435" s="59"/>
      <c r="M435" s="59"/>
      <c r="N435" s="59"/>
    </row>
    <row r="436" spans="2:14" x14ac:dyDescent="0.25">
      <c r="B436" s="103">
        <v>6</v>
      </c>
      <c r="C436" s="80">
        <v>234</v>
      </c>
      <c r="D436" s="74">
        <v>0</v>
      </c>
      <c r="E436" s="90">
        <f>C436-C441</f>
        <v>20.599999999999994</v>
      </c>
      <c r="F436" s="89">
        <f>D436-D441</f>
        <v>-0.80000000000000071</v>
      </c>
      <c r="G436" s="90">
        <f t="shared" si="81"/>
        <v>424.35999999999979</v>
      </c>
      <c r="H436" s="89">
        <f t="shared" si="81"/>
        <v>0.64000000000000112</v>
      </c>
      <c r="I436" s="95">
        <f t="shared" si="82"/>
        <v>-16.480000000000011</v>
      </c>
      <c r="J436" s="59"/>
      <c r="K436" s="59"/>
      <c r="L436" s="59"/>
      <c r="M436" s="59"/>
      <c r="N436" s="59"/>
    </row>
    <row r="437" spans="2:14" x14ac:dyDescent="0.25">
      <c r="B437" s="103">
        <v>7</v>
      </c>
      <c r="C437" s="80">
        <v>270</v>
      </c>
      <c r="D437" s="74">
        <v>0.99999999999988987</v>
      </c>
      <c r="E437" s="90">
        <f>C437-C441</f>
        <v>56.599999999999994</v>
      </c>
      <c r="F437" s="89">
        <f>D437-D441</f>
        <v>0.19999999999988916</v>
      </c>
      <c r="G437" s="90">
        <f t="shared" si="81"/>
        <v>3203.5599999999995</v>
      </c>
      <c r="H437" s="89">
        <f t="shared" si="81"/>
        <v>3.9999999999955661E-2</v>
      </c>
      <c r="I437" s="95">
        <f t="shared" si="82"/>
        <v>11.319999999993724</v>
      </c>
      <c r="J437" s="59"/>
      <c r="K437" s="59"/>
      <c r="L437" s="59"/>
      <c r="M437" s="59"/>
      <c r="N437" s="59"/>
    </row>
    <row r="438" spans="2:14" x14ac:dyDescent="0.25">
      <c r="B438" s="103">
        <v>8</v>
      </c>
      <c r="C438" s="80">
        <v>283</v>
      </c>
      <c r="D438" s="74">
        <v>2.0000000000002238</v>
      </c>
      <c r="E438" s="90">
        <f>C438-C441</f>
        <v>69.599999999999994</v>
      </c>
      <c r="F438" s="89">
        <f>D438-D441</f>
        <v>1.2000000000002231</v>
      </c>
      <c r="G438" s="90">
        <f t="shared" si="81"/>
        <v>4844.1599999999989</v>
      </c>
      <c r="H438" s="89">
        <f t="shared" si="81"/>
        <v>1.4400000000005355</v>
      </c>
      <c r="I438" s="95">
        <f t="shared" si="82"/>
        <v>83.520000000015528</v>
      </c>
      <c r="J438" s="59"/>
      <c r="K438" s="59"/>
      <c r="L438" s="59"/>
      <c r="M438" s="59"/>
      <c r="N438" s="59"/>
    </row>
    <row r="439" spans="2:14" x14ac:dyDescent="0.25">
      <c r="B439" s="103">
        <v>9</v>
      </c>
      <c r="C439" s="80">
        <v>310</v>
      </c>
      <c r="D439" s="74">
        <v>0.99999999999988987</v>
      </c>
      <c r="E439" s="90">
        <f>C439-C441</f>
        <v>96.6</v>
      </c>
      <c r="F439" s="89">
        <f>D439-D441</f>
        <v>0.19999999999988916</v>
      </c>
      <c r="G439" s="90">
        <f t="shared" si="81"/>
        <v>9331.56</v>
      </c>
      <c r="H439" s="89">
        <f t="shared" si="81"/>
        <v>3.9999999999955661E-2</v>
      </c>
      <c r="I439" s="95">
        <f t="shared" si="82"/>
        <v>19.319999999989292</v>
      </c>
      <c r="J439" s="59"/>
      <c r="K439" s="59"/>
      <c r="L439" s="59"/>
      <c r="M439" s="59"/>
      <c r="N439" s="59"/>
    </row>
    <row r="440" spans="2:14" ht="15.75" thickBot="1" x14ac:dyDescent="0.3">
      <c r="B440" s="104">
        <v>10</v>
      </c>
      <c r="C440" s="127">
        <v>343</v>
      </c>
      <c r="D440" s="78">
        <v>0</v>
      </c>
      <c r="E440" s="90">
        <f>C440-C441</f>
        <v>129.6</v>
      </c>
      <c r="F440" s="93">
        <f>D440-D441</f>
        <v>-0.80000000000000071</v>
      </c>
      <c r="G440" s="92">
        <f t="shared" si="81"/>
        <v>16796.16</v>
      </c>
      <c r="H440" s="93">
        <f t="shared" si="81"/>
        <v>0.64000000000000112</v>
      </c>
      <c r="I440" s="96">
        <f t="shared" si="82"/>
        <v>-103.68000000000009</v>
      </c>
      <c r="J440" s="59"/>
      <c r="K440" s="59"/>
      <c r="L440" s="59"/>
      <c r="M440" s="59"/>
      <c r="N440" s="59"/>
    </row>
    <row r="441" spans="2:14" ht="15.75" thickBot="1" x14ac:dyDescent="0.3">
      <c r="B441" s="105" t="s">
        <v>63</v>
      </c>
      <c r="C441" s="128">
        <v>213.4</v>
      </c>
      <c r="D441" s="107">
        <v>0.80000000000000071</v>
      </c>
      <c r="E441" s="100"/>
      <c r="F441" s="106" t="s">
        <v>61</v>
      </c>
      <c r="G441" s="97">
        <f>SUM(G431:G440)</f>
        <v>76424.399999999994</v>
      </c>
      <c r="H441" s="98">
        <f t="shared" ref="H441:I441" si="83">SUM(H431:H440)</f>
        <v>7.6000000000004579</v>
      </c>
      <c r="I441" s="99">
        <f t="shared" si="83"/>
        <v>-30.20000000001744</v>
      </c>
      <c r="J441" s="59"/>
      <c r="K441" s="59"/>
      <c r="L441" s="59"/>
      <c r="M441" s="59"/>
      <c r="N441" s="59"/>
    </row>
    <row r="442" spans="2:14" x14ac:dyDescent="0.25"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</row>
    <row r="443" spans="2:14" ht="15.75" thickBot="1" x14ac:dyDescent="0.3"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</row>
    <row r="444" spans="2:14" ht="15.75" thickBot="1" x14ac:dyDescent="0.3">
      <c r="B444" s="246" t="s">
        <v>91</v>
      </c>
      <c r="C444" s="247"/>
      <c r="D444" s="247"/>
      <c r="E444" s="247"/>
      <c r="F444" s="247"/>
      <c r="G444" s="247"/>
      <c r="H444" s="247"/>
      <c r="I444" s="248"/>
      <c r="J444" s="249" t="s">
        <v>64</v>
      </c>
      <c r="K444" s="250"/>
      <c r="L444" s="250"/>
      <c r="M444" s="251"/>
      <c r="N444" s="116">
        <f>I456/SQRT(G456*H456)</f>
        <v>-3.4374013022166493E-2</v>
      </c>
    </row>
    <row r="445" spans="2:14" ht="15.75" thickBot="1" x14ac:dyDescent="0.3">
      <c r="B445" s="115"/>
      <c r="C445" s="114" t="s">
        <v>60</v>
      </c>
      <c r="D445" s="112"/>
      <c r="E445" s="112"/>
      <c r="F445" s="112"/>
      <c r="G445" s="112"/>
      <c r="H445" s="112"/>
      <c r="I445" s="113"/>
      <c r="J445" s="240" t="s">
        <v>65</v>
      </c>
      <c r="K445" s="241"/>
      <c r="L445" s="241"/>
      <c r="M445" s="242"/>
      <c r="N445" s="117">
        <v>0.63200000000000001</v>
      </c>
    </row>
    <row r="446" spans="2:14" ht="15.75" thickBot="1" x14ac:dyDescent="0.3">
      <c r="B446" s="108">
        <v>1</v>
      </c>
      <c r="C446" s="80">
        <v>70</v>
      </c>
      <c r="D446" s="74">
        <v>-0.99999999999988987</v>
      </c>
      <c r="E446" s="91">
        <f>C446-C456</f>
        <v>-143.4</v>
      </c>
      <c r="F446" s="110">
        <f>D446-D456</f>
        <v>-0.29999999999987814</v>
      </c>
      <c r="G446" s="91">
        <f>E446*E446</f>
        <v>20563.560000000001</v>
      </c>
      <c r="H446" s="110">
        <f>F446*F446</f>
        <v>8.9999999999926888E-2</v>
      </c>
      <c r="I446" s="111">
        <f>E446*F446</f>
        <v>43.019999999982524</v>
      </c>
      <c r="J446" s="258" t="s">
        <v>66</v>
      </c>
      <c r="K446" s="259"/>
      <c r="L446" s="259"/>
      <c r="M446" s="260"/>
      <c r="N446" s="118" t="b">
        <f>N444&gt;N445</f>
        <v>0</v>
      </c>
    </row>
    <row r="447" spans="2:14" x14ac:dyDescent="0.25">
      <c r="B447" s="103">
        <v>2</v>
      </c>
      <c r="C447" s="80">
        <v>97</v>
      </c>
      <c r="D447" s="74">
        <v>0.99999999999988987</v>
      </c>
      <c r="E447" s="90">
        <f>C447-C456</f>
        <v>-116.4</v>
      </c>
      <c r="F447" s="89">
        <f>D447-D456</f>
        <v>1.6999999999999016</v>
      </c>
      <c r="G447" s="90">
        <f t="shared" ref="G447:H455" si="84">E447*E447</f>
        <v>13548.960000000001</v>
      </c>
      <c r="H447" s="89">
        <f t="shared" si="84"/>
        <v>2.8899999999996653</v>
      </c>
      <c r="I447" s="95">
        <f t="shared" ref="I447:I455" si="85">E447*F447</f>
        <v>-197.87999999998854</v>
      </c>
      <c r="J447" s="59"/>
      <c r="K447" s="59"/>
      <c r="L447" s="59"/>
      <c r="M447" s="59"/>
      <c r="N447" s="59"/>
    </row>
    <row r="448" spans="2:14" x14ac:dyDescent="0.25">
      <c r="B448" s="103">
        <v>3</v>
      </c>
      <c r="C448" s="80">
        <v>130</v>
      </c>
      <c r="D448" s="74">
        <v>-0.99999999999988987</v>
      </c>
      <c r="E448" s="90">
        <f>C448-C456</f>
        <v>-83.4</v>
      </c>
      <c r="F448" s="89">
        <f>D448-D456</f>
        <v>-0.29999999999987814</v>
      </c>
      <c r="G448" s="90">
        <f t="shared" si="84"/>
        <v>6955.5600000000013</v>
      </c>
      <c r="H448" s="89">
        <f t="shared" si="84"/>
        <v>8.9999999999926888E-2</v>
      </c>
      <c r="I448" s="95">
        <f t="shared" si="85"/>
        <v>25.019999999989839</v>
      </c>
      <c r="J448" s="59"/>
      <c r="K448" s="59"/>
      <c r="L448" s="59"/>
      <c r="M448" s="59"/>
      <c r="N448" s="59"/>
    </row>
    <row r="449" spans="2:14" x14ac:dyDescent="0.25">
      <c r="B449" s="103">
        <v>4</v>
      </c>
      <c r="C449" s="80">
        <v>186</v>
      </c>
      <c r="D449" s="74">
        <v>-2.0000000000002238</v>
      </c>
      <c r="E449" s="90">
        <f>C449-C456</f>
        <v>-27.400000000000006</v>
      </c>
      <c r="F449" s="89">
        <f>D449-D456</f>
        <v>-1.3000000000002121</v>
      </c>
      <c r="G449" s="90">
        <f t="shared" si="84"/>
        <v>750.76000000000033</v>
      </c>
      <c r="H449" s="89">
        <f t="shared" si="84"/>
        <v>1.6900000000005515</v>
      </c>
      <c r="I449" s="95">
        <f t="shared" si="85"/>
        <v>35.620000000005817</v>
      </c>
      <c r="J449" s="59"/>
      <c r="K449" s="59"/>
      <c r="L449" s="59"/>
      <c r="M449" s="59"/>
      <c r="N449" s="59"/>
    </row>
    <row r="450" spans="2:14" x14ac:dyDescent="0.25">
      <c r="B450" s="103">
        <v>5</v>
      </c>
      <c r="C450" s="80">
        <v>211</v>
      </c>
      <c r="D450" s="74">
        <v>-0.99999999999988987</v>
      </c>
      <c r="E450" s="90">
        <f>C450-C456</f>
        <v>-2.4000000000000057</v>
      </c>
      <c r="F450" s="89">
        <f>D450-D456</f>
        <v>-0.29999999999987814</v>
      </c>
      <c r="G450" s="90">
        <f t="shared" si="84"/>
        <v>5.7600000000000273</v>
      </c>
      <c r="H450" s="89">
        <f t="shared" si="84"/>
        <v>8.9999999999926888E-2</v>
      </c>
      <c r="I450" s="95">
        <f t="shared" si="85"/>
        <v>0.71999999999970921</v>
      </c>
      <c r="J450" s="59"/>
      <c r="K450" s="59"/>
      <c r="L450" s="59"/>
      <c r="M450" s="59"/>
      <c r="N450" s="59"/>
    </row>
    <row r="451" spans="2:14" x14ac:dyDescent="0.25">
      <c r="B451" s="103">
        <v>6</v>
      </c>
      <c r="C451" s="80">
        <v>234</v>
      </c>
      <c r="D451" s="74">
        <v>-2.0000000000002238</v>
      </c>
      <c r="E451" s="90">
        <f>C451-C456</f>
        <v>20.599999999999994</v>
      </c>
      <c r="F451" s="89">
        <f>D451-D456</f>
        <v>-1.3000000000002121</v>
      </c>
      <c r="G451" s="90">
        <f t="shared" si="84"/>
        <v>424.35999999999979</v>
      </c>
      <c r="H451" s="89">
        <f t="shared" si="84"/>
        <v>1.6900000000005515</v>
      </c>
      <c r="I451" s="95">
        <f t="shared" si="85"/>
        <v>-26.78000000000436</v>
      </c>
      <c r="J451" s="59"/>
      <c r="K451" s="59"/>
      <c r="L451" s="59"/>
      <c r="M451" s="59"/>
      <c r="N451" s="59"/>
    </row>
    <row r="452" spans="2:14" x14ac:dyDescent="0.25">
      <c r="B452" s="103">
        <v>7</v>
      </c>
      <c r="C452" s="80">
        <v>270</v>
      </c>
      <c r="D452" s="74">
        <v>0</v>
      </c>
      <c r="E452" s="90">
        <f>C452-C456</f>
        <v>56.599999999999994</v>
      </c>
      <c r="F452" s="89">
        <f>D452-D456</f>
        <v>0.70000000000001172</v>
      </c>
      <c r="G452" s="90">
        <f t="shared" si="84"/>
        <v>3203.5599999999995</v>
      </c>
      <c r="H452" s="89">
        <f t="shared" si="84"/>
        <v>0.49000000000001642</v>
      </c>
      <c r="I452" s="95">
        <f t="shared" si="85"/>
        <v>39.620000000000658</v>
      </c>
      <c r="J452" s="59"/>
      <c r="K452" s="59"/>
      <c r="L452" s="59"/>
      <c r="M452" s="59"/>
      <c r="N452" s="59"/>
    </row>
    <row r="453" spans="2:14" x14ac:dyDescent="0.25">
      <c r="B453" s="103">
        <v>8</v>
      </c>
      <c r="C453" s="80">
        <v>283</v>
      </c>
      <c r="D453" s="74">
        <v>0.99999999999988987</v>
      </c>
      <c r="E453" s="90">
        <f>C453-C456</f>
        <v>69.599999999999994</v>
      </c>
      <c r="F453" s="89">
        <f>D453-D456</f>
        <v>1.6999999999999016</v>
      </c>
      <c r="G453" s="90">
        <f t="shared" si="84"/>
        <v>4844.1599999999989</v>
      </c>
      <c r="H453" s="89">
        <f t="shared" si="84"/>
        <v>2.8899999999996653</v>
      </c>
      <c r="I453" s="95">
        <f t="shared" si="85"/>
        <v>118.31999999999314</v>
      </c>
      <c r="J453" s="59"/>
      <c r="K453" s="59"/>
      <c r="L453" s="59"/>
      <c r="M453" s="59"/>
      <c r="N453" s="59"/>
    </row>
    <row r="454" spans="2:14" x14ac:dyDescent="0.25">
      <c r="B454" s="103">
        <v>9</v>
      </c>
      <c r="C454" s="80">
        <v>310</v>
      </c>
      <c r="D454" s="74">
        <v>-0.99999999999988987</v>
      </c>
      <c r="E454" s="90">
        <f>C454-C456</f>
        <v>96.6</v>
      </c>
      <c r="F454" s="89">
        <f>D454-D456</f>
        <v>-0.29999999999987814</v>
      </c>
      <c r="G454" s="90">
        <f t="shared" si="84"/>
        <v>9331.56</v>
      </c>
      <c r="H454" s="89">
        <f t="shared" si="84"/>
        <v>8.9999999999926888E-2</v>
      </c>
      <c r="I454" s="95">
        <f t="shared" si="85"/>
        <v>-28.979999999988227</v>
      </c>
      <c r="J454" s="59"/>
      <c r="K454" s="59"/>
      <c r="L454" s="59"/>
      <c r="M454" s="59"/>
      <c r="N454" s="59"/>
    </row>
    <row r="455" spans="2:14" ht="15.75" thickBot="1" x14ac:dyDescent="0.3">
      <c r="B455" s="104">
        <v>10</v>
      </c>
      <c r="C455" s="127">
        <v>343</v>
      </c>
      <c r="D455" s="78">
        <v>-0.99999999999988987</v>
      </c>
      <c r="E455" s="90">
        <f>C455-C456</f>
        <v>129.6</v>
      </c>
      <c r="F455" s="93">
        <f>D455-D456</f>
        <v>-0.29999999999987814</v>
      </c>
      <c r="G455" s="92">
        <f t="shared" si="84"/>
        <v>16796.16</v>
      </c>
      <c r="H455" s="93">
        <f t="shared" si="84"/>
        <v>8.9999999999926888E-2</v>
      </c>
      <c r="I455" s="96">
        <f t="shared" si="85"/>
        <v>-38.879999999984207</v>
      </c>
      <c r="J455" s="59"/>
      <c r="K455" s="59"/>
      <c r="L455" s="59"/>
      <c r="M455" s="59"/>
      <c r="N455" s="59"/>
    </row>
    <row r="456" spans="2:14" ht="15.75" thickBot="1" x14ac:dyDescent="0.3">
      <c r="B456" s="105" t="s">
        <v>63</v>
      </c>
      <c r="C456" s="128">
        <v>213.4</v>
      </c>
      <c r="D456" s="107">
        <v>-0.70000000000001172</v>
      </c>
      <c r="E456" s="100"/>
      <c r="F456" s="106" t="s">
        <v>61</v>
      </c>
      <c r="G456" s="97">
        <f>SUM(G446:G455)</f>
        <v>76424.399999999994</v>
      </c>
      <c r="H456" s="98">
        <f t="shared" ref="H456:I456" si="86">SUM(H446:H455)</f>
        <v>10.100000000000085</v>
      </c>
      <c r="I456" s="99">
        <f t="shared" si="86"/>
        <v>-30.19999999999364</v>
      </c>
      <c r="J456" s="59"/>
      <c r="K456" s="59"/>
      <c r="L456" s="59"/>
      <c r="M456" s="59"/>
      <c r="N456" s="59"/>
    </row>
    <row r="457" spans="2:14" x14ac:dyDescent="0.25"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</row>
    <row r="458" spans="2:14" ht="15.75" thickBot="1" x14ac:dyDescent="0.3"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</row>
    <row r="459" spans="2:14" ht="15.75" thickBot="1" x14ac:dyDescent="0.3">
      <c r="B459" s="246" t="s">
        <v>92</v>
      </c>
      <c r="C459" s="247"/>
      <c r="D459" s="247"/>
      <c r="E459" s="247"/>
      <c r="F459" s="247"/>
      <c r="G459" s="247"/>
      <c r="H459" s="247"/>
      <c r="I459" s="248"/>
      <c r="J459" s="249" t="s">
        <v>64</v>
      </c>
      <c r="K459" s="250"/>
      <c r="L459" s="250"/>
      <c r="M459" s="251"/>
      <c r="N459" s="116">
        <f>I471/SQRT(G471*H471)</f>
        <v>0.34335444080581184</v>
      </c>
    </row>
    <row r="460" spans="2:14" ht="15.75" thickBot="1" x14ac:dyDescent="0.3">
      <c r="B460" s="115"/>
      <c r="C460" s="114" t="s">
        <v>60</v>
      </c>
      <c r="D460" s="112"/>
      <c r="E460" s="112"/>
      <c r="F460" s="112"/>
      <c r="G460" s="112"/>
      <c r="H460" s="112"/>
      <c r="I460" s="113"/>
      <c r="J460" s="240" t="s">
        <v>65</v>
      </c>
      <c r="K460" s="241"/>
      <c r="L460" s="241"/>
      <c r="M460" s="242"/>
      <c r="N460" s="117">
        <v>0.63200000000000001</v>
      </c>
    </row>
    <row r="461" spans="2:14" ht="15.75" thickBot="1" x14ac:dyDescent="0.3">
      <c r="B461" s="108">
        <v>1</v>
      </c>
      <c r="C461" s="80">
        <v>70</v>
      </c>
      <c r="D461" s="74">
        <v>0</v>
      </c>
      <c r="E461" s="91">
        <f>C461-C471</f>
        <v>-143.4</v>
      </c>
      <c r="F461" s="110">
        <f>D461-D471</f>
        <v>-0.50000000000005596</v>
      </c>
      <c r="G461" s="91">
        <f>E461*E461</f>
        <v>20563.560000000001</v>
      </c>
      <c r="H461" s="110">
        <f>F461*F461</f>
        <v>0.25000000000005596</v>
      </c>
      <c r="I461" s="111">
        <f>E461*F461</f>
        <v>71.700000000008032</v>
      </c>
      <c r="J461" s="258" t="s">
        <v>66</v>
      </c>
      <c r="K461" s="259"/>
      <c r="L461" s="259"/>
      <c r="M461" s="260"/>
      <c r="N461" s="118" t="b">
        <f>N459&gt;N460</f>
        <v>0</v>
      </c>
    </row>
    <row r="462" spans="2:14" x14ac:dyDescent="0.25">
      <c r="B462" s="103">
        <v>2</v>
      </c>
      <c r="C462" s="80">
        <v>97</v>
      </c>
      <c r="D462" s="74">
        <v>0</v>
      </c>
      <c r="E462" s="90">
        <f>C462-C471</f>
        <v>-116.4</v>
      </c>
      <c r="F462" s="89">
        <f>D462-D471</f>
        <v>-0.50000000000005596</v>
      </c>
      <c r="G462" s="90">
        <f t="shared" ref="G462:H470" si="87">E462*E462</f>
        <v>13548.960000000001</v>
      </c>
      <c r="H462" s="89">
        <f t="shared" si="87"/>
        <v>0.25000000000005596</v>
      </c>
      <c r="I462" s="95">
        <f t="shared" ref="I462:I470" si="88">E462*F462</f>
        <v>58.200000000006519</v>
      </c>
      <c r="J462" s="59"/>
      <c r="K462" s="59"/>
      <c r="L462" s="59"/>
      <c r="M462" s="59"/>
      <c r="N462" s="59"/>
    </row>
    <row r="463" spans="2:14" x14ac:dyDescent="0.25">
      <c r="B463" s="103">
        <v>3</v>
      </c>
      <c r="C463" s="80">
        <v>130</v>
      </c>
      <c r="D463" s="74">
        <v>0</v>
      </c>
      <c r="E463" s="90">
        <f>C463-C471</f>
        <v>-83.4</v>
      </c>
      <c r="F463" s="89">
        <f>D463-D471</f>
        <v>-0.50000000000005596</v>
      </c>
      <c r="G463" s="90">
        <f t="shared" si="87"/>
        <v>6955.5600000000013</v>
      </c>
      <c r="H463" s="89">
        <f t="shared" si="87"/>
        <v>0.25000000000005596</v>
      </c>
      <c r="I463" s="95">
        <f t="shared" si="88"/>
        <v>41.700000000004671</v>
      </c>
      <c r="J463" s="59"/>
      <c r="K463" s="59"/>
      <c r="L463" s="59"/>
      <c r="M463" s="59"/>
      <c r="N463" s="59"/>
    </row>
    <row r="464" spans="2:14" x14ac:dyDescent="0.25">
      <c r="B464" s="103">
        <v>4</v>
      </c>
      <c r="C464" s="80">
        <v>186</v>
      </c>
      <c r="D464" s="74">
        <v>1.0000000000001119</v>
      </c>
      <c r="E464" s="90">
        <f>C464-C471</f>
        <v>-27.400000000000006</v>
      </c>
      <c r="F464" s="89">
        <f>D464-D471</f>
        <v>0.50000000000005596</v>
      </c>
      <c r="G464" s="90">
        <f t="shared" si="87"/>
        <v>750.76000000000033</v>
      </c>
      <c r="H464" s="89">
        <f t="shared" si="87"/>
        <v>0.25000000000005596</v>
      </c>
      <c r="I464" s="95">
        <f t="shared" si="88"/>
        <v>-13.700000000001536</v>
      </c>
      <c r="J464" s="59"/>
      <c r="K464" s="59"/>
      <c r="L464" s="59"/>
      <c r="M464" s="59"/>
      <c r="N464" s="59"/>
    </row>
    <row r="465" spans="2:14" x14ac:dyDescent="0.25">
      <c r="B465" s="103">
        <v>5</v>
      </c>
      <c r="C465" s="80">
        <v>211</v>
      </c>
      <c r="D465" s="74">
        <v>1.0000000000001119</v>
      </c>
      <c r="E465" s="90">
        <f>C465-C471</f>
        <v>-2.4000000000000057</v>
      </c>
      <c r="F465" s="89">
        <f>D465-D471</f>
        <v>0.50000000000005596</v>
      </c>
      <c r="G465" s="90">
        <f t="shared" si="87"/>
        <v>5.7600000000000273</v>
      </c>
      <c r="H465" s="89">
        <f t="shared" si="87"/>
        <v>0.25000000000005596</v>
      </c>
      <c r="I465" s="95">
        <f t="shared" si="88"/>
        <v>-1.2000000000001372</v>
      </c>
      <c r="J465" s="59"/>
      <c r="K465" s="59"/>
      <c r="L465" s="59"/>
      <c r="M465" s="59"/>
      <c r="N465" s="59"/>
    </row>
    <row r="466" spans="2:14" x14ac:dyDescent="0.25">
      <c r="B466" s="103">
        <v>6</v>
      </c>
      <c r="C466" s="80">
        <v>234</v>
      </c>
      <c r="D466" s="74">
        <v>-0.99999999999988987</v>
      </c>
      <c r="E466" s="90">
        <f>C466-C471</f>
        <v>20.599999999999994</v>
      </c>
      <c r="F466" s="89">
        <f>D466-D471</f>
        <v>-1.4999999999999458</v>
      </c>
      <c r="G466" s="90">
        <f t="shared" si="87"/>
        <v>424.35999999999979</v>
      </c>
      <c r="H466" s="89">
        <f t="shared" si="87"/>
        <v>2.2499999999998375</v>
      </c>
      <c r="I466" s="95">
        <f t="shared" si="88"/>
        <v>-30.899999999998876</v>
      </c>
      <c r="J466" s="59"/>
      <c r="K466" s="59"/>
      <c r="L466" s="59"/>
      <c r="M466" s="59"/>
      <c r="N466" s="59"/>
    </row>
    <row r="467" spans="2:14" x14ac:dyDescent="0.25">
      <c r="B467" s="103">
        <v>7</v>
      </c>
      <c r="C467" s="80">
        <v>270</v>
      </c>
      <c r="D467" s="74">
        <v>1.0000000000001119</v>
      </c>
      <c r="E467" s="90">
        <f>C467-C471</f>
        <v>56.599999999999994</v>
      </c>
      <c r="F467" s="89">
        <f>D467-D471</f>
        <v>0.50000000000005596</v>
      </c>
      <c r="G467" s="90">
        <f t="shared" si="87"/>
        <v>3203.5599999999995</v>
      </c>
      <c r="H467" s="89">
        <f t="shared" si="87"/>
        <v>0.25000000000005596</v>
      </c>
      <c r="I467" s="95">
        <f t="shared" si="88"/>
        <v>28.300000000003163</v>
      </c>
      <c r="J467" s="59"/>
      <c r="K467" s="59"/>
      <c r="L467" s="59"/>
      <c r="M467" s="59"/>
      <c r="N467" s="59"/>
    </row>
    <row r="468" spans="2:14" x14ac:dyDescent="0.25">
      <c r="B468" s="103">
        <v>8</v>
      </c>
      <c r="C468" s="80">
        <v>283</v>
      </c>
      <c r="D468" s="74">
        <v>2.0000000000000018</v>
      </c>
      <c r="E468" s="90">
        <f>C468-C471</f>
        <v>69.599999999999994</v>
      </c>
      <c r="F468" s="89">
        <f>D468-D471</f>
        <v>1.4999999999999458</v>
      </c>
      <c r="G468" s="90">
        <f t="shared" si="87"/>
        <v>4844.1599999999989</v>
      </c>
      <c r="H468" s="89">
        <f t="shared" si="87"/>
        <v>2.2499999999998375</v>
      </c>
      <c r="I468" s="95">
        <f t="shared" si="88"/>
        <v>104.39999999999623</v>
      </c>
      <c r="J468" s="59"/>
      <c r="K468" s="59"/>
      <c r="L468" s="59"/>
      <c r="M468" s="59"/>
      <c r="N468" s="59"/>
    </row>
    <row r="469" spans="2:14" x14ac:dyDescent="0.25">
      <c r="B469" s="103">
        <v>9</v>
      </c>
      <c r="C469" s="80">
        <v>310</v>
      </c>
      <c r="D469" s="74">
        <v>1.0000000000001119</v>
      </c>
      <c r="E469" s="90">
        <f>C469-C471</f>
        <v>96.6</v>
      </c>
      <c r="F469" s="89">
        <f>D469-D471</f>
        <v>0.50000000000005596</v>
      </c>
      <c r="G469" s="90">
        <f t="shared" si="87"/>
        <v>9331.56</v>
      </c>
      <c r="H469" s="89">
        <f t="shared" si="87"/>
        <v>0.25000000000005596</v>
      </c>
      <c r="I469" s="95">
        <f t="shared" si="88"/>
        <v>48.300000000005404</v>
      </c>
      <c r="J469" s="59"/>
      <c r="K469" s="59"/>
      <c r="L469" s="59"/>
      <c r="M469" s="59"/>
      <c r="N469" s="59"/>
    </row>
    <row r="470" spans="2:14" ht="15.75" thickBot="1" x14ac:dyDescent="0.3">
      <c r="B470" s="104">
        <v>10</v>
      </c>
      <c r="C470" s="127">
        <v>343</v>
      </c>
      <c r="D470" s="78">
        <v>0</v>
      </c>
      <c r="E470" s="90">
        <f>C470-C471</f>
        <v>129.6</v>
      </c>
      <c r="F470" s="93">
        <f>D470-D471</f>
        <v>-0.50000000000005596</v>
      </c>
      <c r="G470" s="92">
        <f t="shared" si="87"/>
        <v>16796.16</v>
      </c>
      <c r="H470" s="93">
        <f t="shared" si="87"/>
        <v>0.25000000000005596</v>
      </c>
      <c r="I470" s="96">
        <f t="shared" si="88"/>
        <v>-64.800000000007245</v>
      </c>
      <c r="J470" s="59"/>
      <c r="K470" s="59"/>
      <c r="L470" s="59"/>
      <c r="M470" s="59"/>
      <c r="N470" s="59"/>
    </row>
    <row r="471" spans="2:14" ht="15.75" thickBot="1" x14ac:dyDescent="0.3">
      <c r="B471" s="105" t="s">
        <v>63</v>
      </c>
      <c r="C471" s="128">
        <v>213.4</v>
      </c>
      <c r="D471" s="107">
        <v>0.50000000000005596</v>
      </c>
      <c r="E471" s="100"/>
      <c r="F471" s="106" t="s">
        <v>61</v>
      </c>
      <c r="G471" s="97">
        <f>SUM(G461:G470)</f>
        <v>76424.399999999994</v>
      </c>
      <c r="H471" s="98">
        <f t="shared" ref="H471:I471" si="89">SUM(H461:H470)</f>
        <v>6.5000000000001226</v>
      </c>
      <c r="I471" s="99">
        <f t="shared" si="89"/>
        <v>242.00000000001626</v>
      </c>
      <c r="J471" s="59"/>
      <c r="K471" s="59"/>
      <c r="L471" s="59"/>
      <c r="M471" s="59"/>
      <c r="N471" s="59"/>
    </row>
    <row r="472" spans="2:14" x14ac:dyDescent="0.25"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</row>
    <row r="473" spans="2:14" ht="15.75" thickBot="1" x14ac:dyDescent="0.3"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</row>
    <row r="474" spans="2:14" ht="15.75" thickBot="1" x14ac:dyDescent="0.3">
      <c r="B474" s="246" t="s">
        <v>93</v>
      </c>
      <c r="C474" s="247"/>
      <c r="D474" s="247"/>
      <c r="E474" s="247"/>
      <c r="F474" s="247"/>
      <c r="G474" s="247"/>
      <c r="H474" s="247"/>
      <c r="I474" s="248"/>
      <c r="J474" s="249" t="s">
        <v>64</v>
      </c>
      <c r="K474" s="250"/>
      <c r="L474" s="250"/>
      <c r="M474" s="251"/>
      <c r="N474" s="116">
        <f>I486/SQRT(G486*H486)</f>
        <v>-0.18563688505949852</v>
      </c>
    </row>
    <row r="475" spans="2:14" ht="15.75" thickBot="1" x14ac:dyDescent="0.3">
      <c r="B475" s="115"/>
      <c r="C475" s="114" t="s">
        <v>60</v>
      </c>
      <c r="D475" s="112"/>
      <c r="E475" s="112"/>
      <c r="F475" s="112"/>
      <c r="G475" s="112"/>
      <c r="H475" s="112"/>
      <c r="I475" s="113"/>
      <c r="J475" s="240" t="s">
        <v>65</v>
      </c>
      <c r="K475" s="241"/>
      <c r="L475" s="241"/>
      <c r="M475" s="242"/>
      <c r="N475" s="117">
        <v>0.63200000000000001</v>
      </c>
    </row>
    <row r="476" spans="2:14" ht="15.75" thickBot="1" x14ac:dyDescent="0.3">
      <c r="B476" s="108">
        <v>1</v>
      </c>
      <c r="C476" s="80">
        <v>70</v>
      </c>
      <c r="D476" s="74">
        <v>0</v>
      </c>
      <c r="E476" s="91">
        <f>C476-C486</f>
        <v>-143.4</v>
      </c>
      <c r="F476" s="110">
        <f>D476-D486</f>
        <v>0.10000000000000009</v>
      </c>
      <c r="G476" s="91">
        <f>E476*E476</f>
        <v>20563.560000000001</v>
      </c>
      <c r="H476" s="110">
        <f>F476*F476</f>
        <v>1.0000000000000018E-2</v>
      </c>
      <c r="I476" s="111">
        <f>E476*F476</f>
        <v>-14.340000000000014</v>
      </c>
      <c r="J476" s="258" t="s">
        <v>66</v>
      </c>
      <c r="K476" s="259"/>
      <c r="L476" s="259"/>
      <c r="M476" s="260"/>
      <c r="N476" s="118" t="b">
        <f>N474&gt;N475</f>
        <v>0</v>
      </c>
    </row>
    <row r="477" spans="2:14" x14ac:dyDescent="0.25">
      <c r="B477" s="103">
        <v>2</v>
      </c>
      <c r="C477" s="80">
        <v>97</v>
      </c>
      <c r="D477" s="74">
        <v>1.0000000000000009</v>
      </c>
      <c r="E477" s="90">
        <f>C477-C486</f>
        <v>-116.4</v>
      </c>
      <c r="F477" s="89">
        <f>D477-D486</f>
        <v>1.100000000000001</v>
      </c>
      <c r="G477" s="90">
        <f t="shared" ref="G477:H485" si="90">E477*E477</f>
        <v>13548.960000000001</v>
      </c>
      <c r="H477" s="89">
        <f t="shared" si="90"/>
        <v>1.2100000000000022</v>
      </c>
      <c r="I477" s="95">
        <f t="shared" ref="I477:I485" si="91">E477*F477</f>
        <v>-128.04000000000013</v>
      </c>
      <c r="J477" s="59"/>
      <c r="K477" s="59"/>
      <c r="L477" s="59"/>
      <c r="M477" s="59"/>
      <c r="N477" s="59"/>
    </row>
    <row r="478" spans="2:14" x14ac:dyDescent="0.25">
      <c r="B478" s="103">
        <v>3</v>
      </c>
      <c r="C478" s="80">
        <v>130</v>
      </c>
      <c r="D478" s="74">
        <v>-1.0000000000000009</v>
      </c>
      <c r="E478" s="90">
        <f>C478-C486</f>
        <v>-83.4</v>
      </c>
      <c r="F478" s="89">
        <f>D478-D486</f>
        <v>-0.9000000000000008</v>
      </c>
      <c r="G478" s="90">
        <f t="shared" si="90"/>
        <v>6955.5600000000013</v>
      </c>
      <c r="H478" s="89">
        <f t="shared" si="90"/>
        <v>0.81000000000000139</v>
      </c>
      <c r="I478" s="95">
        <f t="shared" si="91"/>
        <v>75.060000000000073</v>
      </c>
      <c r="J478" s="59"/>
      <c r="K478" s="59"/>
      <c r="L478" s="59"/>
      <c r="M478" s="59"/>
      <c r="N478" s="59"/>
    </row>
    <row r="479" spans="2:14" x14ac:dyDescent="0.25">
      <c r="B479" s="103">
        <v>4</v>
      </c>
      <c r="C479" s="80">
        <v>186</v>
      </c>
      <c r="D479" s="74">
        <v>0</v>
      </c>
      <c r="E479" s="90">
        <f>C479-C486</f>
        <v>-27.400000000000006</v>
      </c>
      <c r="F479" s="89">
        <f>D479-D486</f>
        <v>0.10000000000000009</v>
      </c>
      <c r="G479" s="90">
        <f t="shared" si="90"/>
        <v>750.76000000000033</v>
      </c>
      <c r="H479" s="89">
        <f t="shared" si="90"/>
        <v>1.0000000000000018E-2</v>
      </c>
      <c r="I479" s="95">
        <f t="shared" si="91"/>
        <v>-2.7400000000000029</v>
      </c>
      <c r="J479" s="59"/>
      <c r="K479" s="59"/>
      <c r="L479" s="59"/>
      <c r="M479" s="59"/>
      <c r="N479" s="59"/>
    </row>
    <row r="480" spans="2:14" x14ac:dyDescent="0.25">
      <c r="B480" s="103">
        <v>5</v>
      </c>
      <c r="C480" s="80">
        <v>211</v>
      </c>
      <c r="D480" s="74">
        <v>0</v>
      </c>
      <c r="E480" s="90">
        <f>C480-C486</f>
        <v>-2.4000000000000057</v>
      </c>
      <c r="F480" s="89">
        <f>D480-D486</f>
        <v>0.10000000000000009</v>
      </c>
      <c r="G480" s="90">
        <f t="shared" si="90"/>
        <v>5.7600000000000273</v>
      </c>
      <c r="H480" s="89">
        <f t="shared" si="90"/>
        <v>1.0000000000000018E-2</v>
      </c>
      <c r="I480" s="95">
        <f t="shared" si="91"/>
        <v>-0.24000000000000077</v>
      </c>
      <c r="J480" s="59"/>
      <c r="K480" s="59"/>
      <c r="L480" s="59"/>
      <c r="M480" s="59"/>
      <c r="N480" s="59"/>
    </row>
    <row r="481" spans="2:14" x14ac:dyDescent="0.25">
      <c r="B481" s="103">
        <v>6</v>
      </c>
      <c r="C481" s="80">
        <v>234</v>
      </c>
      <c r="D481" s="74">
        <v>-1.0000000000000009</v>
      </c>
      <c r="E481" s="90">
        <f>C481-C486</f>
        <v>20.599999999999994</v>
      </c>
      <c r="F481" s="89">
        <f>D481-D486</f>
        <v>-0.9000000000000008</v>
      </c>
      <c r="G481" s="90">
        <f t="shared" si="90"/>
        <v>424.35999999999979</v>
      </c>
      <c r="H481" s="89">
        <f t="shared" si="90"/>
        <v>0.81000000000000139</v>
      </c>
      <c r="I481" s="95">
        <f t="shared" si="91"/>
        <v>-18.54000000000001</v>
      </c>
      <c r="J481" s="59"/>
      <c r="K481" s="59"/>
      <c r="L481" s="59"/>
      <c r="M481" s="59"/>
      <c r="N481" s="59"/>
    </row>
    <row r="482" spans="2:14" x14ac:dyDescent="0.25">
      <c r="B482" s="103">
        <v>7</v>
      </c>
      <c r="C482" s="80">
        <v>270</v>
      </c>
      <c r="D482" s="74">
        <v>0</v>
      </c>
      <c r="E482" s="90">
        <f>C482-C486</f>
        <v>56.599999999999994</v>
      </c>
      <c r="F482" s="89">
        <f>D482-D486</f>
        <v>0.10000000000000009</v>
      </c>
      <c r="G482" s="90">
        <f t="shared" si="90"/>
        <v>3203.5599999999995</v>
      </c>
      <c r="H482" s="89">
        <f t="shared" si="90"/>
        <v>1.0000000000000018E-2</v>
      </c>
      <c r="I482" s="95">
        <f t="shared" si="91"/>
        <v>5.6600000000000046</v>
      </c>
      <c r="J482" s="59"/>
      <c r="K482" s="59"/>
      <c r="L482" s="59"/>
      <c r="M482" s="59"/>
      <c r="N482" s="59"/>
    </row>
    <row r="483" spans="2:14" x14ac:dyDescent="0.25">
      <c r="B483" s="103">
        <v>8</v>
      </c>
      <c r="C483" s="80">
        <v>283</v>
      </c>
      <c r="D483" s="74">
        <v>1.0000000000000009</v>
      </c>
      <c r="E483" s="90">
        <f>C483-C486</f>
        <v>69.599999999999994</v>
      </c>
      <c r="F483" s="89">
        <f>D483-D486</f>
        <v>1.100000000000001</v>
      </c>
      <c r="G483" s="90">
        <f t="shared" si="90"/>
        <v>4844.1599999999989</v>
      </c>
      <c r="H483" s="89">
        <f t="shared" si="90"/>
        <v>1.2100000000000022</v>
      </c>
      <c r="I483" s="95">
        <f t="shared" si="91"/>
        <v>76.560000000000059</v>
      </c>
      <c r="J483" s="59"/>
      <c r="K483" s="59"/>
      <c r="L483" s="59"/>
      <c r="M483" s="59"/>
      <c r="N483" s="59"/>
    </row>
    <row r="484" spans="2:14" x14ac:dyDescent="0.25">
      <c r="B484" s="103">
        <v>9</v>
      </c>
      <c r="C484" s="80">
        <v>310</v>
      </c>
      <c r="D484" s="74">
        <v>0</v>
      </c>
      <c r="E484" s="90">
        <f>C484-C486</f>
        <v>96.6</v>
      </c>
      <c r="F484" s="89">
        <f>D484-D486</f>
        <v>0.10000000000000009</v>
      </c>
      <c r="G484" s="90">
        <f t="shared" si="90"/>
        <v>9331.56</v>
      </c>
      <c r="H484" s="89">
        <f t="shared" si="90"/>
        <v>1.0000000000000018E-2</v>
      </c>
      <c r="I484" s="95">
        <f t="shared" si="91"/>
        <v>9.6600000000000072</v>
      </c>
      <c r="J484" s="59"/>
      <c r="K484" s="59"/>
      <c r="L484" s="59"/>
      <c r="M484" s="59"/>
      <c r="N484" s="59"/>
    </row>
    <row r="485" spans="2:14" ht="15.75" thickBot="1" x14ac:dyDescent="0.3">
      <c r="B485" s="104">
        <v>10</v>
      </c>
      <c r="C485" s="127">
        <v>343</v>
      </c>
      <c r="D485" s="78">
        <v>-1.0000000000000009</v>
      </c>
      <c r="E485" s="90">
        <f>C485-C486</f>
        <v>129.6</v>
      </c>
      <c r="F485" s="93">
        <f>D485-D486</f>
        <v>-0.9000000000000008</v>
      </c>
      <c r="G485" s="92">
        <f t="shared" si="90"/>
        <v>16796.16</v>
      </c>
      <c r="H485" s="93">
        <f t="shared" si="90"/>
        <v>0.81000000000000139</v>
      </c>
      <c r="I485" s="96">
        <f t="shared" si="91"/>
        <v>-116.6400000000001</v>
      </c>
      <c r="J485" s="59"/>
      <c r="K485" s="59"/>
      <c r="L485" s="59"/>
      <c r="M485" s="59"/>
      <c r="N485" s="59"/>
    </row>
    <row r="486" spans="2:14" ht="15.75" thickBot="1" x14ac:dyDescent="0.3">
      <c r="B486" s="105" t="s">
        <v>63</v>
      </c>
      <c r="C486" s="128">
        <v>213.4</v>
      </c>
      <c r="D486" s="107">
        <v>-0.10000000000000009</v>
      </c>
      <c r="E486" s="100"/>
      <c r="F486" s="106" t="s">
        <v>61</v>
      </c>
      <c r="G486" s="97">
        <f>SUM(G476:G485)</f>
        <v>76424.399999999994</v>
      </c>
      <c r="H486" s="98">
        <f t="shared" ref="H486:I486" si="92">SUM(H476:H485)</f>
        <v>4.9000000000000092</v>
      </c>
      <c r="I486" s="99">
        <f t="shared" si="92"/>
        <v>-113.60000000000009</v>
      </c>
      <c r="J486" s="59"/>
      <c r="K486" s="59"/>
      <c r="L486" s="59"/>
      <c r="M486" s="59"/>
      <c r="N486" s="59"/>
    </row>
    <row r="487" spans="2:14" x14ac:dyDescent="0.25"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</row>
    <row r="488" spans="2:14" ht="15.75" thickBot="1" x14ac:dyDescent="0.3"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</row>
    <row r="489" spans="2:14" ht="15.75" thickBot="1" x14ac:dyDescent="0.3">
      <c r="B489" s="246" t="s">
        <v>94</v>
      </c>
      <c r="C489" s="247"/>
      <c r="D489" s="247"/>
      <c r="E489" s="247"/>
      <c r="F489" s="247"/>
      <c r="G489" s="247"/>
      <c r="H489" s="247"/>
      <c r="I489" s="248"/>
      <c r="J489" s="249" t="s">
        <v>64</v>
      </c>
      <c r="K489" s="250"/>
      <c r="L489" s="250"/>
      <c r="M489" s="251"/>
      <c r="N489" s="116">
        <f>I501/SQRT(G501*H501)</f>
        <v>8.7582341413109596E-2</v>
      </c>
    </row>
    <row r="490" spans="2:14" ht="15.75" thickBot="1" x14ac:dyDescent="0.3">
      <c r="B490" s="115"/>
      <c r="C490" s="114" t="s">
        <v>60</v>
      </c>
      <c r="D490" s="112"/>
      <c r="E490" s="112"/>
      <c r="F490" s="112"/>
      <c r="G490" s="112"/>
      <c r="H490" s="112"/>
      <c r="I490" s="113"/>
      <c r="J490" s="240" t="s">
        <v>65</v>
      </c>
      <c r="K490" s="241"/>
      <c r="L490" s="241"/>
      <c r="M490" s="242"/>
      <c r="N490" s="117">
        <v>0.63200000000000001</v>
      </c>
    </row>
    <row r="491" spans="2:14" ht="15.75" thickBot="1" x14ac:dyDescent="0.3">
      <c r="B491" s="108">
        <v>1</v>
      </c>
      <c r="C491" s="80">
        <v>70</v>
      </c>
      <c r="D491" s="74">
        <v>-1.0000000000001119</v>
      </c>
      <c r="E491" s="91">
        <f>C491-C501</f>
        <v>-143.4</v>
      </c>
      <c r="F491" s="110">
        <f>D491-D501</f>
        <v>-1.1000000000000787</v>
      </c>
      <c r="G491" s="91">
        <f>E491*E491</f>
        <v>20563.560000000001</v>
      </c>
      <c r="H491" s="110">
        <f>F491*F491</f>
        <v>1.2100000000001732</v>
      </c>
      <c r="I491" s="111">
        <f>E491*F491</f>
        <v>157.74000000001129</v>
      </c>
      <c r="J491" s="258" t="s">
        <v>66</v>
      </c>
      <c r="K491" s="259"/>
      <c r="L491" s="259"/>
      <c r="M491" s="260"/>
      <c r="N491" s="118" t="b">
        <f>N489&gt;N490</f>
        <v>0</v>
      </c>
    </row>
    <row r="492" spans="2:14" x14ac:dyDescent="0.25">
      <c r="B492" s="103">
        <v>2</v>
      </c>
      <c r="C492" s="80">
        <v>97</v>
      </c>
      <c r="D492" s="74">
        <v>2.0000000000000018</v>
      </c>
      <c r="E492" s="90">
        <f>C492-C501</f>
        <v>-116.4</v>
      </c>
      <c r="F492" s="89">
        <f>D492-D501</f>
        <v>1.900000000000035</v>
      </c>
      <c r="G492" s="90">
        <f t="shared" ref="G492:H500" si="93">E492*E492</f>
        <v>13548.960000000001</v>
      </c>
      <c r="H492" s="89">
        <f t="shared" si="93"/>
        <v>3.6100000000001331</v>
      </c>
      <c r="I492" s="95">
        <f t="shared" ref="I492:I500" si="94">E492*F492</f>
        <v>-221.16000000000409</v>
      </c>
      <c r="J492" s="59"/>
      <c r="K492" s="59"/>
      <c r="L492" s="59"/>
      <c r="M492" s="59"/>
      <c r="N492" s="59"/>
    </row>
    <row r="493" spans="2:14" x14ac:dyDescent="0.25">
      <c r="B493" s="103">
        <v>3</v>
      </c>
      <c r="C493" s="80">
        <v>130</v>
      </c>
      <c r="D493" s="74">
        <v>-1.0000000000001119</v>
      </c>
      <c r="E493" s="90">
        <f>C493-C501</f>
        <v>-83.4</v>
      </c>
      <c r="F493" s="89">
        <f>D493-D501</f>
        <v>-1.1000000000000787</v>
      </c>
      <c r="G493" s="90">
        <f t="shared" si="93"/>
        <v>6955.5600000000013</v>
      </c>
      <c r="H493" s="89">
        <f t="shared" si="93"/>
        <v>1.2100000000001732</v>
      </c>
      <c r="I493" s="95">
        <f t="shared" si="94"/>
        <v>91.740000000006575</v>
      </c>
      <c r="J493" s="59"/>
      <c r="K493" s="59"/>
      <c r="L493" s="59"/>
      <c r="M493" s="59"/>
      <c r="N493" s="59"/>
    </row>
    <row r="494" spans="2:14" x14ac:dyDescent="0.25">
      <c r="B494" s="103">
        <v>4</v>
      </c>
      <c r="C494" s="80">
        <v>186</v>
      </c>
      <c r="D494" s="74">
        <v>0</v>
      </c>
      <c r="E494" s="90">
        <f>C494-C501</f>
        <v>-27.400000000000006</v>
      </c>
      <c r="F494" s="89">
        <f>D494-D501</f>
        <v>-9.9999999999966782E-2</v>
      </c>
      <c r="G494" s="90">
        <f t="shared" si="93"/>
        <v>750.76000000000033</v>
      </c>
      <c r="H494" s="89">
        <f t="shared" si="93"/>
        <v>9.9999999999933562E-3</v>
      </c>
      <c r="I494" s="95">
        <f t="shared" si="94"/>
        <v>2.7399999999990903</v>
      </c>
      <c r="J494" s="59"/>
      <c r="K494" s="59"/>
      <c r="L494" s="59"/>
      <c r="M494" s="59"/>
      <c r="N494" s="59"/>
    </row>
    <row r="495" spans="2:14" x14ac:dyDescent="0.25">
      <c r="B495" s="103">
        <v>5</v>
      </c>
      <c r="C495" s="80">
        <v>211</v>
      </c>
      <c r="D495" s="74">
        <v>0</v>
      </c>
      <c r="E495" s="90">
        <f>C495-C501</f>
        <v>-2.4000000000000057</v>
      </c>
      <c r="F495" s="89">
        <f>D495-D501</f>
        <v>-9.9999999999966782E-2</v>
      </c>
      <c r="G495" s="90">
        <f t="shared" si="93"/>
        <v>5.7600000000000273</v>
      </c>
      <c r="H495" s="89">
        <f t="shared" si="93"/>
        <v>9.9999999999933562E-3</v>
      </c>
      <c r="I495" s="95">
        <f t="shared" si="94"/>
        <v>0.23999999999992083</v>
      </c>
      <c r="J495" s="59"/>
      <c r="K495" s="59"/>
      <c r="L495" s="59"/>
      <c r="M495" s="59"/>
      <c r="N495" s="59"/>
    </row>
    <row r="496" spans="2:14" x14ac:dyDescent="0.25">
      <c r="B496" s="103">
        <v>6</v>
      </c>
      <c r="C496" s="80">
        <v>234</v>
      </c>
      <c r="D496" s="74">
        <v>0</v>
      </c>
      <c r="E496" s="90">
        <f>C496-C501</f>
        <v>20.599999999999994</v>
      </c>
      <c r="F496" s="89">
        <f>D496-D501</f>
        <v>-9.9999999999966782E-2</v>
      </c>
      <c r="G496" s="90">
        <f t="shared" si="93"/>
        <v>424.35999999999979</v>
      </c>
      <c r="H496" s="89">
        <f t="shared" si="93"/>
        <v>9.9999999999933562E-3</v>
      </c>
      <c r="I496" s="95">
        <f t="shared" si="94"/>
        <v>-2.0599999999993153</v>
      </c>
      <c r="J496" s="59"/>
      <c r="K496" s="59"/>
      <c r="L496" s="59"/>
      <c r="M496" s="59"/>
      <c r="N496" s="59"/>
    </row>
    <row r="497" spans="2:14" x14ac:dyDescent="0.25">
      <c r="B497" s="103">
        <v>7</v>
      </c>
      <c r="C497" s="80">
        <v>270</v>
      </c>
      <c r="D497" s="74">
        <v>0</v>
      </c>
      <c r="E497" s="90">
        <f>C497-C501</f>
        <v>56.599999999999994</v>
      </c>
      <c r="F497" s="89">
        <f>D497-D501</f>
        <v>-9.9999999999966782E-2</v>
      </c>
      <c r="G497" s="90">
        <f t="shared" si="93"/>
        <v>3203.5599999999995</v>
      </c>
      <c r="H497" s="89">
        <f t="shared" si="93"/>
        <v>9.9999999999933562E-3</v>
      </c>
      <c r="I497" s="95">
        <f t="shared" si="94"/>
        <v>-5.659999999998119</v>
      </c>
      <c r="J497" s="59"/>
      <c r="K497" s="59"/>
      <c r="L497" s="59"/>
      <c r="M497" s="59"/>
      <c r="N497" s="59"/>
    </row>
    <row r="498" spans="2:14" x14ac:dyDescent="0.25">
      <c r="B498" s="103">
        <v>8</v>
      </c>
      <c r="C498" s="80">
        <v>283</v>
      </c>
      <c r="D498" s="74">
        <v>0.99999999999988987</v>
      </c>
      <c r="E498" s="90">
        <f>C498-C501</f>
        <v>69.599999999999994</v>
      </c>
      <c r="F498" s="89">
        <f>D498-D501</f>
        <v>0.89999999999992308</v>
      </c>
      <c r="G498" s="90">
        <f t="shared" si="93"/>
        <v>4844.1599999999989</v>
      </c>
      <c r="H498" s="89">
        <f t="shared" si="93"/>
        <v>0.8099999999998615</v>
      </c>
      <c r="I498" s="95">
        <f t="shared" si="94"/>
        <v>62.639999999994643</v>
      </c>
      <c r="J498" s="59"/>
      <c r="K498" s="59"/>
      <c r="L498" s="59"/>
      <c r="M498" s="59"/>
      <c r="N498" s="59"/>
    </row>
    <row r="499" spans="2:14" x14ac:dyDescent="0.25">
      <c r="B499" s="103">
        <v>9</v>
      </c>
      <c r="C499" s="80">
        <v>310</v>
      </c>
      <c r="D499" s="74">
        <v>0</v>
      </c>
      <c r="E499" s="90">
        <f>C499-C501</f>
        <v>96.6</v>
      </c>
      <c r="F499" s="89">
        <f>D499-D501</f>
        <v>-9.9999999999966782E-2</v>
      </c>
      <c r="G499" s="90">
        <f t="shared" si="93"/>
        <v>9331.56</v>
      </c>
      <c r="H499" s="89">
        <f t="shared" si="93"/>
        <v>9.9999999999933562E-3</v>
      </c>
      <c r="I499" s="95">
        <f t="shared" si="94"/>
        <v>-9.6599999999967903</v>
      </c>
      <c r="J499" s="59"/>
      <c r="K499" s="59"/>
      <c r="L499" s="59"/>
      <c r="M499" s="59"/>
      <c r="N499" s="59"/>
    </row>
    <row r="500" spans="2:14" ht="15.75" thickBot="1" x14ac:dyDescent="0.3">
      <c r="B500" s="104">
        <v>10</v>
      </c>
      <c r="C500" s="127">
        <v>343</v>
      </c>
      <c r="D500" s="78">
        <v>0</v>
      </c>
      <c r="E500" s="90">
        <f>C500-C501</f>
        <v>129.6</v>
      </c>
      <c r="F500" s="93">
        <f>D500-D501</f>
        <v>-9.9999999999966782E-2</v>
      </c>
      <c r="G500" s="92">
        <f t="shared" si="93"/>
        <v>16796.16</v>
      </c>
      <c r="H500" s="93">
        <f t="shared" si="93"/>
        <v>9.9999999999933562E-3</v>
      </c>
      <c r="I500" s="96">
        <f t="shared" si="94"/>
        <v>-12.959999999995695</v>
      </c>
      <c r="J500" s="59"/>
      <c r="K500" s="59"/>
      <c r="L500" s="59"/>
      <c r="M500" s="59"/>
      <c r="N500" s="59"/>
    </row>
    <row r="501" spans="2:14" ht="15.75" thickBot="1" x14ac:dyDescent="0.3">
      <c r="B501" s="105" t="s">
        <v>63</v>
      </c>
      <c r="C501" s="128">
        <v>213.4</v>
      </c>
      <c r="D501" s="107">
        <v>9.9999999999966782E-2</v>
      </c>
      <c r="E501" s="100"/>
      <c r="F501" s="106" t="s">
        <v>61</v>
      </c>
      <c r="G501" s="97">
        <f>SUM(G491:G500)</f>
        <v>76424.399999999994</v>
      </c>
      <c r="H501" s="98">
        <f t="shared" ref="H501:I501" si="95">SUM(H491:H500)</f>
        <v>6.9000000000003023</v>
      </c>
      <c r="I501" s="99">
        <f t="shared" si="95"/>
        <v>63.600000000017523</v>
      </c>
      <c r="J501" s="59"/>
      <c r="K501" s="59"/>
      <c r="L501" s="59"/>
      <c r="M501" s="59"/>
      <c r="N501" s="59"/>
    </row>
    <row r="502" spans="2:14" x14ac:dyDescent="0.25"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</row>
    <row r="503" spans="2:14" ht="15.75" thickBot="1" x14ac:dyDescent="0.3"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</row>
    <row r="504" spans="2:14" ht="15.75" thickBot="1" x14ac:dyDescent="0.3">
      <c r="B504" s="246" t="s">
        <v>95</v>
      </c>
      <c r="C504" s="247"/>
      <c r="D504" s="247"/>
      <c r="E504" s="247"/>
      <c r="F504" s="247"/>
      <c r="G504" s="247"/>
      <c r="H504" s="247"/>
      <c r="I504" s="248"/>
      <c r="J504" s="249" t="s">
        <v>64</v>
      </c>
      <c r="K504" s="250"/>
      <c r="L504" s="250"/>
      <c r="M504" s="251"/>
      <c r="N504" s="116">
        <f>I516/SQRT(G516*H516)</f>
        <v>0.35856868706269773</v>
      </c>
    </row>
    <row r="505" spans="2:14" ht="15.75" thickBot="1" x14ac:dyDescent="0.3">
      <c r="B505" s="115"/>
      <c r="C505" s="114" t="s">
        <v>60</v>
      </c>
      <c r="D505" s="112"/>
      <c r="E505" s="112"/>
      <c r="F505" s="112"/>
      <c r="G505" s="112"/>
      <c r="H505" s="112"/>
      <c r="I505" s="113"/>
      <c r="J505" s="240" t="s">
        <v>65</v>
      </c>
      <c r="K505" s="241"/>
      <c r="L505" s="241"/>
      <c r="M505" s="242"/>
      <c r="N505" s="117">
        <v>0.63200000000000001</v>
      </c>
    </row>
    <row r="506" spans="2:14" ht="15.75" thickBot="1" x14ac:dyDescent="0.3">
      <c r="B506" s="108">
        <v>1</v>
      </c>
      <c r="C506" s="80">
        <v>70</v>
      </c>
      <c r="D506" s="74">
        <v>-0.99999999999988987</v>
      </c>
      <c r="E506" s="91">
        <f>C506-C516</f>
        <v>-143.4</v>
      </c>
      <c r="F506" s="110">
        <f>D506-D516</f>
        <v>-1.4999999999998792</v>
      </c>
      <c r="G506" s="91">
        <f>E506*E506</f>
        <v>20563.560000000001</v>
      </c>
      <c r="H506" s="110">
        <f>F506*F506</f>
        <v>2.2499999999996376</v>
      </c>
      <c r="I506" s="111">
        <f>E506*F506</f>
        <v>215.09999999998269</v>
      </c>
      <c r="J506" s="258" t="s">
        <v>66</v>
      </c>
      <c r="K506" s="259"/>
      <c r="L506" s="259"/>
      <c r="M506" s="260"/>
      <c r="N506" s="118" t="b">
        <f>N504&gt;N505</f>
        <v>0</v>
      </c>
    </row>
    <row r="507" spans="2:14" x14ac:dyDescent="0.25">
      <c r="B507" s="103">
        <v>2</v>
      </c>
      <c r="C507" s="80">
        <v>97</v>
      </c>
      <c r="D507" s="74">
        <v>0.99999999999988987</v>
      </c>
      <c r="E507" s="90">
        <f>C507-C516</f>
        <v>-116.4</v>
      </c>
      <c r="F507" s="89">
        <f>D507-D516</f>
        <v>0.49999999999990052</v>
      </c>
      <c r="G507" s="90">
        <f t="shared" ref="G507:H515" si="96">E507*E507</f>
        <v>13548.960000000001</v>
      </c>
      <c r="H507" s="89">
        <f t="shared" si="96"/>
        <v>0.24999999999990052</v>
      </c>
      <c r="I507" s="95">
        <f t="shared" ref="I507:I515" si="97">E507*F507</f>
        <v>-58.199999999988421</v>
      </c>
      <c r="J507" s="59"/>
      <c r="K507" s="59"/>
      <c r="L507" s="59"/>
      <c r="M507" s="59"/>
      <c r="N507" s="59"/>
    </row>
    <row r="508" spans="2:14" x14ac:dyDescent="0.25">
      <c r="B508" s="103">
        <v>3</v>
      </c>
      <c r="C508" s="80">
        <v>130</v>
      </c>
      <c r="D508" s="74">
        <v>0</v>
      </c>
      <c r="E508" s="90">
        <f>C508-C516</f>
        <v>-83.4</v>
      </c>
      <c r="F508" s="89">
        <f>D508-D516</f>
        <v>-0.49999999999998934</v>
      </c>
      <c r="G508" s="90">
        <f t="shared" si="96"/>
        <v>6955.5600000000013</v>
      </c>
      <c r="H508" s="89">
        <f t="shared" si="96"/>
        <v>0.24999999999998934</v>
      </c>
      <c r="I508" s="95">
        <f t="shared" si="97"/>
        <v>41.699999999999115</v>
      </c>
      <c r="J508" s="59"/>
      <c r="K508" s="59"/>
      <c r="L508" s="59"/>
      <c r="M508" s="59"/>
      <c r="N508" s="59"/>
    </row>
    <row r="509" spans="2:14" x14ac:dyDescent="0.25">
      <c r="B509" s="103">
        <v>4</v>
      </c>
      <c r="C509" s="80">
        <v>186</v>
      </c>
      <c r="D509" s="74">
        <v>0.99999999999988987</v>
      </c>
      <c r="E509" s="90">
        <f>C509-C516</f>
        <v>-27.400000000000006</v>
      </c>
      <c r="F509" s="89">
        <f>D509-D516</f>
        <v>0.49999999999990052</v>
      </c>
      <c r="G509" s="90">
        <f t="shared" si="96"/>
        <v>750.76000000000033</v>
      </c>
      <c r="H509" s="89">
        <f t="shared" si="96"/>
        <v>0.24999999999990052</v>
      </c>
      <c r="I509" s="95">
        <f t="shared" si="97"/>
        <v>-13.699999999997278</v>
      </c>
      <c r="J509" s="59"/>
      <c r="K509" s="59"/>
      <c r="L509" s="59"/>
      <c r="M509" s="59"/>
      <c r="N509" s="59"/>
    </row>
    <row r="510" spans="2:14" x14ac:dyDescent="0.25">
      <c r="B510" s="103">
        <v>5</v>
      </c>
      <c r="C510" s="80">
        <v>211</v>
      </c>
      <c r="D510" s="74">
        <v>0.99999999999988987</v>
      </c>
      <c r="E510" s="90">
        <f>C510-C516</f>
        <v>-2.4000000000000057</v>
      </c>
      <c r="F510" s="89">
        <f>D510-D516</f>
        <v>0.49999999999990052</v>
      </c>
      <c r="G510" s="90">
        <f t="shared" si="96"/>
        <v>5.7600000000000273</v>
      </c>
      <c r="H510" s="89">
        <f t="shared" si="96"/>
        <v>0.24999999999990052</v>
      </c>
      <c r="I510" s="95">
        <f t="shared" si="97"/>
        <v>-1.1999999999997641</v>
      </c>
      <c r="J510" s="59"/>
      <c r="K510" s="59"/>
      <c r="L510" s="59"/>
      <c r="M510" s="59"/>
      <c r="N510" s="59"/>
    </row>
    <row r="511" spans="2:14" x14ac:dyDescent="0.25">
      <c r="B511" s="103">
        <v>6</v>
      </c>
      <c r="C511" s="80">
        <v>234</v>
      </c>
      <c r="D511" s="74">
        <v>-0.99999999999988987</v>
      </c>
      <c r="E511" s="90">
        <f>C511-C516</f>
        <v>20.599999999999994</v>
      </c>
      <c r="F511" s="89">
        <f>D511-D516</f>
        <v>-1.4999999999998792</v>
      </c>
      <c r="G511" s="90">
        <f t="shared" si="96"/>
        <v>424.35999999999979</v>
      </c>
      <c r="H511" s="89">
        <f t="shared" si="96"/>
        <v>2.2499999999996376</v>
      </c>
      <c r="I511" s="95">
        <f t="shared" si="97"/>
        <v>-30.899999999997505</v>
      </c>
      <c r="J511" s="59"/>
      <c r="K511" s="59"/>
      <c r="L511" s="59"/>
      <c r="M511" s="59"/>
      <c r="N511" s="59"/>
    </row>
    <row r="512" spans="2:14" x14ac:dyDescent="0.25">
      <c r="B512" s="103">
        <v>7</v>
      </c>
      <c r="C512" s="80">
        <v>270</v>
      </c>
      <c r="D512" s="74">
        <v>2.0000000000002238</v>
      </c>
      <c r="E512" s="90">
        <f>C512-C516</f>
        <v>56.599999999999994</v>
      </c>
      <c r="F512" s="89">
        <f>D512-D516</f>
        <v>1.5000000000002345</v>
      </c>
      <c r="G512" s="90">
        <f t="shared" si="96"/>
        <v>3203.5599999999995</v>
      </c>
      <c r="H512" s="89">
        <f t="shared" si="96"/>
        <v>2.2500000000007034</v>
      </c>
      <c r="I512" s="95">
        <f t="shared" si="97"/>
        <v>84.900000000013264</v>
      </c>
      <c r="J512" s="59"/>
      <c r="K512" s="59"/>
      <c r="L512" s="59"/>
      <c r="M512" s="59"/>
      <c r="N512" s="59"/>
    </row>
    <row r="513" spans="2:14" x14ac:dyDescent="0.25">
      <c r="B513" s="103">
        <v>8</v>
      </c>
      <c r="C513" s="80">
        <v>283</v>
      </c>
      <c r="D513" s="74">
        <v>0.99999999999988987</v>
      </c>
      <c r="E513" s="90">
        <f>C513-C516</f>
        <v>69.599999999999994</v>
      </c>
      <c r="F513" s="89">
        <f>D513-D516</f>
        <v>0.49999999999990052</v>
      </c>
      <c r="G513" s="90">
        <f t="shared" si="96"/>
        <v>4844.1599999999989</v>
      </c>
      <c r="H513" s="89">
        <f t="shared" si="96"/>
        <v>0.24999999999990052</v>
      </c>
      <c r="I513" s="95">
        <f t="shared" si="97"/>
        <v>34.799999999993076</v>
      </c>
      <c r="J513" s="59"/>
      <c r="K513" s="59"/>
      <c r="L513" s="59"/>
      <c r="M513" s="59"/>
      <c r="N513" s="59"/>
    </row>
    <row r="514" spans="2:14" x14ac:dyDescent="0.25">
      <c r="B514" s="103">
        <v>9</v>
      </c>
      <c r="C514" s="80">
        <v>310</v>
      </c>
      <c r="D514" s="74">
        <v>0</v>
      </c>
      <c r="E514" s="90">
        <f>C514-C516</f>
        <v>96.6</v>
      </c>
      <c r="F514" s="89">
        <f>D514-D516</f>
        <v>-0.49999999999998934</v>
      </c>
      <c r="G514" s="90">
        <f t="shared" si="96"/>
        <v>9331.56</v>
      </c>
      <c r="H514" s="89">
        <f t="shared" si="96"/>
        <v>0.24999999999998934</v>
      </c>
      <c r="I514" s="95">
        <f t="shared" si="97"/>
        <v>-48.299999999998967</v>
      </c>
      <c r="J514" s="59"/>
      <c r="K514" s="59"/>
      <c r="L514" s="59"/>
      <c r="M514" s="59"/>
      <c r="N514" s="59"/>
    </row>
    <row r="515" spans="2:14" ht="15.75" thickBot="1" x14ac:dyDescent="0.3">
      <c r="B515" s="104">
        <v>10</v>
      </c>
      <c r="C515" s="127">
        <v>343</v>
      </c>
      <c r="D515" s="78">
        <v>0.99999999999988987</v>
      </c>
      <c r="E515" s="90">
        <f>C515-C516</f>
        <v>129.6</v>
      </c>
      <c r="F515" s="93">
        <f>D515-D516</f>
        <v>0.49999999999990052</v>
      </c>
      <c r="G515" s="92">
        <f t="shared" si="96"/>
        <v>16796.16</v>
      </c>
      <c r="H515" s="93">
        <f t="shared" si="96"/>
        <v>0.24999999999990052</v>
      </c>
      <c r="I515" s="96">
        <f t="shared" si="97"/>
        <v>64.799999999987108</v>
      </c>
      <c r="J515" s="59"/>
      <c r="K515" s="59"/>
      <c r="L515" s="59"/>
      <c r="M515" s="59"/>
      <c r="N515" s="59"/>
    </row>
    <row r="516" spans="2:14" ht="15.75" thickBot="1" x14ac:dyDescent="0.3">
      <c r="B516" s="105" t="s">
        <v>63</v>
      </c>
      <c r="C516" s="128">
        <v>213.4</v>
      </c>
      <c r="D516" s="107">
        <v>0.49999999999998934</v>
      </c>
      <c r="E516" s="100"/>
      <c r="F516" s="106" t="s">
        <v>61</v>
      </c>
      <c r="G516" s="97">
        <f>SUM(G506:G515)</f>
        <v>76424.399999999994</v>
      </c>
      <c r="H516" s="98">
        <f t="shared" ref="H516:I516" si="98">SUM(H506:H515)</f>
        <v>8.49999999999946</v>
      </c>
      <c r="I516" s="99">
        <f t="shared" si="98"/>
        <v>288.99999999999329</v>
      </c>
      <c r="J516" s="59"/>
      <c r="K516" s="59"/>
      <c r="L516" s="59"/>
      <c r="M516" s="59"/>
      <c r="N516" s="59"/>
    </row>
    <row r="517" spans="2:14" x14ac:dyDescent="0.25"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</row>
    <row r="518" spans="2:14" ht="15.75" thickBot="1" x14ac:dyDescent="0.3"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</row>
    <row r="519" spans="2:14" ht="15.75" thickBot="1" x14ac:dyDescent="0.3">
      <c r="B519" s="246" t="s">
        <v>96</v>
      </c>
      <c r="C519" s="247"/>
      <c r="D519" s="247"/>
      <c r="E519" s="247"/>
      <c r="F519" s="247"/>
      <c r="G519" s="247"/>
      <c r="H519" s="247"/>
      <c r="I519" s="248"/>
      <c r="J519" s="249" t="s">
        <v>64</v>
      </c>
      <c r="K519" s="250"/>
      <c r="L519" s="250"/>
      <c r="M519" s="251"/>
      <c r="N519" s="116">
        <f>I531/SQRT(G531*H531)</f>
        <v>0.43570553908974907</v>
      </c>
    </row>
    <row r="520" spans="2:14" ht="15.75" thickBot="1" x14ac:dyDescent="0.3">
      <c r="B520" s="115"/>
      <c r="C520" s="114" t="s">
        <v>60</v>
      </c>
      <c r="D520" s="112"/>
      <c r="E520" s="112"/>
      <c r="F520" s="112"/>
      <c r="G520" s="112"/>
      <c r="H520" s="112"/>
      <c r="I520" s="113"/>
      <c r="J520" s="240" t="s">
        <v>65</v>
      </c>
      <c r="K520" s="241"/>
      <c r="L520" s="241"/>
      <c r="M520" s="242"/>
      <c r="N520" s="117">
        <v>0.63200000000000001</v>
      </c>
    </row>
    <row r="521" spans="2:14" ht="15.75" thickBot="1" x14ac:dyDescent="0.3">
      <c r="B521" s="108">
        <v>1</v>
      </c>
      <c r="C521" s="80">
        <v>70</v>
      </c>
      <c r="D521" s="74">
        <v>0</v>
      </c>
      <c r="E521" s="91">
        <f>C521-C531</f>
        <v>-143.4</v>
      </c>
      <c r="F521" s="110">
        <f>D521-D531</f>
        <v>-1.1999999999999122</v>
      </c>
      <c r="G521" s="91">
        <f>E521*E521</f>
        <v>20563.560000000001</v>
      </c>
      <c r="H521" s="110">
        <f>F521*F521</f>
        <v>1.4399999999997894</v>
      </c>
      <c r="I521" s="111">
        <f>E521*F521</f>
        <v>172.07999999998742</v>
      </c>
      <c r="J521" s="258" t="s">
        <v>66</v>
      </c>
      <c r="K521" s="259"/>
      <c r="L521" s="259"/>
      <c r="M521" s="260"/>
      <c r="N521" s="118" t="b">
        <f>N519&gt;N520</f>
        <v>0</v>
      </c>
    </row>
    <row r="522" spans="2:14" x14ac:dyDescent="0.25">
      <c r="B522" s="103">
        <v>2</v>
      </c>
      <c r="C522" s="80">
        <v>97</v>
      </c>
      <c r="D522" s="74">
        <v>0.99999999999988987</v>
      </c>
      <c r="E522" s="90">
        <f>C522-C531</f>
        <v>-116.4</v>
      </c>
      <c r="F522" s="89">
        <f>D522-D531</f>
        <v>-0.20000000000002238</v>
      </c>
      <c r="G522" s="90">
        <f t="shared" ref="G522:H530" si="99">E522*E522</f>
        <v>13548.960000000001</v>
      </c>
      <c r="H522" s="89">
        <f t="shared" si="99"/>
        <v>4.0000000000008952E-2</v>
      </c>
      <c r="I522" s="95">
        <f t="shared" ref="I522:I530" si="100">E522*F522</f>
        <v>23.280000000002605</v>
      </c>
      <c r="J522" s="59"/>
      <c r="K522" s="59"/>
      <c r="L522" s="59"/>
      <c r="M522" s="59"/>
      <c r="N522" s="59"/>
    </row>
    <row r="523" spans="2:14" x14ac:dyDescent="0.25">
      <c r="B523" s="103">
        <v>3</v>
      </c>
      <c r="C523" s="80">
        <v>130</v>
      </c>
      <c r="D523" s="74">
        <v>0</v>
      </c>
      <c r="E523" s="90">
        <f>C523-C531</f>
        <v>-83.4</v>
      </c>
      <c r="F523" s="89">
        <f>D523-D531</f>
        <v>-1.1999999999999122</v>
      </c>
      <c r="G523" s="90">
        <f t="shared" si="99"/>
        <v>6955.5600000000013</v>
      </c>
      <c r="H523" s="89">
        <f t="shared" si="99"/>
        <v>1.4399999999997894</v>
      </c>
      <c r="I523" s="95">
        <f t="shared" si="100"/>
        <v>100.07999999999269</v>
      </c>
      <c r="J523" s="59"/>
      <c r="K523" s="59"/>
      <c r="L523" s="59"/>
      <c r="M523" s="59"/>
      <c r="N523" s="59"/>
    </row>
    <row r="524" spans="2:14" x14ac:dyDescent="0.25">
      <c r="B524" s="103">
        <v>4</v>
      </c>
      <c r="C524" s="80">
        <v>186</v>
      </c>
      <c r="D524" s="74">
        <v>1.9999999999997797</v>
      </c>
      <c r="E524" s="90">
        <f>C524-C531</f>
        <v>-27.400000000000006</v>
      </c>
      <c r="F524" s="89">
        <f>D524-D531</f>
        <v>0.79999999999986748</v>
      </c>
      <c r="G524" s="90">
        <f t="shared" si="99"/>
        <v>750.76000000000033</v>
      </c>
      <c r="H524" s="89">
        <f t="shared" si="99"/>
        <v>0.63999999999978796</v>
      </c>
      <c r="I524" s="95">
        <f t="shared" si="100"/>
        <v>-21.919999999996374</v>
      </c>
      <c r="J524" s="59"/>
      <c r="K524" s="59"/>
      <c r="L524" s="59"/>
      <c r="M524" s="59"/>
      <c r="N524" s="59"/>
    </row>
    <row r="525" spans="2:14" x14ac:dyDescent="0.25">
      <c r="B525" s="103">
        <v>5</v>
      </c>
      <c r="C525" s="80">
        <v>211</v>
      </c>
      <c r="D525" s="74">
        <v>0.99999999999988987</v>
      </c>
      <c r="E525" s="90">
        <f>C525-C531</f>
        <v>-2.4000000000000057</v>
      </c>
      <c r="F525" s="89">
        <f>D525-D531</f>
        <v>-0.20000000000002238</v>
      </c>
      <c r="G525" s="90">
        <f t="shared" si="99"/>
        <v>5.7600000000000273</v>
      </c>
      <c r="H525" s="89">
        <f t="shared" si="99"/>
        <v>4.0000000000008952E-2</v>
      </c>
      <c r="I525" s="95">
        <f t="shared" si="100"/>
        <v>0.48000000000005483</v>
      </c>
      <c r="J525" s="59"/>
      <c r="K525" s="59"/>
      <c r="L525" s="59"/>
      <c r="M525" s="59"/>
      <c r="N525" s="59"/>
    </row>
    <row r="526" spans="2:14" x14ac:dyDescent="0.25">
      <c r="B526" s="103">
        <v>6</v>
      </c>
      <c r="C526" s="80">
        <v>234</v>
      </c>
      <c r="D526" s="74">
        <v>0</v>
      </c>
      <c r="E526" s="90">
        <f>C526-C531</f>
        <v>20.599999999999994</v>
      </c>
      <c r="F526" s="89">
        <f>D526-D531</f>
        <v>-1.1999999999999122</v>
      </c>
      <c r="G526" s="90">
        <f t="shared" si="99"/>
        <v>424.35999999999979</v>
      </c>
      <c r="H526" s="89">
        <f t="shared" si="99"/>
        <v>1.4399999999997894</v>
      </c>
      <c r="I526" s="95">
        <f t="shared" si="100"/>
        <v>-24.719999999998187</v>
      </c>
      <c r="J526" s="59"/>
      <c r="K526" s="59"/>
      <c r="L526" s="59"/>
      <c r="M526" s="59"/>
      <c r="N526" s="59"/>
    </row>
    <row r="527" spans="2:14" x14ac:dyDescent="0.25">
      <c r="B527" s="103">
        <v>7</v>
      </c>
      <c r="C527" s="80">
        <v>270</v>
      </c>
      <c r="D527" s="74">
        <v>1.9999999999997797</v>
      </c>
      <c r="E527" s="90">
        <f>C527-C531</f>
        <v>56.599999999999994</v>
      </c>
      <c r="F527" s="89">
        <f>D527-D531</f>
        <v>0.79999999999986748</v>
      </c>
      <c r="G527" s="90">
        <f t="shared" si="99"/>
        <v>3203.5599999999995</v>
      </c>
      <c r="H527" s="89">
        <f t="shared" si="99"/>
        <v>0.63999999999978796</v>
      </c>
      <c r="I527" s="95">
        <f t="shared" si="100"/>
        <v>45.279999999992498</v>
      </c>
      <c r="J527" s="59"/>
      <c r="K527" s="59"/>
      <c r="L527" s="59"/>
      <c r="M527" s="59"/>
      <c r="N527" s="59"/>
    </row>
    <row r="528" spans="2:14" x14ac:dyDescent="0.25">
      <c r="B528" s="103">
        <v>8</v>
      </c>
      <c r="C528" s="80">
        <v>283</v>
      </c>
      <c r="D528" s="74">
        <v>4.0000000000000036</v>
      </c>
      <c r="E528" s="90">
        <f>C528-C531</f>
        <v>69.599999999999994</v>
      </c>
      <c r="F528" s="89">
        <f>D528-D531</f>
        <v>2.8000000000000913</v>
      </c>
      <c r="G528" s="90">
        <f t="shared" si="99"/>
        <v>4844.1599999999989</v>
      </c>
      <c r="H528" s="89">
        <f t="shared" si="99"/>
        <v>7.8400000000005114</v>
      </c>
      <c r="I528" s="95">
        <f t="shared" si="100"/>
        <v>194.88000000000633</v>
      </c>
      <c r="J528" s="59"/>
      <c r="K528" s="59"/>
      <c r="L528" s="59"/>
      <c r="M528" s="59"/>
      <c r="N528" s="59"/>
    </row>
    <row r="529" spans="2:14" x14ac:dyDescent="0.25">
      <c r="B529" s="103">
        <v>9</v>
      </c>
      <c r="C529" s="80">
        <v>310</v>
      </c>
      <c r="D529" s="74">
        <v>0.99999999999988987</v>
      </c>
      <c r="E529" s="90">
        <f>C529-C531</f>
        <v>96.6</v>
      </c>
      <c r="F529" s="89">
        <f>D529-D531</f>
        <v>-0.20000000000002238</v>
      </c>
      <c r="G529" s="90">
        <f t="shared" si="99"/>
        <v>9331.56</v>
      </c>
      <c r="H529" s="89">
        <f t="shared" si="99"/>
        <v>4.0000000000008952E-2</v>
      </c>
      <c r="I529" s="95">
        <f t="shared" si="100"/>
        <v>-19.32000000000216</v>
      </c>
      <c r="J529" s="59"/>
      <c r="K529" s="59"/>
      <c r="L529" s="59"/>
      <c r="M529" s="59"/>
      <c r="N529" s="59"/>
    </row>
    <row r="530" spans="2:14" ht="15.75" thickBot="1" x14ac:dyDescent="0.3">
      <c r="B530" s="104">
        <v>10</v>
      </c>
      <c r="C530" s="127">
        <v>343</v>
      </c>
      <c r="D530" s="78">
        <v>0.99999999999988987</v>
      </c>
      <c r="E530" s="90">
        <f>C530-C531</f>
        <v>129.6</v>
      </c>
      <c r="F530" s="93">
        <f>D530-D531</f>
        <v>-0.20000000000002238</v>
      </c>
      <c r="G530" s="92">
        <f t="shared" si="99"/>
        <v>16796.16</v>
      </c>
      <c r="H530" s="93">
        <f t="shared" si="99"/>
        <v>4.0000000000008952E-2</v>
      </c>
      <c r="I530" s="96">
        <f t="shared" si="100"/>
        <v>-25.920000000002901</v>
      </c>
      <c r="J530" s="59"/>
      <c r="K530" s="59"/>
      <c r="L530" s="59"/>
      <c r="M530" s="59"/>
      <c r="N530" s="59"/>
    </row>
    <row r="531" spans="2:14" ht="15.75" thickBot="1" x14ac:dyDescent="0.3">
      <c r="B531" s="105" t="s">
        <v>63</v>
      </c>
      <c r="C531" s="128">
        <v>213.4</v>
      </c>
      <c r="D531" s="107">
        <v>1.1999999999999122</v>
      </c>
      <c r="E531" s="100"/>
      <c r="F531" s="106" t="s">
        <v>61</v>
      </c>
      <c r="G531" s="97">
        <f>SUM(G521:G530)</f>
        <v>76424.399999999994</v>
      </c>
      <c r="H531" s="98">
        <f t="shared" ref="H531:I531" si="101">SUM(H521:H530)</f>
        <v>13.599999999999493</v>
      </c>
      <c r="I531" s="99">
        <f t="shared" si="101"/>
        <v>444.19999999998203</v>
      </c>
      <c r="J531" s="59"/>
      <c r="K531" s="59"/>
      <c r="L531" s="59"/>
      <c r="M531" s="59"/>
      <c r="N531" s="59"/>
    </row>
    <row r="532" spans="2:14" x14ac:dyDescent="0.25"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</row>
    <row r="533" spans="2:14" ht="15.75" thickBot="1" x14ac:dyDescent="0.3"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</row>
    <row r="534" spans="2:14" ht="15.75" thickBot="1" x14ac:dyDescent="0.3">
      <c r="B534" s="246" t="s">
        <v>97</v>
      </c>
      <c r="C534" s="247"/>
      <c r="D534" s="247"/>
      <c r="E534" s="247"/>
      <c r="F534" s="247"/>
      <c r="G534" s="247"/>
      <c r="H534" s="247"/>
      <c r="I534" s="248"/>
      <c r="J534" s="249" t="s">
        <v>64</v>
      </c>
      <c r="K534" s="250"/>
      <c r="L534" s="250"/>
      <c r="M534" s="251"/>
      <c r="N534" s="116">
        <f>I546/SQRT(G546*H546)</f>
        <v>-0.13761328797902261</v>
      </c>
    </row>
    <row r="535" spans="2:14" ht="15.75" thickBot="1" x14ac:dyDescent="0.3">
      <c r="B535" s="115"/>
      <c r="C535" s="114" t="s">
        <v>60</v>
      </c>
      <c r="D535" s="112"/>
      <c r="E535" s="112"/>
      <c r="F535" s="112"/>
      <c r="G535" s="112"/>
      <c r="H535" s="112"/>
      <c r="I535" s="113"/>
      <c r="J535" s="240" t="s">
        <v>65</v>
      </c>
      <c r="K535" s="241"/>
      <c r="L535" s="241"/>
      <c r="M535" s="242"/>
      <c r="N535" s="117">
        <v>0.63200000000000001</v>
      </c>
    </row>
    <row r="536" spans="2:14" ht="15.75" thickBot="1" x14ac:dyDescent="0.3">
      <c r="B536" s="108">
        <v>1</v>
      </c>
      <c r="C536" s="80">
        <v>70</v>
      </c>
      <c r="D536" s="74">
        <v>0</v>
      </c>
      <c r="E536" s="91">
        <f>C536-C546</f>
        <v>-143.4</v>
      </c>
      <c r="F536" s="110">
        <f>D536-D546</f>
        <v>9.9999999999900169E-2</v>
      </c>
      <c r="G536" s="91">
        <f>E536*E536</f>
        <v>20563.560000000001</v>
      </c>
      <c r="H536" s="110">
        <f>F536*F536</f>
        <v>9.9999999999800335E-3</v>
      </c>
      <c r="I536" s="111">
        <f>E536*F536</f>
        <v>-14.339999999985684</v>
      </c>
      <c r="J536" s="258" t="s">
        <v>66</v>
      </c>
      <c r="K536" s="259"/>
      <c r="L536" s="259"/>
      <c r="M536" s="260"/>
      <c r="N536" s="118" t="b">
        <f>N534&gt;N535</f>
        <v>0</v>
      </c>
    </row>
    <row r="537" spans="2:14" x14ac:dyDescent="0.25">
      <c r="B537" s="103">
        <v>2</v>
      </c>
      <c r="C537" s="80">
        <v>97</v>
      </c>
      <c r="D537" s="74">
        <v>1.000000000000334</v>
      </c>
      <c r="E537" s="90">
        <f>C537-C546</f>
        <v>-116.4</v>
      </c>
      <c r="F537" s="89">
        <f>D537-D546</f>
        <v>1.1000000000002341</v>
      </c>
      <c r="G537" s="90">
        <f t="shared" ref="G537:H545" si="102">E537*E537</f>
        <v>13548.960000000001</v>
      </c>
      <c r="H537" s="89">
        <f t="shared" si="102"/>
        <v>1.2100000000005151</v>
      </c>
      <c r="I537" s="95">
        <f t="shared" ref="I537:I545" si="103">E537*F537</f>
        <v>-128.04000000002725</v>
      </c>
      <c r="J537" s="59"/>
      <c r="K537" s="59"/>
      <c r="L537" s="59"/>
      <c r="M537" s="59"/>
      <c r="N537" s="59"/>
    </row>
    <row r="538" spans="2:14" x14ac:dyDescent="0.25">
      <c r="B538" s="103">
        <v>3</v>
      </c>
      <c r="C538" s="80">
        <v>130</v>
      </c>
      <c r="D538" s="74">
        <v>-0.99999999999988987</v>
      </c>
      <c r="E538" s="90">
        <f>C538-C546</f>
        <v>-83.4</v>
      </c>
      <c r="F538" s="89">
        <f>D538-D546</f>
        <v>-0.8999999999999897</v>
      </c>
      <c r="G538" s="90">
        <f t="shared" si="102"/>
        <v>6955.5600000000013</v>
      </c>
      <c r="H538" s="89">
        <f t="shared" si="102"/>
        <v>0.8099999999999814</v>
      </c>
      <c r="I538" s="95">
        <f t="shared" si="103"/>
        <v>75.05999999999915</v>
      </c>
      <c r="J538" s="59"/>
      <c r="K538" s="59"/>
      <c r="L538" s="59"/>
      <c r="M538" s="59"/>
      <c r="N538" s="59"/>
    </row>
    <row r="539" spans="2:14" x14ac:dyDescent="0.25">
      <c r="B539" s="103">
        <v>4</v>
      </c>
      <c r="C539" s="80">
        <v>186</v>
      </c>
      <c r="D539" s="74">
        <v>-0.99999999999988987</v>
      </c>
      <c r="E539" s="90">
        <f>C539-C546</f>
        <v>-27.400000000000006</v>
      </c>
      <c r="F539" s="89">
        <f>D539-D546</f>
        <v>-0.8999999999999897</v>
      </c>
      <c r="G539" s="90">
        <f t="shared" si="102"/>
        <v>750.76000000000033</v>
      </c>
      <c r="H539" s="89">
        <f t="shared" si="102"/>
        <v>0.8099999999999814</v>
      </c>
      <c r="I539" s="95">
        <f t="shared" si="103"/>
        <v>24.659999999999723</v>
      </c>
      <c r="J539" s="59"/>
      <c r="K539" s="158"/>
      <c r="L539" s="160"/>
      <c r="M539" s="160"/>
      <c r="N539" s="59"/>
    </row>
    <row r="540" spans="2:14" x14ac:dyDescent="0.25">
      <c r="B540" s="103">
        <v>5</v>
      </c>
      <c r="C540" s="80">
        <v>211</v>
      </c>
      <c r="D540" s="74">
        <v>0</v>
      </c>
      <c r="E540" s="90">
        <f>C540-C546</f>
        <v>-2.4000000000000057</v>
      </c>
      <c r="F540" s="89">
        <f>D540-D546</f>
        <v>9.9999999999900169E-2</v>
      </c>
      <c r="G540" s="90">
        <f t="shared" si="102"/>
        <v>5.7600000000000273</v>
      </c>
      <c r="H540" s="89">
        <f t="shared" si="102"/>
        <v>9.9999999999800335E-3</v>
      </c>
      <c r="I540" s="95">
        <f t="shared" si="103"/>
        <v>-0.23999999999976096</v>
      </c>
      <c r="J540" s="59"/>
      <c r="K540" s="158"/>
      <c r="L540" s="163"/>
      <c r="M540" s="163"/>
      <c r="N540" s="59"/>
    </row>
    <row r="541" spans="2:14" x14ac:dyDescent="0.25">
      <c r="B541" s="103">
        <v>6</v>
      </c>
      <c r="C541" s="80">
        <v>234</v>
      </c>
      <c r="D541" s="74">
        <v>0</v>
      </c>
      <c r="E541" s="90">
        <f>C541-C546</f>
        <v>20.599999999999994</v>
      </c>
      <c r="F541" s="89">
        <f>D541-D546</f>
        <v>9.9999999999900169E-2</v>
      </c>
      <c r="G541" s="90">
        <f t="shared" si="102"/>
        <v>424.35999999999979</v>
      </c>
      <c r="H541" s="89">
        <f t="shared" si="102"/>
        <v>9.9999999999800335E-3</v>
      </c>
      <c r="I541" s="95">
        <f t="shared" si="103"/>
        <v>2.059999999997943</v>
      </c>
      <c r="J541" s="59"/>
      <c r="K541" s="158"/>
      <c r="L541" s="162"/>
      <c r="M541" s="162"/>
      <c r="N541" s="59"/>
    </row>
    <row r="542" spans="2:14" x14ac:dyDescent="0.25">
      <c r="B542" s="103">
        <v>7</v>
      </c>
      <c r="C542" s="80">
        <v>270</v>
      </c>
      <c r="D542" s="74">
        <v>0</v>
      </c>
      <c r="E542" s="90">
        <f>C542-C546</f>
        <v>56.599999999999994</v>
      </c>
      <c r="F542" s="89">
        <f>D542-D546</f>
        <v>9.9999999999900169E-2</v>
      </c>
      <c r="G542" s="90">
        <f t="shared" si="102"/>
        <v>3203.5599999999995</v>
      </c>
      <c r="H542" s="89">
        <f t="shared" si="102"/>
        <v>9.9999999999800335E-3</v>
      </c>
      <c r="I542" s="95">
        <f t="shared" si="103"/>
        <v>5.6599999999943487</v>
      </c>
      <c r="J542" s="59"/>
      <c r="K542" s="160"/>
      <c r="L542" s="160"/>
      <c r="M542" s="160"/>
      <c r="N542" s="59"/>
    </row>
    <row r="543" spans="2:14" x14ac:dyDescent="0.25">
      <c r="B543" s="103">
        <v>8</v>
      </c>
      <c r="C543" s="80">
        <v>283</v>
      </c>
      <c r="D543" s="74">
        <v>2.0000000000002238</v>
      </c>
      <c r="E543" s="90">
        <f>C543-C546</f>
        <v>69.599999999999994</v>
      </c>
      <c r="F543" s="89">
        <f>D543-D546</f>
        <v>2.100000000000124</v>
      </c>
      <c r="G543" s="90">
        <f t="shared" si="102"/>
        <v>4844.1599999999989</v>
      </c>
      <c r="H543" s="89">
        <f t="shared" si="102"/>
        <v>4.4100000000005206</v>
      </c>
      <c r="I543" s="95">
        <f t="shared" si="103"/>
        <v>146.16000000000861</v>
      </c>
      <c r="J543" s="59"/>
      <c r="K543" s="160"/>
      <c r="L543" s="160"/>
      <c r="M543" s="160"/>
      <c r="N543" s="59"/>
    </row>
    <row r="544" spans="2:14" x14ac:dyDescent="0.25">
      <c r="B544" s="103">
        <v>9</v>
      </c>
      <c r="C544" s="80">
        <v>310</v>
      </c>
      <c r="D544" s="74">
        <v>0</v>
      </c>
      <c r="E544" s="90">
        <f>C544-C546</f>
        <v>96.6</v>
      </c>
      <c r="F544" s="89">
        <f>D544-D546</f>
        <v>9.9999999999900169E-2</v>
      </c>
      <c r="G544" s="90">
        <f t="shared" si="102"/>
        <v>9331.56</v>
      </c>
      <c r="H544" s="89">
        <f t="shared" si="102"/>
        <v>9.9999999999800335E-3</v>
      </c>
      <c r="I544" s="95">
        <f t="shared" si="103"/>
        <v>9.6599999999903563</v>
      </c>
      <c r="J544" s="59"/>
      <c r="K544" s="59"/>
      <c r="L544" s="59"/>
      <c r="M544" s="59"/>
      <c r="N544" s="59"/>
    </row>
    <row r="545" spans="2:14" ht="15.75" thickBot="1" x14ac:dyDescent="0.3">
      <c r="B545" s="104">
        <v>10</v>
      </c>
      <c r="C545" s="127">
        <v>343</v>
      </c>
      <c r="D545" s="78">
        <v>-1.9999999999997797</v>
      </c>
      <c r="E545" s="90">
        <f>C545-C546</f>
        <v>129.6</v>
      </c>
      <c r="F545" s="93">
        <f>D545-D546</f>
        <v>-1.8999999999998796</v>
      </c>
      <c r="G545" s="92">
        <f t="shared" si="102"/>
        <v>16796.16</v>
      </c>
      <c r="H545" s="93">
        <f t="shared" si="102"/>
        <v>3.6099999999995425</v>
      </c>
      <c r="I545" s="96">
        <f t="shared" si="103"/>
        <v>-246.23999999998438</v>
      </c>
      <c r="J545" s="59"/>
      <c r="K545" s="59"/>
      <c r="L545" s="59"/>
      <c r="M545" s="59"/>
      <c r="N545" s="59"/>
    </row>
    <row r="546" spans="2:14" ht="15.75" thickBot="1" x14ac:dyDescent="0.3">
      <c r="B546" s="105" t="s">
        <v>63</v>
      </c>
      <c r="C546" s="128">
        <v>213.4</v>
      </c>
      <c r="D546" s="107">
        <v>-9.9999999999900169E-2</v>
      </c>
      <c r="E546" s="100"/>
      <c r="F546" s="106" t="s">
        <v>61</v>
      </c>
      <c r="G546" s="97">
        <f>SUM(G536:G545)</f>
        <v>76424.399999999994</v>
      </c>
      <c r="H546" s="98">
        <f t="shared" ref="H546:I546" si="104">SUM(H536:H545)</f>
        <v>10.900000000000443</v>
      </c>
      <c r="I546" s="99">
        <f t="shared" si="104"/>
        <v>-125.60000000000693</v>
      </c>
      <c r="J546" s="59"/>
      <c r="K546" s="59"/>
      <c r="L546" s="59"/>
      <c r="M546" s="59"/>
      <c r="N546" s="59"/>
    </row>
    <row r="547" spans="2:14" x14ac:dyDescent="0.25"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</row>
    <row r="548" spans="2:14" ht="15.75" thickBot="1" x14ac:dyDescent="0.3"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</row>
    <row r="549" spans="2:14" ht="15.75" thickBot="1" x14ac:dyDescent="0.3">
      <c r="B549" s="246" t="s">
        <v>98</v>
      </c>
      <c r="C549" s="247"/>
      <c r="D549" s="247"/>
      <c r="E549" s="247"/>
      <c r="F549" s="247"/>
      <c r="G549" s="247"/>
      <c r="H549" s="247"/>
      <c r="I549" s="248"/>
      <c r="J549" s="249" t="s">
        <v>64</v>
      </c>
      <c r="K549" s="250"/>
      <c r="L549" s="250"/>
      <c r="M549" s="251"/>
      <c r="N549" s="116">
        <f>I561/SQRT(G561*H561)</f>
        <v>-0.16883958039617636</v>
      </c>
    </row>
    <row r="550" spans="2:14" ht="15.75" thickBot="1" x14ac:dyDescent="0.3">
      <c r="B550" s="115"/>
      <c r="C550" s="114" t="s">
        <v>60</v>
      </c>
      <c r="D550" s="112"/>
      <c r="E550" s="112"/>
      <c r="F550" s="112"/>
      <c r="G550" s="112"/>
      <c r="H550" s="112"/>
      <c r="I550" s="113"/>
      <c r="J550" s="240" t="s">
        <v>65</v>
      </c>
      <c r="K550" s="241"/>
      <c r="L550" s="241"/>
      <c r="M550" s="242"/>
      <c r="N550" s="117">
        <v>0.63200000000000001</v>
      </c>
    </row>
    <row r="551" spans="2:14" ht="15.75" thickBot="1" x14ac:dyDescent="0.3">
      <c r="B551" s="108">
        <v>1</v>
      </c>
      <c r="C551" s="80">
        <v>70</v>
      </c>
      <c r="D551" s="74">
        <v>0</v>
      </c>
      <c r="E551" s="91">
        <f>C551-C561</f>
        <v>-143.4</v>
      </c>
      <c r="F551" s="110">
        <f>D551-D561</f>
        <v>-0.50000000000005596</v>
      </c>
      <c r="G551" s="91">
        <f>E551*E551</f>
        <v>20563.560000000001</v>
      </c>
      <c r="H551" s="110">
        <f>F551*F551</f>
        <v>0.25000000000005596</v>
      </c>
      <c r="I551" s="111">
        <f>E551*F551</f>
        <v>71.700000000008032</v>
      </c>
      <c r="J551" s="258" t="s">
        <v>66</v>
      </c>
      <c r="K551" s="259"/>
      <c r="L551" s="259"/>
      <c r="M551" s="260"/>
      <c r="N551" s="118" t="b">
        <f>N549&gt;N550</f>
        <v>0</v>
      </c>
    </row>
    <row r="552" spans="2:14" x14ac:dyDescent="0.25">
      <c r="B552" s="103">
        <v>2</v>
      </c>
      <c r="C552" s="80">
        <v>97</v>
      </c>
      <c r="D552" s="74">
        <v>2.0000000000000018</v>
      </c>
      <c r="E552" s="90">
        <f>C552-C561</f>
        <v>-116.4</v>
      </c>
      <c r="F552" s="89">
        <f>D552-D561</f>
        <v>1.4999999999999458</v>
      </c>
      <c r="G552" s="90">
        <f t="shared" ref="G552:H560" si="105">E552*E552</f>
        <v>13548.960000000001</v>
      </c>
      <c r="H552" s="89">
        <f t="shared" si="105"/>
        <v>2.2499999999998375</v>
      </c>
      <c r="I552" s="95">
        <f t="shared" ref="I552:I560" si="106">E552*F552</f>
        <v>-174.59999999999371</v>
      </c>
      <c r="J552" s="59"/>
      <c r="K552" s="59"/>
      <c r="L552" s="59"/>
      <c r="M552" s="59"/>
      <c r="N552" s="59"/>
    </row>
    <row r="553" spans="2:14" x14ac:dyDescent="0.25">
      <c r="B553" s="103">
        <v>3</v>
      </c>
      <c r="C553" s="80">
        <v>130</v>
      </c>
      <c r="D553" s="74">
        <v>0</v>
      </c>
      <c r="E553" s="90">
        <f>C553-C561</f>
        <v>-83.4</v>
      </c>
      <c r="F553" s="89">
        <f>D553-D561</f>
        <v>-0.50000000000005596</v>
      </c>
      <c r="G553" s="90">
        <f t="shared" si="105"/>
        <v>6955.5600000000013</v>
      </c>
      <c r="H553" s="89">
        <f t="shared" si="105"/>
        <v>0.25000000000005596</v>
      </c>
      <c r="I553" s="95">
        <f t="shared" si="106"/>
        <v>41.700000000004671</v>
      </c>
      <c r="J553" s="59"/>
      <c r="K553" s="59"/>
      <c r="L553" s="59"/>
      <c r="M553" s="59"/>
      <c r="N553" s="59"/>
    </row>
    <row r="554" spans="2:14" x14ac:dyDescent="0.25">
      <c r="B554" s="103">
        <v>4</v>
      </c>
      <c r="C554" s="80">
        <v>186</v>
      </c>
      <c r="D554" s="74">
        <v>0</v>
      </c>
      <c r="E554" s="90">
        <f>C554-C561</f>
        <v>-27.400000000000006</v>
      </c>
      <c r="F554" s="89">
        <f>D554-D561</f>
        <v>-0.50000000000005596</v>
      </c>
      <c r="G554" s="90">
        <f t="shared" si="105"/>
        <v>750.76000000000033</v>
      </c>
      <c r="H554" s="89">
        <f t="shared" si="105"/>
        <v>0.25000000000005596</v>
      </c>
      <c r="I554" s="95">
        <f t="shared" si="106"/>
        <v>13.700000000001536</v>
      </c>
      <c r="J554" s="59"/>
      <c r="K554" s="59"/>
      <c r="L554" s="59"/>
      <c r="M554" s="59"/>
      <c r="N554" s="59"/>
    </row>
    <row r="555" spans="2:14" x14ac:dyDescent="0.25">
      <c r="B555" s="103">
        <v>5</v>
      </c>
      <c r="C555" s="80">
        <v>211</v>
      </c>
      <c r="D555" s="74">
        <v>0</v>
      </c>
      <c r="E555" s="90">
        <f>C555-C561</f>
        <v>-2.4000000000000057</v>
      </c>
      <c r="F555" s="89">
        <f>D555-D561</f>
        <v>-0.50000000000005596</v>
      </c>
      <c r="G555" s="90">
        <f t="shared" si="105"/>
        <v>5.7600000000000273</v>
      </c>
      <c r="H555" s="89">
        <f t="shared" si="105"/>
        <v>0.25000000000005596</v>
      </c>
      <c r="I555" s="95">
        <f t="shared" si="106"/>
        <v>1.2000000000001372</v>
      </c>
      <c r="J555" s="59"/>
      <c r="K555" s="59"/>
      <c r="L555" s="59"/>
      <c r="M555" s="59"/>
      <c r="N555" s="59"/>
    </row>
    <row r="556" spans="2:14" x14ac:dyDescent="0.25">
      <c r="B556" s="103">
        <v>6</v>
      </c>
      <c r="C556" s="80">
        <v>234</v>
      </c>
      <c r="D556" s="74">
        <v>1.0000000000001119</v>
      </c>
      <c r="E556" s="90">
        <f>C556-C561</f>
        <v>20.599999999999994</v>
      </c>
      <c r="F556" s="89">
        <f>D556-D561</f>
        <v>0.50000000000005596</v>
      </c>
      <c r="G556" s="90">
        <f t="shared" si="105"/>
        <v>424.35999999999979</v>
      </c>
      <c r="H556" s="89">
        <f t="shared" si="105"/>
        <v>0.25000000000005596</v>
      </c>
      <c r="I556" s="95">
        <f t="shared" si="106"/>
        <v>10.30000000000115</v>
      </c>
      <c r="J556" s="59"/>
      <c r="K556" s="59"/>
      <c r="L556" s="59"/>
      <c r="M556" s="59"/>
      <c r="N556" s="59"/>
    </row>
    <row r="557" spans="2:14" x14ac:dyDescent="0.25">
      <c r="B557" s="103">
        <v>7</v>
      </c>
      <c r="C557" s="80">
        <v>270</v>
      </c>
      <c r="D557" s="74">
        <v>1.0000000000001119</v>
      </c>
      <c r="E557" s="90">
        <f>C557-C561</f>
        <v>56.599999999999994</v>
      </c>
      <c r="F557" s="89">
        <f>D557-D561</f>
        <v>0.50000000000005596</v>
      </c>
      <c r="G557" s="90">
        <f t="shared" si="105"/>
        <v>3203.5599999999995</v>
      </c>
      <c r="H557" s="89">
        <f t="shared" si="105"/>
        <v>0.25000000000005596</v>
      </c>
      <c r="I557" s="95">
        <f t="shared" si="106"/>
        <v>28.300000000003163</v>
      </c>
      <c r="J557" s="59"/>
      <c r="K557" s="59"/>
      <c r="L557" s="59"/>
      <c r="M557" s="59"/>
      <c r="N557" s="59"/>
    </row>
    <row r="558" spans="2:14" x14ac:dyDescent="0.25">
      <c r="B558" s="103">
        <v>8</v>
      </c>
      <c r="C558" s="80">
        <v>283</v>
      </c>
      <c r="D558" s="74">
        <v>1.0000000000001119</v>
      </c>
      <c r="E558" s="90">
        <f>C558-C561</f>
        <v>69.599999999999994</v>
      </c>
      <c r="F558" s="89">
        <f>D558-D561</f>
        <v>0.50000000000005596</v>
      </c>
      <c r="G558" s="90">
        <f t="shared" si="105"/>
        <v>4844.1599999999989</v>
      </c>
      <c r="H558" s="89">
        <f t="shared" si="105"/>
        <v>0.25000000000005596</v>
      </c>
      <c r="I558" s="95">
        <f t="shared" si="106"/>
        <v>34.800000000003891</v>
      </c>
      <c r="J558" s="59"/>
      <c r="K558" s="59"/>
      <c r="L558" s="59"/>
      <c r="M558" s="59"/>
      <c r="N558" s="59"/>
    </row>
    <row r="559" spans="2:14" x14ac:dyDescent="0.25">
      <c r="B559" s="103">
        <v>9</v>
      </c>
      <c r="C559" s="80">
        <v>310</v>
      </c>
      <c r="D559" s="74">
        <v>1.0000000000001119</v>
      </c>
      <c r="E559" s="90">
        <f>C559-C561</f>
        <v>96.6</v>
      </c>
      <c r="F559" s="89">
        <f>D559-D561</f>
        <v>0.50000000000005596</v>
      </c>
      <c r="G559" s="90">
        <f t="shared" si="105"/>
        <v>9331.56</v>
      </c>
      <c r="H559" s="89">
        <f t="shared" si="105"/>
        <v>0.25000000000005596</v>
      </c>
      <c r="I559" s="95">
        <f t="shared" si="106"/>
        <v>48.300000000005404</v>
      </c>
      <c r="J559" s="59"/>
      <c r="K559" s="59"/>
      <c r="L559" s="59"/>
      <c r="M559" s="59"/>
      <c r="N559" s="59"/>
    </row>
    <row r="560" spans="2:14" ht="15.75" thickBot="1" x14ac:dyDescent="0.3">
      <c r="B560" s="104">
        <v>10</v>
      </c>
      <c r="C560" s="127">
        <v>343</v>
      </c>
      <c r="D560" s="78">
        <v>-0.99999999999988987</v>
      </c>
      <c r="E560" s="90">
        <f>C560-C561</f>
        <v>129.6</v>
      </c>
      <c r="F560" s="93">
        <f>D560-D561</f>
        <v>-1.4999999999999458</v>
      </c>
      <c r="G560" s="92">
        <f t="shared" si="105"/>
        <v>16796.16</v>
      </c>
      <c r="H560" s="93">
        <f t="shared" si="105"/>
        <v>2.2499999999998375</v>
      </c>
      <c r="I560" s="96">
        <f t="shared" si="106"/>
        <v>-194.39999999999296</v>
      </c>
      <c r="J560" s="59"/>
      <c r="K560" s="59"/>
      <c r="L560" s="59"/>
      <c r="M560" s="59"/>
      <c r="N560" s="59"/>
    </row>
    <row r="561" spans="2:14" ht="15.75" thickBot="1" x14ac:dyDescent="0.3">
      <c r="B561" s="105" t="s">
        <v>63</v>
      </c>
      <c r="C561" s="128">
        <v>213.4</v>
      </c>
      <c r="D561" s="107">
        <v>0.50000000000005596</v>
      </c>
      <c r="E561" s="100"/>
      <c r="F561" s="106" t="s">
        <v>61</v>
      </c>
      <c r="G561" s="97">
        <f>SUM(G551:G560)</f>
        <v>76424.399999999994</v>
      </c>
      <c r="H561" s="98">
        <f t="shared" ref="H561:I561" si="107">SUM(H551:H560)</f>
        <v>6.5000000000001226</v>
      </c>
      <c r="I561" s="99">
        <f t="shared" si="107"/>
        <v>-118.99999999995869</v>
      </c>
      <c r="J561" s="59"/>
      <c r="K561" s="59"/>
      <c r="L561" s="59"/>
      <c r="M561" s="59"/>
      <c r="N561" s="59"/>
    </row>
    <row r="562" spans="2:14" x14ac:dyDescent="0.25"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</row>
    <row r="563" spans="2:14" ht="15.75" thickBot="1" x14ac:dyDescent="0.3"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</row>
    <row r="564" spans="2:14" ht="15.75" thickBot="1" x14ac:dyDescent="0.3">
      <c r="B564" s="246" t="s">
        <v>99</v>
      </c>
      <c r="C564" s="247"/>
      <c r="D564" s="247"/>
      <c r="E564" s="247"/>
      <c r="F564" s="247"/>
      <c r="G564" s="247"/>
      <c r="H564" s="247"/>
      <c r="I564" s="248"/>
      <c r="J564" s="249" t="s">
        <v>64</v>
      </c>
      <c r="K564" s="250"/>
      <c r="L564" s="250"/>
      <c r="M564" s="251"/>
      <c r="N564" s="116">
        <f>I576/SQRT(G576*H576)</f>
        <v>0.12156107916450898</v>
      </c>
    </row>
    <row r="565" spans="2:14" ht="15.75" thickBot="1" x14ac:dyDescent="0.3">
      <c r="B565" s="115"/>
      <c r="C565" s="114" t="s">
        <v>60</v>
      </c>
      <c r="D565" s="112"/>
      <c r="E565" s="112"/>
      <c r="F565" s="112"/>
      <c r="G565" s="112"/>
      <c r="H565" s="112"/>
      <c r="I565" s="113"/>
      <c r="J565" s="240" t="s">
        <v>65</v>
      </c>
      <c r="K565" s="241"/>
      <c r="L565" s="241"/>
      <c r="M565" s="242"/>
      <c r="N565" s="117">
        <v>0.63200000000000001</v>
      </c>
    </row>
    <row r="566" spans="2:14" ht="15.75" thickBot="1" x14ac:dyDescent="0.3">
      <c r="B566" s="108">
        <v>1</v>
      </c>
      <c r="C566" s="80">
        <v>70</v>
      </c>
      <c r="D566" s="74">
        <v>1.0000000000000009</v>
      </c>
      <c r="E566" s="91">
        <f>C566-C576</f>
        <v>-143.4</v>
      </c>
      <c r="F566" s="110">
        <f>D566-D576</f>
        <v>-0.30000000000000027</v>
      </c>
      <c r="G566" s="91">
        <f>E566*E566</f>
        <v>20563.560000000001</v>
      </c>
      <c r="H566" s="110">
        <f>F566*F566</f>
        <v>9.0000000000000163E-2</v>
      </c>
      <c r="I566" s="111">
        <f>E566*F566</f>
        <v>43.020000000000039</v>
      </c>
      <c r="J566" s="258" t="s">
        <v>66</v>
      </c>
      <c r="K566" s="259"/>
      <c r="L566" s="259"/>
      <c r="M566" s="260"/>
      <c r="N566" s="118" t="b">
        <f>N564&gt;N565</f>
        <v>0</v>
      </c>
    </row>
    <row r="567" spans="2:14" x14ac:dyDescent="0.25">
      <c r="B567" s="103">
        <v>2</v>
      </c>
      <c r="C567" s="80">
        <v>97</v>
      </c>
      <c r="D567" s="74">
        <v>2.0000000000000018</v>
      </c>
      <c r="E567" s="90">
        <f>C567-C576</f>
        <v>-116.4</v>
      </c>
      <c r="F567" s="89">
        <f>D567-D576</f>
        <v>0.70000000000000062</v>
      </c>
      <c r="G567" s="90">
        <f t="shared" ref="G567:H575" si="108">E567*E567</f>
        <v>13548.960000000001</v>
      </c>
      <c r="H567" s="89">
        <f t="shared" si="108"/>
        <v>0.49000000000000088</v>
      </c>
      <c r="I567" s="95">
        <f t="shared" ref="I567:I575" si="109">E567*F567</f>
        <v>-81.480000000000075</v>
      </c>
      <c r="J567" s="59"/>
      <c r="K567" s="59"/>
      <c r="L567" s="59"/>
      <c r="M567" s="59"/>
      <c r="N567" s="59"/>
    </row>
    <row r="568" spans="2:14" x14ac:dyDescent="0.25">
      <c r="B568" s="103">
        <v>3</v>
      </c>
      <c r="C568" s="80">
        <v>130</v>
      </c>
      <c r="D568" s="74">
        <v>0</v>
      </c>
      <c r="E568" s="90">
        <f>C568-C576</f>
        <v>-83.4</v>
      </c>
      <c r="F568" s="89">
        <f>D568-D576</f>
        <v>-1.3000000000000012</v>
      </c>
      <c r="G568" s="90">
        <f t="shared" si="108"/>
        <v>6955.5600000000013</v>
      </c>
      <c r="H568" s="89">
        <f t="shared" si="108"/>
        <v>1.6900000000000031</v>
      </c>
      <c r="I568" s="95">
        <f t="shared" si="109"/>
        <v>108.4200000000001</v>
      </c>
      <c r="J568" s="59"/>
      <c r="K568" s="59"/>
      <c r="L568" s="59"/>
      <c r="M568" s="59"/>
      <c r="N568" s="59"/>
    </row>
    <row r="569" spans="2:14" x14ac:dyDescent="0.25">
      <c r="B569" s="103">
        <v>4</v>
      </c>
      <c r="C569" s="80">
        <v>186</v>
      </c>
      <c r="D569" s="74">
        <v>1.0000000000000009</v>
      </c>
      <c r="E569" s="90">
        <f>C569-C576</f>
        <v>-27.400000000000006</v>
      </c>
      <c r="F569" s="89">
        <f>D569-D576</f>
        <v>-0.30000000000000027</v>
      </c>
      <c r="G569" s="90">
        <f t="shared" si="108"/>
        <v>750.76000000000033</v>
      </c>
      <c r="H569" s="89">
        <f t="shared" si="108"/>
        <v>9.0000000000000163E-2</v>
      </c>
      <c r="I569" s="95">
        <f t="shared" si="109"/>
        <v>8.2200000000000095</v>
      </c>
      <c r="J569" s="59"/>
      <c r="K569" s="59"/>
      <c r="L569" s="59"/>
      <c r="M569" s="59"/>
      <c r="N569" s="59"/>
    </row>
    <row r="570" spans="2:14" x14ac:dyDescent="0.25">
      <c r="B570" s="103">
        <v>5</v>
      </c>
      <c r="C570" s="80">
        <v>211</v>
      </c>
      <c r="D570" s="74">
        <v>2.0000000000000018</v>
      </c>
      <c r="E570" s="90">
        <f>C570-C576</f>
        <v>-2.4000000000000057</v>
      </c>
      <c r="F570" s="89">
        <f>D570-D576</f>
        <v>0.70000000000000062</v>
      </c>
      <c r="G570" s="90">
        <f t="shared" si="108"/>
        <v>5.7600000000000273</v>
      </c>
      <c r="H570" s="89">
        <f t="shared" si="108"/>
        <v>0.49000000000000088</v>
      </c>
      <c r="I570" s="95">
        <f t="shared" si="109"/>
        <v>-1.6800000000000055</v>
      </c>
      <c r="J570" s="59"/>
      <c r="K570" s="59"/>
      <c r="L570" s="59"/>
      <c r="M570" s="59"/>
      <c r="N570" s="59"/>
    </row>
    <row r="571" spans="2:14" x14ac:dyDescent="0.25">
      <c r="B571" s="103">
        <v>6</v>
      </c>
      <c r="C571" s="80">
        <v>234</v>
      </c>
      <c r="D571" s="74">
        <v>0</v>
      </c>
      <c r="E571" s="90">
        <f>C571-C576</f>
        <v>20.599999999999994</v>
      </c>
      <c r="F571" s="89">
        <f>D571-D576</f>
        <v>-1.3000000000000012</v>
      </c>
      <c r="G571" s="90">
        <f t="shared" si="108"/>
        <v>424.35999999999979</v>
      </c>
      <c r="H571" s="89">
        <f t="shared" si="108"/>
        <v>1.6900000000000031</v>
      </c>
      <c r="I571" s="95">
        <f t="shared" si="109"/>
        <v>-26.780000000000015</v>
      </c>
      <c r="J571" s="59"/>
      <c r="K571" s="59"/>
      <c r="L571" s="59"/>
      <c r="M571" s="59"/>
      <c r="N571" s="59"/>
    </row>
    <row r="572" spans="2:14" x14ac:dyDescent="0.25">
      <c r="B572" s="103">
        <v>7</v>
      </c>
      <c r="C572" s="80">
        <v>270</v>
      </c>
      <c r="D572" s="74">
        <v>2.0000000000000018</v>
      </c>
      <c r="E572" s="90">
        <f>C572-C576</f>
        <v>56.599999999999994</v>
      </c>
      <c r="F572" s="89">
        <f>D572-D576</f>
        <v>0.70000000000000062</v>
      </c>
      <c r="G572" s="90">
        <f t="shared" si="108"/>
        <v>3203.5599999999995</v>
      </c>
      <c r="H572" s="89">
        <f t="shared" si="108"/>
        <v>0.49000000000000088</v>
      </c>
      <c r="I572" s="95">
        <f t="shared" si="109"/>
        <v>39.620000000000033</v>
      </c>
      <c r="J572" s="59"/>
      <c r="K572" s="59"/>
      <c r="L572" s="59"/>
      <c r="M572" s="59"/>
      <c r="N572" s="59"/>
    </row>
    <row r="573" spans="2:14" x14ac:dyDescent="0.25">
      <c r="B573" s="103">
        <v>8</v>
      </c>
      <c r="C573" s="80">
        <v>283</v>
      </c>
      <c r="D573" s="74">
        <v>3.0000000000000027</v>
      </c>
      <c r="E573" s="90">
        <f>C573-C576</f>
        <v>69.599999999999994</v>
      </c>
      <c r="F573" s="89">
        <f>D573-D576</f>
        <v>1.7000000000000015</v>
      </c>
      <c r="G573" s="90">
        <f t="shared" si="108"/>
        <v>4844.1599999999989</v>
      </c>
      <c r="H573" s="89">
        <f t="shared" si="108"/>
        <v>2.890000000000005</v>
      </c>
      <c r="I573" s="95">
        <f t="shared" si="109"/>
        <v>118.32000000000009</v>
      </c>
      <c r="J573" s="59"/>
      <c r="K573" s="59"/>
      <c r="L573" s="59"/>
      <c r="M573" s="59"/>
      <c r="N573" s="59"/>
    </row>
    <row r="574" spans="2:14" x14ac:dyDescent="0.25">
      <c r="B574" s="103">
        <v>9</v>
      </c>
      <c r="C574" s="80">
        <v>310</v>
      </c>
      <c r="D574" s="74">
        <v>2.0000000000000018</v>
      </c>
      <c r="E574" s="90">
        <f>C574-C576</f>
        <v>96.6</v>
      </c>
      <c r="F574" s="89">
        <f>D574-D576</f>
        <v>0.70000000000000062</v>
      </c>
      <c r="G574" s="90">
        <f t="shared" si="108"/>
        <v>9331.56</v>
      </c>
      <c r="H574" s="89">
        <f t="shared" si="108"/>
        <v>0.49000000000000088</v>
      </c>
      <c r="I574" s="95">
        <f t="shared" si="109"/>
        <v>67.620000000000061</v>
      </c>
      <c r="J574" s="59"/>
      <c r="K574" s="59"/>
      <c r="L574" s="59"/>
      <c r="M574" s="59"/>
      <c r="N574" s="59"/>
    </row>
    <row r="575" spans="2:14" ht="15.75" thickBot="1" x14ac:dyDescent="0.3">
      <c r="B575" s="104">
        <v>10</v>
      </c>
      <c r="C575" s="127">
        <v>343</v>
      </c>
      <c r="D575" s="78">
        <v>0</v>
      </c>
      <c r="E575" s="90">
        <f>C575-C576</f>
        <v>129.6</v>
      </c>
      <c r="F575" s="93">
        <f>D575-D576</f>
        <v>-1.3000000000000012</v>
      </c>
      <c r="G575" s="92">
        <f t="shared" si="108"/>
        <v>16796.16</v>
      </c>
      <c r="H575" s="93">
        <f t="shared" si="108"/>
        <v>1.6900000000000031</v>
      </c>
      <c r="I575" s="96">
        <f t="shared" si="109"/>
        <v>-168.48000000000013</v>
      </c>
      <c r="J575" s="59"/>
      <c r="K575" s="59"/>
      <c r="L575" s="59"/>
      <c r="M575" s="59"/>
      <c r="N575" s="59"/>
    </row>
    <row r="576" spans="2:14" ht="15.75" thickBot="1" x14ac:dyDescent="0.3">
      <c r="B576" s="105" t="s">
        <v>63</v>
      </c>
      <c r="C576" s="128">
        <v>213.4</v>
      </c>
      <c r="D576" s="107">
        <v>1.3000000000000012</v>
      </c>
      <c r="E576" s="100"/>
      <c r="F576" s="106" t="s">
        <v>61</v>
      </c>
      <c r="G576" s="97">
        <f>SUM(G566:G575)</f>
        <v>76424.399999999994</v>
      </c>
      <c r="H576" s="98">
        <f t="shared" ref="H576:I576" si="110">SUM(H566:H575)</f>
        <v>10.100000000000017</v>
      </c>
      <c r="I576" s="99">
        <f t="shared" si="110"/>
        <v>106.80000000000013</v>
      </c>
      <c r="J576" s="59"/>
      <c r="K576" s="59"/>
      <c r="L576" s="59"/>
      <c r="M576" s="59"/>
      <c r="N576" s="59"/>
    </row>
    <row r="577" spans="2:14" x14ac:dyDescent="0.25"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</row>
    <row r="578" spans="2:14" ht="15.75" thickBot="1" x14ac:dyDescent="0.3"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</row>
    <row r="579" spans="2:14" ht="15.75" thickBot="1" x14ac:dyDescent="0.3">
      <c r="B579" s="246" t="s">
        <v>100</v>
      </c>
      <c r="C579" s="247"/>
      <c r="D579" s="247"/>
      <c r="E579" s="247"/>
      <c r="F579" s="247"/>
      <c r="G579" s="247"/>
      <c r="H579" s="247"/>
      <c r="I579" s="248"/>
      <c r="J579" s="249" t="s">
        <v>64</v>
      </c>
      <c r="K579" s="250"/>
      <c r="L579" s="250"/>
      <c r="M579" s="251"/>
      <c r="N579" s="116">
        <f>I591/SQRT(G591*H591)</f>
        <v>8.2360026470084391E-2</v>
      </c>
    </row>
    <row r="580" spans="2:14" ht="15.75" thickBot="1" x14ac:dyDescent="0.3">
      <c r="B580" s="115"/>
      <c r="C580" s="114" t="s">
        <v>60</v>
      </c>
      <c r="D580" s="112"/>
      <c r="E580" s="112"/>
      <c r="F580" s="112"/>
      <c r="G580" s="112"/>
      <c r="H580" s="112"/>
      <c r="I580" s="113"/>
      <c r="J580" s="240" t="s">
        <v>65</v>
      </c>
      <c r="K580" s="241"/>
      <c r="L580" s="241"/>
      <c r="M580" s="242"/>
      <c r="N580" s="117">
        <v>0.63200000000000001</v>
      </c>
    </row>
    <row r="581" spans="2:14" ht="15.75" thickBot="1" x14ac:dyDescent="0.3">
      <c r="B581" s="108">
        <v>1</v>
      </c>
      <c r="C581" s="80">
        <v>70</v>
      </c>
      <c r="D581" s="74">
        <v>0</v>
      </c>
      <c r="E581" s="91">
        <f>C581-C591</f>
        <v>-143.4</v>
      </c>
      <c r="F581" s="110">
        <f>D581-D591</f>
        <v>-0.90000000000005631</v>
      </c>
      <c r="G581" s="91">
        <f>E581*E581</f>
        <v>20563.560000000001</v>
      </c>
      <c r="H581" s="110">
        <f>F581*F581</f>
        <v>0.81000000000010131</v>
      </c>
      <c r="I581" s="111">
        <f>E581*F581</f>
        <v>129.06000000000807</v>
      </c>
      <c r="J581" s="258" t="s">
        <v>66</v>
      </c>
      <c r="K581" s="259"/>
      <c r="L581" s="259"/>
      <c r="M581" s="260"/>
      <c r="N581" s="118" t="b">
        <f>N579&gt;N580</f>
        <v>0</v>
      </c>
    </row>
    <row r="582" spans="2:14" x14ac:dyDescent="0.25">
      <c r="B582" s="103">
        <v>2</v>
      </c>
      <c r="C582" s="80">
        <v>97</v>
      </c>
      <c r="D582" s="74">
        <v>2.0000000000000018</v>
      </c>
      <c r="E582" s="90">
        <f>C582-C591</f>
        <v>-116.4</v>
      </c>
      <c r="F582" s="89">
        <f>D582-D591</f>
        <v>1.0999999999999455</v>
      </c>
      <c r="G582" s="90">
        <f t="shared" ref="G582:H590" si="111">E582*E582</f>
        <v>13548.960000000001</v>
      </c>
      <c r="H582" s="89">
        <f t="shared" si="111"/>
        <v>1.2099999999998801</v>
      </c>
      <c r="I582" s="95">
        <f t="shared" ref="I582:I590" si="112">E582*F582</f>
        <v>-128.03999999999365</v>
      </c>
      <c r="J582" s="59"/>
      <c r="K582" s="59"/>
      <c r="L582" s="59"/>
      <c r="M582" s="59"/>
      <c r="N582" s="59"/>
    </row>
    <row r="583" spans="2:14" x14ac:dyDescent="0.25">
      <c r="B583" s="103">
        <v>3</v>
      </c>
      <c r="C583" s="80">
        <v>130</v>
      </c>
      <c r="D583" s="74">
        <v>0</v>
      </c>
      <c r="E583" s="90">
        <f>C583-C591</f>
        <v>-83.4</v>
      </c>
      <c r="F583" s="89">
        <f>D583-D591</f>
        <v>-0.90000000000005631</v>
      </c>
      <c r="G583" s="90">
        <f t="shared" si="111"/>
        <v>6955.5600000000013</v>
      </c>
      <c r="H583" s="89">
        <f t="shared" si="111"/>
        <v>0.81000000000010131</v>
      </c>
      <c r="I583" s="95">
        <f t="shared" si="112"/>
        <v>75.060000000004706</v>
      </c>
      <c r="J583" s="59"/>
      <c r="K583" s="59"/>
      <c r="L583" s="59"/>
      <c r="M583" s="59"/>
      <c r="N583" s="59"/>
    </row>
    <row r="584" spans="2:14" x14ac:dyDescent="0.25">
      <c r="B584" s="103">
        <v>4</v>
      </c>
      <c r="C584" s="80">
        <v>186</v>
      </c>
      <c r="D584" s="74">
        <v>1.0000000000001119</v>
      </c>
      <c r="E584" s="90">
        <f>C584-C591</f>
        <v>-27.400000000000006</v>
      </c>
      <c r="F584" s="89">
        <f>D584-D591</f>
        <v>0.1000000000000556</v>
      </c>
      <c r="G584" s="90">
        <f t="shared" si="111"/>
        <v>750.76000000000033</v>
      </c>
      <c r="H584" s="89">
        <f t="shared" si="111"/>
        <v>1.000000000001112E-2</v>
      </c>
      <c r="I584" s="95">
        <f t="shared" si="112"/>
        <v>-2.7400000000015239</v>
      </c>
      <c r="J584" s="59"/>
      <c r="K584" s="59"/>
      <c r="L584" s="59"/>
      <c r="M584" s="59"/>
      <c r="N584" s="59"/>
    </row>
    <row r="585" spans="2:14" x14ac:dyDescent="0.25">
      <c r="B585" s="103">
        <v>5</v>
      </c>
      <c r="C585" s="80">
        <v>211</v>
      </c>
      <c r="D585" s="74">
        <v>1.0000000000001119</v>
      </c>
      <c r="E585" s="90">
        <f>C585-C591</f>
        <v>-2.4000000000000057</v>
      </c>
      <c r="F585" s="89">
        <f>D585-D591</f>
        <v>0.1000000000000556</v>
      </c>
      <c r="G585" s="90">
        <f t="shared" si="111"/>
        <v>5.7600000000000273</v>
      </c>
      <c r="H585" s="89">
        <f t="shared" si="111"/>
        <v>1.000000000001112E-2</v>
      </c>
      <c r="I585" s="95">
        <f t="shared" si="112"/>
        <v>-0.240000000000134</v>
      </c>
      <c r="J585" s="59"/>
      <c r="K585" s="59"/>
      <c r="L585" s="59"/>
      <c r="M585" s="59"/>
      <c r="N585" s="59"/>
    </row>
    <row r="586" spans="2:14" x14ac:dyDescent="0.25">
      <c r="B586" s="103">
        <v>6</v>
      </c>
      <c r="C586" s="80">
        <v>234</v>
      </c>
      <c r="D586" s="74">
        <v>1.0000000000001119</v>
      </c>
      <c r="E586" s="90">
        <f>C586-C591</f>
        <v>20.599999999999994</v>
      </c>
      <c r="F586" s="89">
        <f>D586-D591</f>
        <v>0.1000000000000556</v>
      </c>
      <c r="G586" s="90">
        <f t="shared" si="111"/>
        <v>424.35999999999979</v>
      </c>
      <c r="H586" s="89">
        <f t="shared" si="111"/>
        <v>1.000000000001112E-2</v>
      </c>
      <c r="I586" s="95">
        <f t="shared" si="112"/>
        <v>2.0600000000011449</v>
      </c>
      <c r="J586" s="59"/>
      <c r="K586" s="59"/>
      <c r="L586" s="59"/>
      <c r="M586" s="59"/>
      <c r="N586" s="59"/>
    </row>
    <row r="587" spans="2:14" x14ac:dyDescent="0.25">
      <c r="B587" s="103">
        <v>7</v>
      </c>
      <c r="C587" s="80">
        <v>270</v>
      </c>
      <c r="D587" s="74">
        <v>1.0000000000001119</v>
      </c>
      <c r="E587" s="90">
        <f>C587-C591</f>
        <v>56.599999999999994</v>
      </c>
      <c r="F587" s="89">
        <f>D587-D591</f>
        <v>0.1000000000000556</v>
      </c>
      <c r="G587" s="90">
        <f t="shared" si="111"/>
        <v>3203.5599999999995</v>
      </c>
      <c r="H587" s="89">
        <f t="shared" si="111"/>
        <v>1.000000000001112E-2</v>
      </c>
      <c r="I587" s="95">
        <f t="shared" si="112"/>
        <v>5.6600000000031461</v>
      </c>
      <c r="J587" s="59"/>
      <c r="K587" s="59"/>
      <c r="L587" s="59"/>
      <c r="M587" s="59"/>
      <c r="N587" s="59"/>
    </row>
    <row r="588" spans="2:14" x14ac:dyDescent="0.25">
      <c r="B588" s="103">
        <v>8</v>
      </c>
      <c r="C588" s="80">
        <v>283</v>
      </c>
      <c r="D588" s="74">
        <v>2.0000000000000018</v>
      </c>
      <c r="E588" s="90">
        <f>C588-C591</f>
        <v>69.599999999999994</v>
      </c>
      <c r="F588" s="89">
        <f>D588-D591</f>
        <v>1.0999999999999455</v>
      </c>
      <c r="G588" s="90">
        <f t="shared" si="111"/>
        <v>4844.1599999999989</v>
      </c>
      <c r="H588" s="89">
        <f t="shared" si="111"/>
        <v>1.2099999999998801</v>
      </c>
      <c r="I588" s="95">
        <f t="shared" si="112"/>
        <v>76.559999999996194</v>
      </c>
      <c r="J588" s="59"/>
      <c r="K588" s="59"/>
      <c r="L588" s="59"/>
      <c r="M588" s="59"/>
      <c r="N588" s="59"/>
    </row>
    <row r="589" spans="2:14" x14ac:dyDescent="0.25">
      <c r="B589" s="103">
        <v>9</v>
      </c>
      <c r="C589" s="80">
        <v>310</v>
      </c>
      <c r="D589" s="74">
        <v>1.0000000000001119</v>
      </c>
      <c r="E589" s="90">
        <f>C589-C591</f>
        <v>96.6</v>
      </c>
      <c r="F589" s="89">
        <f>D589-D591</f>
        <v>0.1000000000000556</v>
      </c>
      <c r="G589" s="90">
        <f t="shared" si="111"/>
        <v>9331.56</v>
      </c>
      <c r="H589" s="89">
        <f t="shared" si="111"/>
        <v>1.000000000001112E-2</v>
      </c>
      <c r="I589" s="95">
        <f t="shared" si="112"/>
        <v>9.6600000000053701</v>
      </c>
      <c r="J589" s="59"/>
      <c r="K589" s="59"/>
      <c r="L589" s="59"/>
      <c r="M589" s="59"/>
      <c r="N589" s="59"/>
    </row>
    <row r="590" spans="2:14" ht="15.75" thickBot="1" x14ac:dyDescent="0.3">
      <c r="B590" s="104">
        <v>10</v>
      </c>
      <c r="C590" s="127">
        <v>343</v>
      </c>
      <c r="D590" s="78">
        <v>0</v>
      </c>
      <c r="E590" s="90">
        <f>C590-C591</f>
        <v>129.6</v>
      </c>
      <c r="F590" s="93">
        <f>D590-D591</f>
        <v>-0.90000000000005631</v>
      </c>
      <c r="G590" s="92">
        <f t="shared" si="111"/>
        <v>16796.16</v>
      </c>
      <c r="H590" s="93">
        <f t="shared" si="111"/>
        <v>0.81000000000010131</v>
      </c>
      <c r="I590" s="96">
        <f t="shared" si="112"/>
        <v>-116.64000000000729</v>
      </c>
      <c r="J590" s="59"/>
      <c r="K590" s="59"/>
      <c r="L590" s="59"/>
      <c r="M590" s="59"/>
      <c r="N590" s="59"/>
    </row>
    <row r="591" spans="2:14" ht="15.75" thickBot="1" x14ac:dyDescent="0.3">
      <c r="B591" s="105" t="s">
        <v>63</v>
      </c>
      <c r="C591" s="128">
        <v>213.4</v>
      </c>
      <c r="D591" s="107">
        <v>0.90000000000005631</v>
      </c>
      <c r="E591" s="100"/>
      <c r="F591" s="106" t="s">
        <v>61</v>
      </c>
      <c r="G591" s="97">
        <f>SUM(G581:G590)</f>
        <v>76424.399999999994</v>
      </c>
      <c r="H591" s="98">
        <f t="shared" ref="H591:I591" si="113">SUM(H581:H590)</f>
        <v>4.9000000000001211</v>
      </c>
      <c r="I591" s="99">
        <f t="shared" si="113"/>
        <v>50.400000000016036</v>
      </c>
      <c r="J591" s="59"/>
      <c r="K591" s="59"/>
      <c r="L591" s="59"/>
      <c r="M591" s="59"/>
      <c r="N591" s="59"/>
    </row>
    <row r="592" spans="2:14" x14ac:dyDescent="0.25"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</row>
    <row r="593" spans="2:14" ht="15.75" thickBot="1" x14ac:dyDescent="0.3"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</row>
    <row r="594" spans="2:14" ht="15.75" thickBot="1" x14ac:dyDescent="0.3">
      <c r="B594" s="246" t="s">
        <v>101</v>
      </c>
      <c r="C594" s="247"/>
      <c r="D594" s="247"/>
      <c r="E594" s="247"/>
      <c r="F594" s="247"/>
      <c r="G594" s="247"/>
      <c r="H594" s="247"/>
      <c r="I594" s="248"/>
      <c r="J594" s="249" t="s">
        <v>64</v>
      </c>
      <c r="K594" s="250"/>
      <c r="L594" s="250"/>
      <c r="M594" s="251"/>
      <c r="N594" s="116">
        <f>I606/SQRT(G606*H606)</f>
        <v>-0.37164964698017106</v>
      </c>
    </row>
    <row r="595" spans="2:14" ht="15.75" thickBot="1" x14ac:dyDescent="0.3">
      <c r="B595" s="115"/>
      <c r="C595" s="114" t="s">
        <v>60</v>
      </c>
      <c r="D595" s="112"/>
      <c r="E595" s="112"/>
      <c r="F595" s="112"/>
      <c r="G595" s="112"/>
      <c r="H595" s="112"/>
      <c r="I595" s="113"/>
      <c r="J595" s="240" t="s">
        <v>65</v>
      </c>
      <c r="K595" s="241"/>
      <c r="L595" s="241"/>
      <c r="M595" s="242"/>
      <c r="N595" s="117">
        <v>0.63200000000000001</v>
      </c>
    </row>
    <row r="596" spans="2:14" ht="15.75" thickBot="1" x14ac:dyDescent="0.3">
      <c r="B596" s="108">
        <v>1</v>
      </c>
      <c r="C596" s="80">
        <v>70</v>
      </c>
      <c r="D596" s="74">
        <v>0.99999999999988987</v>
      </c>
      <c r="E596" s="91">
        <f>C596-C606</f>
        <v>-143.4</v>
      </c>
      <c r="F596" s="110">
        <f>D596-D606</f>
        <v>0.79999999999986748</v>
      </c>
      <c r="G596" s="91">
        <f>E596*E596</f>
        <v>20563.560000000001</v>
      </c>
      <c r="H596" s="110">
        <f>F596*F596</f>
        <v>0.63999999999978796</v>
      </c>
      <c r="I596" s="111">
        <f>E596*F596</f>
        <v>-114.719999999981</v>
      </c>
      <c r="J596" s="258" t="s">
        <v>66</v>
      </c>
      <c r="K596" s="259"/>
      <c r="L596" s="259"/>
      <c r="M596" s="260"/>
      <c r="N596" s="118" t="b">
        <f>N594&gt;N595</f>
        <v>0</v>
      </c>
    </row>
    <row r="597" spans="2:14" x14ac:dyDescent="0.25">
      <c r="B597" s="103">
        <v>2</v>
      </c>
      <c r="C597" s="80">
        <v>97</v>
      </c>
      <c r="D597" s="74">
        <v>3.0000000000001137</v>
      </c>
      <c r="E597" s="90">
        <f>C597-C606</f>
        <v>-116.4</v>
      </c>
      <c r="F597" s="89">
        <f>D597-D606</f>
        <v>2.8000000000000913</v>
      </c>
      <c r="G597" s="90">
        <f t="shared" ref="G597:H605" si="114">E597*E597</f>
        <v>13548.960000000001</v>
      </c>
      <c r="H597" s="89">
        <f t="shared" si="114"/>
        <v>7.8400000000005114</v>
      </c>
      <c r="I597" s="95">
        <f t="shared" ref="I597:I605" si="115">E597*F597</f>
        <v>-325.92000000001065</v>
      </c>
      <c r="J597" s="59"/>
      <c r="K597" s="59"/>
      <c r="L597" s="59"/>
      <c r="M597" s="59"/>
      <c r="N597" s="59"/>
    </row>
    <row r="598" spans="2:14" x14ac:dyDescent="0.25">
      <c r="B598" s="103">
        <v>3</v>
      </c>
      <c r="C598" s="80">
        <v>130</v>
      </c>
      <c r="D598" s="74">
        <v>-0.99999999999988987</v>
      </c>
      <c r="E598" s="90">
        <f>C598-C606</f>
        <v>-83.4</v>
      </c>
      <c r="F598" s="89">
        <f>D598-D606</f>
        <v>-1.1999999999999122</v>
      </c>
      <c r="G598" s="90">
        <f t="shared" si="114"/>
        <v>6955.5600000000013</v>
      </c>
      <c r="H598" s="89">
        <f t="shared" si="114"/>
        <v>1.4399999999997894</v>
      </c>
      <c r="I598" s="95">
        <f t="shared" si="115"/>
        <v>100.07999999999269</v>
      </c>
      <c r="J598" s="59"/>
      <c r="K598" s="59"/>
      <c r="L598" s="59"/>
      <c r="M598" s="59"/>
      <c r="N598" s="59"/>
    </row>
    <row r="599" spans="2:14" x14ac:dyDescent="0.25">
      <c r="B599" s="103">
        <v>4</v>
      </c>
      <c r="C599" s="80">
        <v>186</v>
      </c>
      <c r="D599" s="74">
        <v>-0.99999999999988987</v>
      </c>
      <c r="E599" s="90">
        <f>C599-C606</f>
        <v>-27.400000000000006</v>
      </c>
      <c r="F599" s="89">
        <f>D599-D606</f>
        <v>-1.1999999999999122</v>
      </c>
      <c r="G599" s="90">
        <f t="shared" si="114"/>
        <v>750.76000000000033</v>
      </c>
      <c r="H599" s="89">
        <f t="shared" si="114"/>
        <v>1.4399999999997894</v>
      </c>
      <c r="I599" s="95">
        <f t="shared" si="115"/>
        <v>32.879999999997601</v>
      </c>
      <c r="J599" s="59"/>
      <c r="K599" s="59"/>
      <c r="L599" s="59"/>
      <c r="M599" s="59"/>
      <c r="N599" s="59"/>
    </row>
    <row r="600" spans="2:14" x14ac:dyDescent="0.25">
      <c r="B600" s="103">
        <v>5</v>
      </c>
      <c r="C600" s="80">
        <v>211</v>
      </c>
      <c r="D600" s="74">
        <v>0</v>
      </c>
      <c r="E600" s="90">
        <f>C600-C606</f>
        <v>-2.4000000000000057</v>
      </c>
      <c r="F600" s="89">
        <f>D600-D606</f>
        <v>-0.20000000000002238</v>
      </c>
      <c r="G600" s="90">
        <f t="shared" si="114"/>
        <v>5.7600000000000273</v>
      </c>
      <c r="H600" s="89">
        <f t="shared" si="114"/>
        <v>4.0000000000008952E-2</v>
      </c>
      <c r="I600" s="95">
        <f t="shared" si="115"/>
        <v>0.48000000000005483</v>
      </c>
      <c r="J600" s="59"/>
      <c r="K600" s="59"/>
      <c r="L600" s="59"/>
      <c r="M600" s="59"/>
      <c r="N600" s="59"/>
    </row>
    <row r="601" spans="2:14" x14ac:dyDescent="0.25">
      <c r="B601" s="103">
        <v>6</v>
      </c>
      <c r="C601" s="80">
        <v>234</v>
      </c>
      <c r="D601" s="74">
        <v>-0.99999999999988987</v>
      </c>
      <c r="E601" s="90">
        <f>C601-C606</f>
        <v>20.599999999999994</v>
      </c>
      <c r="F601" s="89">
        <f>D601-D606</f>
        <v>-1.1999999999999122</v>
      </c>
      <c r="G601" s="90">
        <f t="shared" si="114"/>
        <v>424.35999999999979</v>
      </c>
      <c r="H601" s="89">
        <f t="shared" si="114"/>
        <v>1.4399999999997894</v>
      </c>
      <c r="I601" s="95">
        <f t="shared" si="115"/>
        <v>-24.719999999998187</v>
      </c>
      <c r="J601" s="59"/>
      <c r="K601" s="59"/>
      <c r="L601" s="59"/>
      <c r="M601" s="59"/>
      <c r="N601" s="59"/>
    </row>
    <row r="602" spans="2:14" x14ac:dyDescent="0.25">
      <c r="B602" s="103">
        <v>7</v>
      </c>
      <c r="C602" s="80">
        <v>270</v>
      </c>
      <c r="D602" s="74">
        <v>0.99999999999988987</v>
      </c>
      <c r="E602" s="90">
        <f>C602-C606</f>
        <v>56.599999999999994</v>
      </c>
      <c r="F602" s="89">
        <f>D602-D606</f>
        <v>0.79999999999986748</v>
      </c>
      <c r="G602" s="90">
        <f t="shared" si="114"/>
        <v>3203.5599999999995</v>
      </c>
      <c r="H602" s="89">
        <f t="shared" si="114"/>
        <v>0.63999999999978796</v>
      </c>
      <c r="I602" s="95">
        <f t="shared" si="115"/>
        <v>45.279999999992498</v>
      </c>
      <c r="J602" s="59"/>
      <c r="K602" s="59"/>
      <c r="L602" s="59"/>
      <c r="M602" s="59"/>
      <c r="N602" s="59"/>
    </row>
    <row r="603" spans="2:14" x14ac:dyDescent="0.25">
      <c r="B603" s="103">
        <v>8</v>
      </c>
      <c r="C603" s="80">
        <v>283</v>
      </c>
      <c r="D603" s="74">
        <v>0.99999999999988987</v>
      </c>
      <c r="E603" s="90">
        <f>C603-C606</f>
        <v>69.599999999999994</v>
      </c>
      <c r="F603" s="89">
        <f>D603-D606</f>
        <v>0.79999999999986748</v>
      </c>
      <c r="G603" s="90">
        <f t="shared" si="114"/>
        <v>4844.1599999999989</v>
      </c>
      <c r="H603" s="89">
        <f t="shared" si="114"/>
        <v>0.63999999999978796</v>
      </c>
      <c r="I603" s="95">
        <f t="shared" si="115"/>
        <v>55.67999999999077</v>
      </c>
      <c r="J603" s="59"/>
      <c r="K603" s="59"/>
      <c r="L603" s="59"/>
      <c r="M603" s="59"/>
      <c r="N603" s="59"/>
    </row>
    <row r="604" spans="2:14" x14ac:dyDescent="0.25">
      <c r="B604" s="103">
        <v>9</v>
      </c>
      <c r="C604" s="80">
        <v>310</v>
      </c>
      <c r="D604" s="74">
        <v>0</v>
      </c>
      <c r="E604" s="90">
        <f>C604-C606</f>
        <v>96.6</v>
      </c>
      <c r="F604" s="89">
        <f>D604-D606</f>
        <v>-0.20000000000002238</v>
      </c>
      <c r="G604" s="90">
        <f t="shared" si="114"/>
        <v>9331.56</v>
      </c>
      <c r="H604" s="89">
        <f t="shared" si="114"/>
        <v>4.0000000000008952E-2</v>
      </c>
      <c r="I604" s="95">
        <f t="shared" si="115"/>
        <v>-19.32000000000216</v>
      </c>
      <c r="J604" s="59"/>
      <c r="K604" s="59"/>
      <c r="L604" s="59"/>
      <c r="M604" s="59"/>
      <c r="N604" s="59"/>
    </row>
    <row r="605" spans="2:14" ht="15.75" thickBot="1" x14ac:dyDescent="0.3">
      <c r="B605" s="104">
        <v>10</v>
      </c>
      <c r="C605" s="127">
        <v>343</v>
      </c>
      <c r="D605" s="78">
        <v>-0.99999999999988987</v>
      </c>
      <c r="E605" s="90">
        <f>C605-C606</f>
        <v>129.6</v>
      </c>
      <c r="F605" s="93">
        <f>D605-D606</f>
        <v>-1.1999999999999122</v>
      </c>
      <c r="G605" s="92">
        <f t="shared" si="114"/>
        <v>16796.16</v>
      </c>
      <c r="H605" s="93">
        <f t="shared" si="114"/>
        <v>1.4399999999997894</v>
      </c>
      <c r="I605" s="96">
        <f t="shared" si="115"/>
        <v>-155.51999999998861</v>
      </c>
      <c r="J605" s="59"/>
      <c r="K605" s="59"/>
      <c r="L605" s="59"/>
      <c r="M605" s="59"/>
      <c r="N605" s="59"/>
    </row>
    <row r="606" spans="2:14" ht="15.75" thickBot="1" x14ac:dyDescent="0.3">
      <c r="B606" s="105" t="s">
        <v>63</v>
      </c>
      <c r="C606" s="128">
        <v>213.4</v>
      </c>
      <c r="D606" s="107">
        <v>0.20000000000002238</v>
      </c>
      <c r="E606" s="100"/>
      <c r="F606" s="106" t="s">
        <v>61</v>
      </c>
      <c r="G606" s="97">
        <f>SUM(G596:G605)</f>
        <v>76424.399999999994</v>
      </c>
      <c r="H606" s="98">
        <f t="shared" ref="H606:I606" si="116">SUM(H596:H605)</f>
        <v>15.599999999999053</v>
      </c>
      <c r="I606" s="99">
        <f t="shared" si="116"/>
        <v>-405.80000000000689</v>
      </c>
      <c r="J606" s="59"/>
      <c r="K606" s="59"/>
      <c r="L606" s="59"/>
      <c r="M606" s="59"/>
      <c r="N606" s="59"/>
    </row>
    <row r="607" spans="2:14" x14ac:dyDescent="0.25"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</row>
    <row r="608" spans="2:14" ht="15.75" thickBot="1" x14ac:dyDescent="0.3"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</row>
    <row r="609" spans="2:14" ht="15.75" thickBot="1" x14ac:dyDescent="0.3">
      <c r="B609" s="246" t="s">
        <v>102</v>
      </c>
      <c r="C609" s="247"/>
      <c r="D609" s="247"/>
      <c r="E609" s="247"/>
      <c r="F609" s="247"/>
      <c r="G609" s="247"/>
      <c r="H609" s="247"/>
      <c r="I609" s="248"/>
      <c r="J609" s="249" t="s">
        <v>64</v>
      </c>
      <c r="K609" s="250"/>
      <c r="L609" s="250"/>
      <c r="M609" s="251"/>
      <c r="N609" s="116">
        <f>I621/SQRT(G621*H621)</f>
        <v>-0.2722456430538624</v>
      </c>
    </row>
    <row r="610" spans="2:14" ht="15.75" thickBot="1" x14ac:dyDescent="0.3">
      <c r="B610" s="115"/>
      <c r="C610" s="114" t="s">
        <v>60</v>
      </c>
      <c r="D610" s="112"/>
      <c r="E610" s="112"/>
      <c r="F610" s="112"/>
      <c r="G610" s="112"/>
      <c r="H610" s="112"/>
      <c r="I610" s="113"/>
      <c r="J610" s="240" t="s">
        <v>65</v>
      </c>
      <c r="K610" s="241"/>
      <c r="L610" s="241"/>
      <c r="M610" s="242"/>
      <c r="N610" s="117">
        <v>0.63200000000000001</v>
      </c>
    </row>
    <row r="611" spans="2:14" ht="15.75" thickBot="1" x14ac:dyDescent="0.3">
      <c r="B611" s="108">
        <v>1</v>
      </c>
      <c r="C611" s="80">
        <v>70</v>
      </c>
      <c r="D611" s="74">
        <v>2.0000000000002238</v>
      </c>
      <c r="E611" s="91">
        <f>C611-C621</f>
        <v>-143.4</v>
      </c>
      <c r="F611" s="110">
        <f>D611-D621</f>
        <v>1.7000000000002125</v>
      </c>
      <c r="G611" s="91">
        <f>E611*E611</f>
        <v>20563.560000000001</v>
      </c>
      <c r="H611" s="110">
        <f>F611*F611</f>
        <v>2.8900000000007222</v>
      </c>
      <c r="I611" s="111">
        <f>E611*F611</f>
        <v>-243.78000000003047</v>
      </c>
      <c r="J611" s="258" t="s">
        <v>66</v>
      </c>
      <c r="K611" s="259"/>
      <c r="L611" s="259"/>
      <c r="M611" s="260"/>
      <c r="N611" s="118" t="b">
        <f>N609&gt;N610</f>
        <v>0</v>
      </c>
    </row>
    <row r="612" spans="2:14" x14ac:dyDescent="0.25">
      <c r="B612" s="103">
        <v>2</v>
      </c>
      <c r="C612" s="80">
        <v>97</v>
      </c>
      <c r="D612" s="74">
        <v>0.99999999999988987</v>
      </c>
      <c r="E612" s="90">
        <f>C612-C621</f>
        <v>-116.4</v>
      </c>
      <c r="F612" s="89">
        <f>D612-D621</f>
        <v>0.6999999999998785</v>
      </c>
      <c r="G612" s="90">
        <f t="shared" ref="G612:H620" si="117">E612*E612</f>
        <v>13548.960000000001</v>
      </c>
      <c r="H612" s="89">
        <f t="shared" si="117"/>
        <v>0.4899999999998299</v>
      </c>
      <c r="I612" s="95">
        <f t="shared" ref="I612:I620" si="118">E612*F612</f>
        <v>-81.479999999985864</v>
      </c>
      <c r="J612" s="59"/>
      <c r="K612" s="59"/>
      <c r="L612" s="59"/>
      <c r="M612" s="59"/>
      <c r="N612" s="59"/>
    </row>
    <row r="613" spans="2:14" x14ac:dyDescent="0.25">
      <c r="B613" s="103">
        <v>3</v>
      </c>
      <c r="C613" s="80">
        <v>130</v>
      </c>
      <c r="D613" s="74">
        <v>-0.99999999999988987</v>
      </c>
      <c r="E613" s="90">
        <f>C613-C621</f>
        <v>-83.4</v>
      </c>
      <c r="F613" s="89">
        <f>D613-D621</f>
        <v>-1.2999999999999012</v>
      </c>
      <c r="G613" s="90">
        <f t="shared" si="117"/>
        <v>6955.5600000000013</v>
      </c>
      <c r="H613" s="89">
        <f t="shared" si="117"/>
        <v>1.6899999999997433</v>
      </c>
      <c r="I613" s="95">
        <f t="shared" si="118"/>
        <v>108.41999999999177</v>
      </c>
      <c r="J613" s="59"/>
      <c r="K613" s="59"/>
      <c r="L613" s="59"/>
      <c r="M613" s="59"/>
      <c r="N613" s="59"/>
    </row>
    <row r="614" spans="2:14" x14ac:dyDescent="0.25">
      <c r="B614" s="103">
        <v>4</v>
      </c>
      <c r="C614" s="80">
        <v>186</v>
      </c>
      <c r="D614" s="74">
        <v>0</v>
      </c>
      <c r="E614" s="90">
        <f>C614-C621</f>
        <v>-27.400000000000006</v>
      </c>
      <c r="F614" s="89">
        <f>D614-D621</f>
        <v>-0.30000000000001137</v>
      </c>
      <c r="G614" s="90">
        <f t="shared" si="117"/>
        <v>750.76000000000033</v>
      </c>
      <c r="H614" s="89">
        <f t="shared" si="117"/>
        <v>9.0000000000006825E-2</v>
      </c>
      <c r="I614" s="95">
        <f t="shared" si="118"/>
        <v>8.2200000000003133</v>
      </c>
      <c r="J614" s="59"/>
      <c r="K614" s="59"/>
      <c r="L614" s="59"/>
      <c r="M614" s="59"/>
      <c r="N614" s="59"/>
    </row>
    <row r="615" spans="2:14" x14ac:dyDescent="0.25">
      <c r="B615" s="103">
        <v>5</v>
      </c>
      <c r="C615" s="80">
        <v>211</v>
      </c>
      <c r="D615" s="74">
        <v>0</v>
      </c>
      <c r="E615" s="90">
        <f>C615-C621</f>
        <v>-2.4000000000000057</v>
      </c>
      <c r="F615" s="89">
        <f>D615-D621</f>
        <v>-0.30000000000001137</v>
      </c>
      <c r="G615" s="90">
        <f t="shared" si="117"/>
        <v>5.7600000000000273</v>
      </c>
      <c r="H615" s="89">
        <f t="shared" si="117"/>
        <v>9.0000000000006825E-2</v>
      </c>
      <c r="I615" s="95">
        <f t="shared" si="118"/>
        <v>0.72000000000002895</v>
      </c>
      <c r="J615" s="59"/>
      <c r="K615" s="59"/>
      <c r="L615" s="59"/>
      <c r="M615" s="59"/>
      <c r="N615" s="59"/>
    </row>
    <row r="616" spans="2:14" x14ac:dyDescent="0.25">
      <c r="B616" s="103">
        <v>6</v>
      </c>
      <c r="C616" s="80">
        <v>234</v>
      </c>
      <c r="D616" s="74">
        <v>-0.99999999999988987</v>
      </c>
      <c r="E616" s="90">
        <f>C616-C621</f>
        <v>20.599999999999994</v>
      </c>
      <c r="F616" s="89">
        <f>D616-D621</f>
        <v>-1.2999999999999012</v>
      </c>
      <c r="G616" s="90">
        <f t="shared" si="117"/>
        <v>424.35999999999979</v>
      </c>
      <c r="H616" s="89">
        <f t="shared" si="117"/>
        <v>1.6899999999997433</v>
      </c>
      <c r="I616" s="95">
        <f t="shared" si="118"/>
        <v>-26.779999999997958</v>
      </c>
      <c r="J616" s="59"/>
      <c r="K616" s="59"/>
      <c r="L616" s="59"/>
      <c r="M616" s="59"/>
      <c r="N616" s="59"/>
    </row>
    <row r="617" spans="2:14" x14ac:dyDescent="0.25">
      <c r="B617" s="103">
        <v>7</v>
      </c>
      <c r="C617" s="80">
        <v>270</v>
      </c>
      <c r="D617" s="74">
        <v>0.99999999999988987</v>
      </c>
      <c r="E617" s="90">
        <f>C617-C621</f>
        <v>56.599999999999994</v>
      </c>
      <c r="F617" s="89">
        <f>D617-D621</f>
        <v>0.6999999999998785</v>
      </c>
      <c r="G617" s="90">
        <f t="shared" si="117"/>
        <v>3203.5599999999995</v>
      </c>
      <c r="H617" s="89">
        <f t="shared" si="117"/>
        <v>0.4899999999998299</v>
      </c>
      <c r="I617" s="95">
        <f t="shared" si="118"/>
        <v>39.619999999993119</v>
      </c>
      <c r="J617" s="59"/>
      <c r="K617" s="59"/>
      <c r="L617" s="59"/>
      <c r="M617" s="59"/>
      <c r="N617" s="59"/>
    </row>
    <row r="618" spans="2:14" x14ac:dyDescent="0.25">
      <c r="B618" s="103">
        <v>8</v>
      </c>
      <c r="C618" s="80">
        <v>283</v>
      </c>
      <c r="D618" s="74">
        <v>0.99999999999988987</v>
      </c>
      <c r="E618" s="90">
        <f>C618-C621</f>
        <v>69.599999999999994</v>
      </c>
      <c r="F618" s="89">
        <f>D618-D621</f>
        <v>0.6999999999998785</v>
      </c>
      <c r="G618" s="90">
        <f t="shared" si="117"/>
        <v>4844.1599999999989</v>
      </c>
      <c r="H618" s="89">
        <f t="shared" si="117"/>
        <v>0.4899999999998299</v>
      </c>
      <c r="I618" s="95">
        <f t="shared" si="118"/>
        <v>48.719999999991536</v>
      </c>
      <c r="J618" s="59"/>
      <c r="K618" s="59"/>
      <c r="L618" s="59"/>
      <c r="M618" s="59"/>
      <c r="N618" s="59"/>
    </row>
    <row r="619" spans="2:14" x14ac:dyDescent="0.25">
      <c r="B619" s="103">
        <v>9</v>
      </c>
      <c r="C619" s="80">
        <v>310</v>
      </c>
      <c r="D619" s="74">
        <v>0</v>
      </c>
      <c r="E619" s="90">
        <f>C619-C621</f>
        <v>96.6</v>
      </c>
      <c r="F619" s="89">
        <f>D619-D621</f>
        <v>-0.30000000000001137</v>
      </c>
      <c r="G619" s="90">
        <f t="shared" si="117"/>
        <v>9331.56</v>
      </c>
      <c r="H619" s="89">
        <f t="shared" si="117"/>
        <v>9.0000000000006825E-2</v>
      </c>
      <c r="I619" s="95">
        <f t="shared" si="118"/>
        <v>-28.980000000001098</v>
      </c>
      <c r="J619" s="59"/>
      <c r="K619" s="59"/>
      <c r="L619" s="59"/>
      <c r="M619" s="59"/>
      <c r="N619" s="59"/>
    </row>
    <row r="620" spans="2:14" ht="15.75" thickBot="1" x14ac:dyDescent="0.3">
      <c r="B620" s="104">
        <v>10</v>
      </c>
      <c r="C620" s="127">
        <v>343</v>
      </c>
      <c r="D620" s="78">
        <v>0</v>
      </c>
      <c r="E620" s="90">
        <f>C620-C621</f>
        <v>129.6</v>
      </c>
      <c r="F620" s="93">
        <f>D620-D621</f>
        <v>-0.30000000000001137</v>
      </c>
      <c r="G620" s="92">
        <f t="shared" si="117"/>
        <v>16796.16</v>
      </c>
      <c r="H620" s="93">
        <f t="shared" si="117"/>
        <v>9.0000000000006825E-2</v>
      </c>
      <c r="I620" s="96">
        <f t="shared" si="118"/>
        <v>-38.880000000001473</v>
      </c>
      <c r="J620" s="59"/>
      <c r="K620" s="59"/>
      <c r="L620" s="59"/>
      <c r="M620" s="59"/>
      <c r="N620" s="59"/>
    </row>
    <row r="621" spans="2:14" ht="15.75" thickBot="1" x14ac:dyDescent="0.3">
      <c r="B621" s="105" t="s">
        <v>63</v>
      </c>
      <c r="C621" s="128">
        <v>213.4</v>
      </c>
      <c r="D621" s="107">
        <v>0.30000000000001137</v>
      </c>
      <c r="E621" s="100"/>
      <c r="F621" s="106" t="s">
        <v>61</v>
      </c>
      <c r="G621" s="97">
        <f>SUM(G611:G620)</f>
        <v>76424.399999999994</v>
      </c>
      <c r="H621" s="98">
        <f t="shared" ref="H621:I621" si="119">SUM(H611:H620)</f>
        <v>8.0999999999997261</v>
      </c>
      <c r="I621" s="99">
        <f t="shared" si="119"/>
        <v>-214.20000000004012</v>
      </c>
      <c r="J621" s="59"/>
      <c r="K621" s="59"/>
      <c r="L621" s="59"/>
      <c r="M621" s="59"/>
      <c r="N621" s="59"/>
    </row>
    <row r="622" spans="2:14" x14ac:dyDescent="0.25"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</row>
    <row r="623" spans="2:14" ht="15.75" thickBot="1" x14ac:dyDescent="0.3"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</row>
    <row r="624" spans="2:14" ht="15.75" thickBot="1" x14ac:dyDescent="0.3">
      <c r="B624" s="246" t="s">
        <v>103</v>
      </c>
      <c r="C624" s="247"/>
      <c r="D624" s="247"/>
      <c r="E624" s="247"/>
      <c r="F624" s="247"/>
      <c r="G624" s="247"/>
      <c r="H624" s="247"/>
      <c r="I624" s="248"/>
      <c r="J624" s="249" t="s">
        <v>64</v>
      </c>
      <c r="K624" s="250"/>
      <c r="L624" s="250"/>
      <c r="M624" s="251"/>
      <c r="N624" s="116">
        <f>I636/SQRT(G636*H636)</f>
        <v>0.2692366958221617</v>
      </c>
    </row>
    <row r="625" spans="2:14" ht="15.75" thickBot="1" x14ac:dyDescent="0.3">
      <c r="B625" s="115"/>
      <c r="C625" s="114" t="s">
        <v>60</v>
      </c>
      <c r="D625" s="112"/>
      <c r="E625" s="112"/>
      <c r="F625" s="112"/>
      <c r="G625" s="112"/>
      <c r="H625" s="112"/>
      <c r="I625" s="113"/>
      <c r="J625" s="240" t="s">
        <v>65</v>
      </c>
      <c r="K625" s="241"/>
      <c r="L625" s="241"/>
      <c r="M625" s="242"/>
      <c r="N625" s="117">
        <v>0.63200000000000001</v>
      </c>
    </row>
    <row r="626" spans="2:14" ht="15.75" thickBot="1" x14ac:dyDescent="0.3">
      <c r="B626" s="108">
        <v>1</v>
      </c>
      <c r="C626" s="80">
        <v>70</v>
      </c>
      <c r="D626" s="74">
        <v>0</v>
      </c>
      <c r="E626" s="91">
        <f>C626-C636</f>
        <v>-143.4</v>
      </c>
      <c r="F626" s="110">
        <f>D626-D636</f>
        <v>-0.49999999999994493</v>
      </c>
      <c r="G626" s="91">
        <f>E626*E626</f>
        <v>20563.560000000001</v>
      </c>
      <c r="H626" s="110">
        <f>F626*F626</f>
        <v>0.24999999999994493</v>
      </c>
      <c r="I626" s="111">
        <f>E626*F626</f>
        <v>71.699999999992102</v>
      </c>
      <c r="J626" s="258" t="s">
        <v>66</v>
      </c>
      <c r="K626" s="259"/>
      <c r="L626" s="259"/>
      <c r="M626" s="260"/>
      <c r="N626" s="118" t="b">
        <f>N624&gt;N625</f>
        <v>0</v>
      </c>
    </row>
    <row r="627" spans="2:14" x14ac:dyDescent="0.25">
      <c r="B627" s="103">
        <v>2</v>
      </c>
      <c r="C627" s="80">
        <v>97</v>
      </c>
      <c r="D627" s="74">
        <v>0.99999999999988987</v>
      </c>
      <c r="E627" s="90">
        <f>C627-C636</f>
        <v>-116.4</v>
      </c>
      <c r="F627" s="89">
        <f>D627-D636</f>
        <v>0.49999999999994493</v>
      </c>
      <c r="G627" s="90">
        <f t="shared" ref="G627:H635" si="120">E627*E627</f>
        <v>13548.960000000001</v>
      </c>
      <c r="H627" s="89">
        <f t="shared" si="120"/>
        <v>0.24999999999994493</v>
      </c>
      <c r="I627" s="95">
        <f t="shared" ref="I627:I635" si="121">E627*F627</f>
        <v>-58.199999999993594</v>
      </c>
      <c r="J627" s="59"/>
      <c r="K627" s="59"/>
      <c r="L627" s="59"/>
      <c r="M627" s="59"/>
      <c r="N627" s="59"/>
    </row>
    <row r="628" spans="2:14" x14ac:dyDescent="0.25">
      <c r="B628" s="103">
        <v>3</v>
      </c>
      <c r="C628" s="80">
        <v>130</v>
      </c>
      <c r="D628" s="74">
        <v>-0.99999999999988987</v>
      </c>
      <c r="E628" s="90">
        <f>C628-C636</f>
        <v>-83.4</v>
      </c>
      <c r="F628" s="89">
        <f>D628-D636</f>
        <v>-1.4999999999998348</v>
      </c>
      <c r="G628" s="90">
        <f t="shared" si="120"/>
        <v>6955.5600000000013</v>
      </c>
      <c r="H628" s="89">
        <f t="shared" si="120"/>
        <v>2.2499999999995044</v>
      </c>
      <c r="I628" s="95">
        <f t="shared" si="121"/>
        <v>125.09999999998622</v>
      </c>
      <c r="J628" s="59"/>
      <c r="K628" s="59"/>
      <c r="L628" s="59"/>
      <c r="M628" s="59"/>
      <c r="N628" s="59"/>
    </row>
    <row r="629" spans="2:14" x14ac:dyDescent="0.25">
      <c r="B629" s="103">
        <v>4</v>
      </c>
      <c r="C629" s="80">
        <v>186</v>
      </c>
      <c r="D629" s="74">
        <v>0</v>
      </c>
      <c r="E629" s="90">
        <f>C629-C636</f>
        <v>-27.400000000000006</v>
      </c>
      <c r="F629" s="89">
        <f>D629-D636</f>
        <v>-0.49999999999994493</v>
      </c>
      <c r="G629" s="90">
        <f t="shared" si="120"/>
        <v>750.76000000000033</v>
      </c>
      <c r="H629" s="89">
        <f t="shared" si="120"/>
        <v>0.24999999999994493</v>
      </c>
      <c r="I629" s="95">
        <f t="shared" si="121"/>
        <v>13.699999999998495</v>
      </c>
      <c r="J629" s="59"/>
      <c r="K629" s="59"/>
      <c r="L629" s="59"/>
      <c r="M629" s="59"/>
      <c r="N629" s="59"/>
    </row>
    <row r="630" spans="2:14" x14ac:dyDescent="0.25">
      <c r="B630" s="103">
        <v>5</v>
      </c>
      <c r="C630" s="80">
        <v>211</v>
      </c>
      <c r="D630" s="74">
        <v>0.99999999999988987</v>
      </c>
      <c r="E630" s="90">
        <f>C630-C636</f>
        <v>-2.4000000000000057</v>
      </c>
      <c r="F630" s="89">
        <f>D630-D636</f>
        <v>0.49999999999994493</v>
      </c>
      <c r="G630" s="90">
        <f t="shared" si="120"/>
        <v>5.7600000000000273</v>
      </c>
      <c r="H630" s="89">
        <f t="shared" si="120"/>
        <v>0.24999999999994493</v>
      </c>
      <c r="I630" s="95">
        <f t="shared" si="121"/>
        <v>-1.1999999999998707</v>
      </c>
      <c r="J630" s="59"/>
      <c r="K630" s="59"/>
      <c r="L630" s="59"/>
      <c r="M630" s="59"/>
      <c r="N630" s="59"/>
    </row>
    <row r="631" spans="2:14" x14ac:dyDescent="0.25">
      <c r="B631" s="103">
        <v>6</v>
      </c>
      <c r="C631" s="80">
        <v>234</v>
      </c>
      <c r="D631" s="74">
        <v>0</v>
      </c>
      <c r="E631" s="90">
        <f>C631-C636</f>
        <v>20.599999999999994</v>
      </c>
      <c r="F631" s="89">
        <f>D631-D636</f>
        <v>-0.49999999999994493</v>
      </c>
      <c r="G631" s="90">
        <f t="shared" si="120"/>
        <v>424.35999999999979</v>
      </c>
      <c r="H631" s="89">
        <f t="shared" si="120"/>
        <v>0.24999999999994493</v>
      </c>
      <c r="I631" s="95">
        <f t="shared" si="121"/>
        <v>-10.299999999998862</v>
      </c>
      <c r="J631" s="59"/>
      <c r="K631" s="59"/>
      <c r="L631" s="59"/>
      <c r="M631" s="59"/>
      <c r="N631" s="59"/>
    </row>
    <row r="632" spans="2:14" x14ac:dyDescent="0.25">
      <c r="B632" s="103">
        <v>7</v>
      </c>
      <c r="C632" s="80">
        <v>270</v>
      </c>
      <c r="D632" s="74">
        <v>1.9999999999997797</v>
      </c>
      <c r="E632" s="90">
        <f>C632-C636</f>
        <v>56.599999999999994</v>
      </c>
      <c r="F632" s="89">
        <f>D632-D636</f>
        <v>1.4999999999998348</v>
      </c>
      <c r="G632" s="90">
        <f t="shared" si="120"/>
        <v>3203.5599999999995</v>
      </c>
      <c r="H632" s="89">
        <f t="shared" si="120"/>
        <v>2.2499999999995044</v>
      </c>
      <c r="I632" s="95">
        <f t="shared" si="121"/>
        <v>84.899999999990641</v>
      </c>
      <c r="J632" s="59"/>
      <c r="K632" s="59"/>
      <c r="L632" s="59"/>
      <c r="M632" s="59"/>
      <c r="N632" s="59"/>
    </row>
    <row r="633" spans="2:14" x14ac:dyDescent="0.25">
      <c r="B633" s="103">
        <v>8</v>
      </c>
      <c r="C633" s="80">
        <v>283</v>
      </c>
      <c r="D633" s="74">
        <v>1.9999999999997797</v>
      </c>
      <c r="E633" s="90">
        <f>C633-C636</f>
        <v>69.599999999999994</v>
      </c>
      <c r="F633" s="89">
        <f>D633-D636</f>
        <v>1.4999999999998348</v>
      </c>
      <c r="G633" s="90">
        <f t="shared" si="120"/>
        <v>4844.1599999999989</v>
      </c>
      <c r="H633" s="89">
        <f t="shared" si="120"/>
        <v>2.2499999999995044</v>
      </c>
      <c r="I633" s="95">
        <f t="shared" si="121"/>
        <v>104.39999999998849</v>
      </c>
      <c r="J633" s="59"/>
      <c r="K633" s="59"/>
      <c r="L633" s="59"/>
      <c r="M633" s="59"/>
      <c r="N633" s="59"/>
    </row>
    <row r="634" spans="2:14" x14ac:dyDescent="0.25">
      <c r="B634" s="103">
        <v>9</v>
      </c>
      <c r="C634" s="80">
        <v>310</v>
      </c>
      <c r="D634" s="74">
        <v>0</v>
      </c>
      <c r="E634" s="90">
        <f>C634-C636</f>
        <v>96.6</v>
      </c>
      <c r="F634" s="89">
        <f>D634-D636</f>
        <v>-0.49999999999994493</v>
      </c>
      <c r="G634" s="90">
        <f t="shared" si="120"/>
        <v>9331.56</v>
      </c>
      <c r="H634" s="89">
        <f t="shared" si="120"/>
        <v>0.24999999999994493</v>
      </c>
      <c r="I634" s="95">
        <f t="shared" si="121"/>
        <v>-48.299999999994675</v>
      </c>
      <c r="J634" s="59"/>
      <c r="K634" s="59"/>
      <c r="L634" s="59"/>
      <c r="M634" s="59"/>
      <c r="N634" s="59"/>
    </row>
    <row r="635" spans="2:14" ht="15.75" thickBot="1" x14ac:dyDescent="0.3">
      <c r="B635" s="104">
        <v>10</v>
      </c>
      <c r="C635" s="127">
        <v>343</v>
      </c>
      <c r="D635" s="78">
        <v>0</v>
      </c>
      <c r="E635" s="90">
        <f>C635-C636</f>
        <v>129.6</v>
      </c>
      <c r="F635" s="93">
        <f>D635-D636</f>
        <v>-0.49999999999994493</v>
      </c>
      <c r="G635" s="92">
        <f t="shared" si="120"/>
        <v>16796.16</v>
      </c>
      <c r="H635" s="93">
        <f t="shared" si="120"/>
        <v>0.24999999999994493</v>
      </c>
      <c r="I635" s="96">
        <f t="shared" si="121"/>
        <v>-64.799999999992863</v>
      </c>
      <c r="J635" s="59"/>
      <c r="K635" s="59"/>
      <c r="L635" s="59"/>
      <c r="M635" s="59"/>
      <c r="N635" s="59"/>
    </row>
    <row r="636" spans="2:14" ht="15.75" thickBot="1" x14ac:dyDescent="0.3">
      <c r="B636" s="105" t="s">
        <v>63</v>
      </c>
      <c r="C636" s="128">
        <v>213.4</v>
      </c>
      <c r="D636" s="107">
        <v>0.49999999999994493</v>
      </c>
      <c r="E636" s="100"/>
      <c r="F636" s="106" t="s">
        <v>61</v>
      </c>
      <c r="G636" s="97">
        <f>SUM(G626:G635)</f>
        <v>76424.399999999994</v>
      </c>
      <c r="H636" s="98">
        <f t="shared" ref="H636:I636" si="122">SUM(H626:H635)</f>
        <v>8.4999999999981277</v>
      </c>
      <c r="I636" s="99">
        <f t="shared" si="122"/>
        <v>216.99999999997607</v>
      </c>
      <c r="J636" s="59"/>
      <c r="K636" s="59"/>
      <c r="L636" s="59"/>
      <c r="M636" s="59"/>
      <c r="N636" s="59"/>
    </row>
    <row r="637" spans="2:14" x14ac:dyDescent="0.25"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</row>
    <row r="638" spans="2:14" ht="15.75" thickBot="1" x14ac:dyDescent="0.3"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</row>
    <row r="639" spans="2:14" ht="15.75" thickBot="1" x14ac:dyDescent="0.3">
      <c r="B639" s="246" t="s">
        <v>104</v>
      </c>
      <c r="C639" s="247"/>
      <c r="D639" s="247"/>
      <c r="E639" s="247"/>
      <c r="F639" s="247"/>
      <c r="G639" s="247"/>
      <c r="H639" s="247"/>
      <c r="I639" s="248"/>
      <c r="J639" s="249" t="s">
        <v>64</v>
      </c>
      <c r="K639" s="250"/>
      <c r="L639" s="250"/>
      <c r="M639" s="251"/>
      <c r="N639" s="116">
        <f>I651/SQRT(G651*H651)</f>
        <v>0.10675448317667562</v>
      </c>
    </row>
    <row r="640" spans="2:14" ht="15.75" thickBot="1" x14ac:dyDescent="0.3">
      <c r="B640" s="115"/>
      <c r="C640" s="114" t="s">
        <v>60</v>
      </c>
      <c r="D640" s="112"/>
      <c r="E640" s="112"/>
      <c r="F640" s="112"/>
      <c r="G640" s="112"/>
      <c r="H640" s="112"/>
      <c r="I640" s="113"/>
      <c r="J640" s="240" t="s">
        <v>65</v>
      </c>
      <c r="K640" s="241"/>
      <c r="L640" s="241"/>
      <c r="M640" s="242"/>
      <c r="N640" s="117">
        <v>0.63200000000000001</v>
      </c>
    </row>
    <row r="641" spans="2:14" ht="15.75" thickBot="1" x14ac:dyDescent="0.3">
      <c r="B641" s="108">
        <v>1</v>
      </c>
      <c r="C641" s="80">
        <v>70</v>
      </c>
      <c r="D641" s="74">
        <v>0</v>
      </c>
      <c r="E641" s="91">
        <f>C641-C651</f>
        <v>-143.4</v>
      </c>
      <c r="F641" s="110">
        <f>D641-D651</f>
        <v>-1.4812559200035988</v>
      </c>
      <c r="G641" s="91">
        <f>E641*E641</f>
        <v>20563.560000000001</v>
      </c>
      <c r="H641" s="110">
        <f>F641*F641</f>
        <v>2.1941191005457079</v>
      </c>
      <c r="I641" s="111">
        <f>E641*F641</f>
        <v>212.41209892851609</v>
      </c>
      <c r="J641" s="258" t="s">
        <v>66</v>
      </c>
      <c r="K641" s="259"/>
      <c r="L641" s="259"/>
      <c r="M641" s="260"/>
      <c r="N641" s="118" t="b">
        <f>N639&gt;N640</f>
        <v>0</v>
      </c>
    </row>
    <row r="642" spans="2:14" x14ac:dyDescent="0.25">
      <c r="B642" s="103">
        <v>2</v>
      </c>
      <c r="C642" s="80">
        <v>97</v>
      </c>
      <c r="D642" s="74">
        <v>0</v>
      </c>
      <c r="E642" s="90">
        <f>C642-C651</f>
        <v>-116.4</v>
      </c>
      <c r="F642" s="89">
        <f>D642-D651</f>
        <v>-1.4812559200035988</v>
      </c>
      <c r="G642" s="90">
        <f t="shared" ref="G642:H650" si="123">E642*E642</f>
        <v>13548.960000000001</v>
      </c>
      <c r="H642" s="89">
        <f t="shared" si="123"/>
        <v>2.1941191005457079</v>
      </c>
      <c r="I642" s="95">
        <f t="shared" ref="I642:I650" si="124">E642*F642</f>
        <v>172.41818908841893</v>
      </c>
      <c r="J642" s="59"/>
      <c r="K642" s="59"/>
      <c r="L642" s="59"/>
      <c r="M642" s="59"/>
      <c r="N642" s="59"/>
    </row>
    <row r="643" spans="2:14" x14ac:dyDescent="0.25">
      <c r="B643" s="103">
        <v>3</v>
      </c>
      <c r="C643" s="80">
        <v>130</v>
      </c>
      <c r="D643" s="74">
        <v>-0.99999999999988987</v>
      </c>
      <c r="E643" s="90">
        <f>C643-C651</f>
        <v>-83.4</v>
      </c>
      <c r="F643" s="89">
        <f>D643-D651</f>
        <v>-2.4812559200034885</v>
      </c>
      <c r="G643" s="90">
        <f t="shared" si="123"/>
        <v>6955.5600000000013</v>
      </c>
      <c r="H643" s="89">
        <f t="shared" si="123"/>
        <v>6.1566309405523585</v>
      </c>
      <c r="I643" s="95">
        <f t="shared" si="124"/>
        <v>206.93674372829096</v>
      </c>
      <c r="J643" s="59"/>
      <c r="K643" s="59"/>
      <c r="L643" s="59"/>
      <c r="M643" s="59"/>
      <c r="N643" s="59"/>
    </row>
    <row r="644" spans="2:14" x14ac:dyDescent="0.25">
      <c r="B644" s="103">
        <v>4</v>
      </c>
      <c r="C644" s="80">
        <v>186</v>
      </c>
      <c r="D644" s="74">
        <v>0</v>
      </c>
      <c r="E644" s="90">
        <f>C644-C651</f>
        <v>-27.400000000000006</v>
      </c>
      <c r="F644" s="89">
        <f>D644-D651</f>
        <v>-1.4812559200035988</v>
      </c>
      <c r="G644" s="90">
        <f t="shared" si="123"/>
        <v>750.76000000000033</v>
      </c>
      <c r="H644" s="89">
        <f t="shared" si="123"/>
        <v>2.1941191005457079</v>
      </c>
      <c r="I644" s="95">
        <f t="shared" si="124"/>
        <v>40.586412208098615</v>
      </c>
      <c r="J644" s="59"/>
      <c r="K644" s="158"/>
      <c r="L644" s="160"/>
      <c r="M644" s="160"/>
      <c r="N644" s="59"/>
    </row>
    <row r="645" spans="2:14" x14ac:dyDescent="0.25">
      <c r="B645" s="103">
        <v>5</v>
      </c>
      <c r="C645" s="80">
        <v>211</v>
      </c>
      <c r="D645" s="74">
        <v>0</v>
      </c>
      <c r="E645" s="90">
        <f>C645-C651</f>
        <v>-2.4000000000000057</v>
      </c>
      <c r="F645" s="89">
        <f>D645-D651</f>
        <v>-1.4812559200035988</v>
      </c>
      <c r="G645" s="90">
        <f t="shared" si="123"/>
        <v>5.7600000000000273</v>
      </c>
      <c r="H645" s="89">
        <f t="shared" si="123"/>
        <v>2.1941191005457079</v>
      </c>
      <c r="I645" s="95">
        <f t="shared" si="124"/>
        <v>3.5550142080086458</v>
      </c>
      <c r="J645" s="59"/>
      <c r="K645" s="158"/>
      <c r="L645" s="161"/>
      <c r="M645" s="161"/>
      <c r="N645" s="59"/>
    </row>
    <row r="646" spans="2:14" x14ac:dyDescent="0.25">
      <c r="B646" s="103">
        <v>6</v>
      </c>
      <c r="C646" s="80">
        <v>234</v>
      </c>
      <c r="D646" s="74">
        <v>-0.99999999999988987</v>
      </c>
      <c r="E646" s="90">
        <f>C646-C651</f>
        <v>20.599999999999994</v>
      </c>
      <c r="F646" s="89">
        <f>D646-D651</f>
        <v>-2.4812559200034885</v>
      </c>
      <c r="G646" s="90">
        <f t="shared" si="123"/>
        <v>424.35999999999979</v>
      </c>
      <c r="H646" s="89">
        <f t="shared" si="123"/>
        <v>6.1566309405523585</v>
      </c>
      <c r="I646" s="95">
        <f t="shared" si="124"/>
        <v>-51.113871952071847</v>
      </c>
      <c r="J646" s="59"/>
      <c r="K646" s="158"/>
      <c r="L646" s="162"/>
      <c r="M646" s="162"/>
      <c r="N646" s="59"/>
    </row>
    <row r="647" spans="2:14" x14ac:dyDescent="0.25">
      <c r="B647" s="103">
        <v>7</v>
      </c>
      <c r="C647" s="80">
        <v>270</v>
      </c>
      <c r="D647" s="74">
        <v>1.0000000000001119</v>
      </c>
      <c r="E647" s="90">
        <f>C647-C651</f>
        <v>56.599999999999994</v>
      </c>
      <c r="F647" s="89">
        <f>D647-D651</f>
        <v>-0.48125592000348694</v>
      </c>
      <c r="G647" s="90">
        <f t="shared" si="123"/>
        <v>3203.5599999999995</v>
      </c>
      <c r="H647" s="89">
        <f t="shared" si="123"/>
        <v>0.23160726053840261</v>
      </c>
      <c r="I647" s="95">
        <f t="shared" si="124"/>
        <v>-27.239085072197359</v>
      </c>
      <c r="J647" s="59"/>
      <c r="K647" s="160"/>
      <c r="L647" s="160"/>
      <c r="M647" s="160"/>
      <c r="N647" s="59"/>
    </row>
    <row r="648" spans="2:14" x14ac:dyDescent="0.25">
      <c r="B648" s="103">
        <v>8</v>
      </c>
      <c r="C648" s="80">
        <v>283</v>
      </c>
      <c r="D648" s="74">
        <v>1.0000000000001119</v>
      </c>
      <c r="E648" s="90">
        <f>C648-C651</f>
        <v>69.599999999999994</v>
      </c>
      <c r="F648" s="89">
        <f>D648-D651</f>
        <v>-0.48125592000348694</v>
      </c>
      <c r="G648" s="90">
        <f t="shared" si="123"/>
        <v>4844.1599999999989</v>
      </c>
      <c r="H648" s="89">
        <f t="shared" si="123"/>
        <v>0.23160726053840261</v>
      </c>
      <c r="I648" s="95">
        <f t="shared" si="124"/>
        <v>-33.49541203224269</v>
      </c>
      <c r="J648" s="59"/>
      <c r="K648" s="160"/>
      <c r="L648" s="160"/>
      <c r="M648" s="160"/>
      <c r="N648" s="59"/>
    </row>
    <row r="649" spans="2:14" x14ac:dyDescent="0.25">
      <c r="B649" s="103">
        <v>9</v>
      </c>
      <c r="C649" s="80">
        <v>310</v>
      </c>
      <c r="D649" s="74">
        <v>1.0000000000001119</v>
      </c>
      <c r="E649" s="90">
        <f>C649-C651</f>
        <v>96.6</v>
      </c>
      <c r="F649" s="89">
        <f>D649-D651</f>
        <v>-0.48125592000348694</v>
      </c>
      <c r="G649" s="90">
        <f t="shared" si="123"/>
        <v>9331.56</v>
      </c>
      <c r="H649" s="89">
        <f t="shared" si="123"/>
        <v>0.23160726053840261</v>
      </c>
      <c r="I649" s="95">
        <f t="shared" si="124"/>
        <v>-46.489321872336838</v>
      </c>
      <c r="J649" s="59"/>
      <c r="K649" s="59"/>
      <c r="L649" s="59"/>
      <c r="M649" s="59"/>
      <c r="N649" s="59"/>
    </row>
    <row r="650" spans="2:14" ht="15.75" thickBot="1" x14ac:dyDescent="0.3">
      <c r="B650" s="104">
        <v>10</v>
      </c>
      <c r="C650" s="127">
        <v>343</v>
      </c>
      <c r="D650" s="78">
        <v>-0.99999999999988987</v>
      </c>
      <c r="E650" s="90">
        <f>C650-C651</f>
        <v>129.6</v>
      </c>
      <c r="F650" s="93">
        <f>D650-D651</f>
        <v>-2.4812559200034885</v>
      </c>
      <c r="G650" s="92">
        <f t="shared" si="123"/>
        <v>16796.16</v>
      </c>
      <c r="H650" s="93">
        <f t="shared" si="123"/>
        <v>6.1566309405523585</v>
      </c>
      <c r="I650" s="96">
        <f t="shared" si="124"/>
        <v>-321.57076723245211</v>
      </c>
      <c r="J650" s="59"/>
      <c r="K650" s="59"/>
      <c r="L650" s="59"/>
      <c r="M650" s="59"/>
      <c r="N650" s="59"/>
    </row>
    <row r="651" spans="2:14" ht="15.75" thickBot="1" x14ac:dyDescent="0.3">
      <c r="B651" s="105" t="s">
        <v>63</v>
      </c>
      <c r="C651" s="128">
        <v>213.4</v>
      </c>
      <c r="D651" s="107">
        <v>1.4812559200035988</v>
      </c>
      <c r="E651" s="100"/>
      <c r="F651" s="106" t="s">
        <v>61</v>
      </c>
      <c r="G651" s="97">
        <f>SUM(G641:G650)</f>
        <v>76424.399999999994</v>
      </c>
      <c r="H651" s="98">
        <f t="shared" ref="H651:I651" si="125">SUM(H641:H650)</f>
        <v>27.941191005455117</v>
      </c>
      <c r="I651" s="99">
        <f t="shared" si="125"/>
        <v>156.0000000000324</v>
      </c>
      <c r="J651" s="59"/>
      <c r="K651" s="59"/>
      <c r="L651" s="59"/>
      <c r="M651" s="59"/>
      <c r="N651" s="59"/>
    </row>
    <row r="652" spans="2:14" x14ac:dyDescent="0.25"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</row>
    <row r="653" spans="2:14" ht="15.75" thickBot="1" x14ac:dyDescent="0.3"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</row>
    <row r="654" spans="2:14" ht="15.75" thickBot="1" x14ac:dyDescent="0.3">
      <c r="B654" s="246" t="s">
        <v>110</v>
      </c>
      <c r="C654" s="247"/>
      <c r="D654" s="247"/>
      <c r="E654" s="247"/>
      <c r="F654" s="247"/>
      <c r="G654" s="247"/>
      <c r="H654" s="247"/>
      <c r="I654" s="248"/>
      <c r="J654" s="249" t="s">
        <v>64</v>
      </c>
      <c r="K654" s="250"/>
      <c r="L654" s="250"/>
      <c r="M654" s="251"/>
      <c r="N654" s="116">
        <f>I665/SQRT(G665*H665)</f>
        <v>-0.23085239212918132</v>
      </c>
    </row>
    <row r="655" spans="2:14" ht="15.75" thickBot="1" x14ac:dyDescent="0.3">
      <c r="B655" s="115"/>
      <c r="C655" s="114" t="s">
        <v>60</v>
      </c>
      <c r="D655" s="112"/>
      <c r="E655" s="112"/>
      <c r="F655" s="112"/>
      <c r="G655" s="112"/>
      <c r="H655" s="112"/>
      <c r="I655" s="113"/>
      <c r="J655" s="240" t="s">
        <v>65</v>
      </c>
      <c r="K655" s="241"/>
      <c r="L655" s="241"/>
      <c r="M655" s="242"/>
      <c r="N655" s="117">
        <v>0.66600000000000004</v>
      </c>
    </row>
    <row r="656" spans="2:14" ht="15.75" thickBot="1" x14ac:dyDescent="0.3">
      <c r="B656" s="108">
        <v>1</v>
      </c>
      <c r="C656" s="80">
        <v>70</v>
      </c>
      <c r="D656" s="74">
        <v>0</v>
      </c>
      <c r="E656" s="91">
        <f>C656-C665</f>
        <v>-143.66666666666666</v>
      </c>
      <c r="F656" s="110">
        <f>D656-D665</f>
        <v>-0.22222222222222243</v>
      </c>
      <c r="G656" s="91">
        <f>E656*E656</f>
        <v>20640.111111111109</v>
      </c>
      <c r="H656" s="110">
        <f>F656*F656</f>
        <v>4.938271604938281E-2</v>
      </c>
      <c r="I656" s="111">
        <f>E656*F656</f>
        <v>31.925925925925952</v>
      </c>
      <c r="J656" s="258" t="s">
        <v>66</v>
      </c>
      <c r="K656" s="259"/>
      <c r="L656" s="259"/>
      <c r="M656" s="260"/>
      <c r="N656" s="118" t="b">
        <f>N654&gt;N655</f>
        <v>0</v>
      </c>
    </row>
    <row r="657" spans="2:14" x14ac:dyDescent="0.25">
      <c r="B657" s="103">
        <v>2</v>
      </c>
      <c r="C657" s="80">
        <v>97</v>
      </c>
      <c r="D657" s="74">
        <v>1.0000000000000009</v>
      </c>
      <c r="E657" s="90">
        <f>C657-C665</f>
        <v>-116.66666666666666</v>
      </c>
      <c r="F657" s="89">
        <f>D657-D665</f>
        <v>0.77777777777777846</v>
      </c>
      <c r="G657" s="90">
        <f t="shared" ref="G657:H664" si="126">E657*E657</f>
        <v>13611.111111111109</v>
      </c>
      <c r="H657" s="89">
        <f t="shared" si="126"/>
        <v>0.60493827160493929</v>
      </c>
      <c r="I657" s="95">
        <f t="shared" ref="I657:I664" si="127">E657*F657</f>
        <v>-90.740740740740819</v>
      </c>
      <c r="J657" s="59"/>
      <c r="K657" s="59"/>
      <c r="L657" s="59"/>
      <c r="M657" s="59"/>
      <c r="N657" s="59"/>
    </row>
    <row r="658" spans="2:14" x14ac:dyDescent="0.25">
      <c r="B658" s="103">
        <v>3</v>
      </c>
      <c r="C658" s="80">
        <v>130</v>
      </c>
      <c r="D658" s="74">
        <v>0</v>
      </c>
      <c r="E658" s="90">
        <f>C658-C665</f>
        <v>-83.666666666666657</v>
      </c>
      <c r="F658" s="89">
        <f>D658-D665</f>
        <v>-0.22222222222222243</v>
      </c>
      <c r="G658" s="90">
        <f t="shared" si="126"/>
        <v>7000.1111111111095</v>
      </c>
      <c r="H658" s="89">
        <f t="shared" si="126"/>
        <v>4.938271604938281E-2</v>
      </c>
      <c r="I658" s="95">
        <f t="shared" si="127"/>
        <v>18.592592592592609</v>
      </c>
      <c r="J658" s="59"/>
      <c r="K658" s="59"/>
      <c r="L658" s="59"/>
      <c r="M658" s="59"/>
      <c r="N658" s="59"/>
    </row>
    <row r="659" spans="2:14" ht="15" customHeight="1" x14ac:dyDescent="0.25">
      <c r="B659" s="103">
        <v>4</v>
      </c>
      <c r="C659" s="80">
        <v>186</v>
      </c>
      <c r="D659" s="74">
        <v>0</v>
      </c>
      <c r="E659" s="90">
        <f>C659-C665</f>
        <v>-27.666666666666657</v>
      </c>
      <c r="F659" s="89">
        <f>D659-D665</f>
        <v>-0.22222222222222243</v>
      </c>
      <c r="G659" s="90">
        <f t="shared" si="126"/>
        <v>765.44444444444389</v>
      </c>
      <c r="H659" s="89">
        <f t="shared" si="126"/>
        <v>4.938271604938281E-2</v>
      </c>
      <c r="I659" s="95">
        <f t="shared" si="127"/>
        <v>6.1481481481481515</v>
      </c>
      <c r="J659" s="59"/>
      <c r="K659" s="59"/>
      <c r="L659" s="59"/>
      <c r="M659" s="59"/>
      <c r="N659" s="59"/>
    </row>
    <row r="660" spans="2:14" ht="15" customHeight="1" x14ac:dyDescent="0.25">
      <c r="B660" s="103">
        <v>6</v>
      </c>
      <c r="C660" s="80">
        <v>234</v>
      </c>
      <c r="D660" s="74">
        <v>0</v>
      </c>
      <c r="E660" s="90">
        <f>C660-C665</f>
        <v>20.333333333333343</v>
      </c>
      <c r="F660" s="89">
        <f>D660-D665</f>
        <v>-0.22222222222222243</v>
      </c>
      <c r="G660" s="90">
        <f t="shared" si="126"/>
        <v>413.44444444444485</v>
      </c>
      <c r="H660" s="89">
        <f t="shared" si="126"/>
        <v>4.938271604938281E-2</v>
      </c>
      <c r="I660" s="95">
        <f t="shared" si="127"/>
        <v>-4.5185185185185253</v>
      </c>
      <c r="J660" s="59"/>
      <c r="K660" s="141"/>
      <c r="L660" s="141"/>
      <c r="M660" s="141"/>
      <c r="N660" s="59"/>
    </row>
    <row r="661" spans="2:14" ht="15" customHeight="1" x14ac:dyDescent="0.25">
      <c r="B661" s="103">
        <v>7</v>
      </c>
      <c r="C661" s="80">
        <v>270</v>
      </c>
      <c r="D661" s="74">
        <v>1.0000000000000009</v>
      </c>
      <c r="E661" s="90">
        <f>C661-C665</f>
        <v>56.333333333333343</v>
      </c>
      <c r="F661" s="89">
        <f>D661-D665</f>
        <v>0.77777777777777846</v>
      </c>
      <c r="G661" s="90">
        <f t="shared" si="126"/>
        <v>3173.4444444444457</v>
      </c>
      <c r="H661" s="89">
        <f t="shared" si="126"/>
        <v>0.60493827160493929</v>
      </c>
      <c r="I661" s="95">
        <f t="shared" si="127"/>
        <v>43.814814814814859</v>
      </c>
      <c r="J661" s="59"/>
      <c r="K661" s="141"/>
      <c r="L661" s="141"/>
      <c r="M661" s="141"/>
      <c r="N661" s="59"/>
    </row>
    <row r="662" spans="2:14" ht="15" customHeight="1" x14ac:dyDescent="0.25">
      <c r="B662" s="103">
        <v>8</v>
      </c>
      <c r="C662" s="80">
        <v>283</v>
      </c>
      <c r="D662" s="74">
        <v>1.0000000000000009</v>
      </c>
      <c r="E662" s="90">
        <f>C662-C665</f>
        <v>69.333333333333343</v>
      </c>
      <c r="F662" s="89">
        <f>D662-D665</f>
        <v>0.77777777777777846</v>
      </c>
      <c r="G662" s="90">
        <f t="shared" si="126"/>
        <v>4807.1111111111122</v>
      </c>
      <c r="H662" s="89">
        <f t="shared" si="126"/>
        <v>0.60493827160493929</v>
      </c>
      <c r="I662" s="95">
        <f t="shared" si="127"/>
        <v>53.925925925925981</v>
      </c>
      <c r="J662" s="59"/>
      <c r="K662" s="141"/>
      <c r="L662" s="141"/>
      <c r="M662" s="141"/>
      <c r="N662" s="59"/>
    </row>
    <row r="663" spans="2:14" ht="15" customHeight="1" x14ac:dyDescent="0.25">
      <c r="B663" s="103">
        <v>9</v>
      </c>
      <c r="C663" s="80">
        <v>310</v>
      </c>
      <c r="D663" s="74">
        <v>0</v>
      </c>
      <c r="E663" s="90">
        <f>C663-C665</f>
        <v>96.333333333333343</v>
      </c>
      <c r="F663" s="89">
        <f>D663-D665</f>
        <v>-0.22222222222222243</v>
      </c>
      <c r="G663" s="90">
        <f t="shared" si="126"/>
        <v>9280.1111111111131</v>
      </c>
      <c r="H663" s="89">
        <f t="shared" si="126"/>
        <v>4.938271604938281E-2</v>
      </c>
      <c r="I663" s="95">
        <f t="shared" si="127"/>
        <v>-21.40740740740743</v>
      </c>
      <c r="J663" s="59"/>
      <c r="K663" s="141"/>
      <c r="L663" s="141"/>
      <c r="M663" s="141"/>
      <c r="N663" s="59"/>
    </row>
    <row r="664" spans="2:14" ht="15.75" thickBot="1" x14ac:dyDescent="0.3">
      <c r="B664" s="104">
        <v>10</v>
      </c>
      <c r="C664" s="127">
        <v>343</v>
      </c>
      <c r="D664" s="78">
        <v>-1.0000000000000009</v>
      </c>
      <c r="E664" s="90">
        <f>C664-C665</f>
        <v>129.33333333333334</v>
      </c>
      <c r="F664" s="93">
        <f>D664-D665</f>
        <v>-1.2222222222222232</v>
      </c>
      <c r="G664" s="92">
        <f t="shared" si="126"/>
        <v>16727.111111111113</v>
      </c>
      <c r="H664" s="93">
        <f t="shared" si="126"/>
        <v>1.4938271604938296</v>
      </c>
      <c r="I664" s="96">
        <f t="shared" si="127"/>
        <v>-158.07407407407422</v>
      </c>
      <c r="J664" s="59"/>
      <c r="K664" s="59"/>
      <c r="L664" s="59"/>
      <c r="M664" s="59"/>
      <c r="N664" s="59"/>
    </row>
    <row r="665" spans="2:14" ht="15.75" thickBot="1" x14ac:dyDescent="0.3">
      <c r="B665" s="105" t="s">
        <v>63</v>
      </c>
      <c r="C665" s="128">
        <f>AVERAGE(C656:C664)</f>
        <v>213.66666666666666</v>
      </c>
      <c r="D665" s="107">
        <v>0.22222222222222243</v>
      </c>
      <c r="E665" s="100"/>
      <c r="F665" s="106" t="s">
        <v>61</v>
      </c>
      <c r="G665" s="97">
        <f>SUM(G656:G664)</f>
        <v>76418</v>
      </c>
      <c r="H665" s="98">
        <f t="shared" ref="H665:I665" si="128">SUM(H656:H664)</f>
        <v>3.5555555555555616</v>
      </c>
      <c r="I665" s="99">
        <f t="shared" si="128"/>
        <v>-120.33333333333344</v>
      </c>
      <c r="J665" s="59"/>
      <c r="K665" s="59"/>
      <c r="L665" s="59"/>
      <c r="M665" s="59"/>
      <c r="N665" s="59"/>
    </row>
  </sheetData>
  <mergeCells count="192">
    <mergeCell ref="B39:B45"/>
    <mergeCell ref="B46:B52"/>
    <mergeCell ref="B53:C53"/>
    <mergeCell ref="M3:M4"/>
    <mergeCell ref="B25:B31"/>
    <mergeCell ref="G3:G4"/>
    <mergeCell ref="H3:H4"/>
    <mergeCell ref="I3:I4"/>
    <mergeCell ref="J3:J4"/>
    <mergeCell ref="K3:K4"/>
    <mergeCell ref="L3:L4"/>
    <mergeCell ref="F3:F4"/>
    <mergeCell ref="B32:B38"/>
    <mergeCell ref="B2:C2"/>
    <mergeCell ref="B3:B4"/>
    <mergeCell ref="C3:C4"/>
    <mergeCell ref="D3:D4"/>
    <mergeCell ref="E3:E4"/>
    <mergeCell ref="N3:N4"/>
    <mergeCell ref="B5:B10"/>
    <mergeCell ref="B11:B17"/>
    <mergeCell ref="B18:B24"/>
    <mergeCell ref="J73:M73"/>
    <mergeCell ref="J74:M74"/>
    <mergeCell ref="B87:I87"/>
    <mergeCell ref="J87:M87"/>
    <mergeCell ref="J88:M88"/>
    <mergeCell ref="B57:I57"/>
    <mergeCell ref="J57:M57"/>
    <mergeCell ref="J58:M58"/>
    <mergeCell ref="J59:M59"/>
    <mergeCell ref="B72:I72"/>
    <mergeCell ref="J72:M72"/>
    <mergeCell ref="B117:I117"/>
    <mergeCell ref="J117:M117"/>
    <mergeCell ref="J118:M118"/>
    <mergeCell ref="J119:M119"/>
    <mergeCell ref="L122:M122"/>
    <mergeCell ref="J89:M89"/>
    <mergeCell ref="B102:I102"/>
    <mergeCell ref="J102:M102"/>
    <mergeCell ref="J103:M103"/>
    <mergeCell ref="J104:M104"/>
    <mergeCell ref="J133:M133"/>
    <mergeCell ref="J134:M134"/>
    <mergeCell ref="B144:I144"/>
    <mergeCell ref="J144:M144"/>
    <mergeCell ref="J145:M145"/>
    <mergeCell ref="L123:M123"/>
    <mergeCell ref="L124:M124"/>
    <mergeCell ref="B132:I132"/>
    <mergeCell ref="J132:M132"/>
    <mergeCell ref="B174:I174"/>
    <mergeCell ref="J174:M174"/>
    <mergeCell ref="J175:M175"/>
    <mergeCell ref="J176:M176"/>
    <mergeCell ref="B189:I189"/>
    <mergeCell ref="J189:M189"/>
    <mergeCell ref="J146:M146"/>
    <mergeCell ref="B159:I159"/>
    <mergeCell ref="J159:M159"/>
    <mergeCell ref="J160:M160"/>
    <mergeCell ref="J161:M161"/>
    <mergeCell ref="J206:M206"/>
    <mergeCell ref="L209:M209"/>
    <mergeCell ref="L210:M210"/>
    <mergeCell ref="L211:M211"/>
    <mergeCell ref="J190:M190"/>
    <mergeCell ref="J191:M191"/>
    <mergeCell ref="B204:I204"/>
    <mergeCell ref="J204:M204"/>
    <mergeCell ref="J205:M205"/>
    <mergeCell ref="J235:M235"/>
    <mergeCell ref="J236:M236"/>
    <mergeCell ref="B249:I249"/>
    <mergeCell ref="J249:M249"/>
    <mergeCell ref="J250:M250"/>
    <mergeCell ref="B219:I219"/>
    <mergeCell ref="J219:M219"/>
    <mergeCell ref="J220:M220"/>
    <mergeCell ref="J221:M221"/>
    <mergeCell ref="B234:I234"/>
    <mergeCell ref="J234:M234"/>
    <mergeCell ref="J295:M295"/>
    <mergeCell ref="J296:M296"/>
    <mergeCell ref="B279:I279"/>
    <mergeCell ref="J279:M279"/>
    <mergeCell ref="J280:M280"/>
    <mergeCell ref="J281:M281"/>
    <mergeCell ref="B294:I294"/>
    <mergeCell ref="J294:M294"/>
    <mergeCell ref="J251:M251"/>
    <mergeCell ref="B264:I264"/>
    <mergeCell ref="J264:M264"/>
    <mergeCell ref="J265:M265"/>
    <mergeCell ref="J266:M266"/>
    <mergeCell ref="B339:I339"/>
    <mergeCell ref="J339:M339"/>
    <mergeCell ref="B324:I324"/>
    <mergeCell ref="J324:M324"/>
    <mergeCell ref="J325:M325"/>
    <mergeCell ref="J326:M326"/>
    <mergeCell ref="B309:I309"/>
    <mergeCell ref="J309:M309"/>
    <mergeCell ref="J310:M310"/>
    <mergeCell ref="J311:M311"/>
    <mergeCell ref="B369:I369"/>
    <mergeCell ref="J369:M369"/>
    <mergeCell ref="J370:M370"/>
    <mergeCell ref="J371:M371"/>
    <mergeCell ref="B384:I384"/>
    <mergeCell ref="J384:M384"/>
    <mergeCell ref="J356:M356"/>
    <mergeCell ref="J340:M340"/>
    <mergeCell ref="J341:M341"/>
    <mergeCell ref="B354:I354"/>
    <mergeCell ref="J354:M354"/>
    <mergeCell ref="J355:M355"/>
    <mergeCell ref="J401:M401"/>
    <mergeCell ref="B414:I414"/>
    <mergeCell ref="J414:M414"/>
    <mergeCell ref="J415:M415"/>
    <mergeCell ref="J416:M416"/>
    <mergeCell ref="J385:M385"/>
    <mergeCell ref="J386:M386"/>
    <mergeCell ref="B399:I399"/>
    <mergeCell ref="J399:M399"/>
    <mergeCell ref="J400:M400"/>
    <mergeCell ref="J445:M445"/>
    <mergeCell ref="J446:M446"/>
    <mergeCell ref="B459:I459"/>
    <mergeCell ref="J459:M459"/>
    <mergeCell ref="J460:M460"/>
    <mergeCell ref="B429:I429"/>
    <mergeCell ref="J429:M429"/>
    <mergeCell ref="J430:M430"/>
    <mergeCell ref="J431:M431"/>
    <mergeCell ref="B444:I444"/>
    <mergeCell ref="J444:M444"/>
    <mergeCell ref="B489:I489"/>
    <mergeCell ref="J489:M489"/>
    <mergeCell ref="J490:M490"/>
    <mergeCell ref="J491:M491"/>
    <mergeCell ref="B504:I504"/>
    <mergeCell ref="J504:M504"/>
    <mergeCell ref="J461:M461"/>
    <mergeCell ref="B474:I474"/>
    <mergeCell ref="J474:M474"/>
    <mergeCell ref="J475:M475"/>
    <mergeCell ref="J476:M476"/>
    <mergeCell ref="B549:I549"/>
    <mergeCell ref="J549:M549"/>
    <mergeCell ref="J521:M521"/>
    <mergeCell ref="B534:I534"/>
    <mergeCell ref="J534:M534"/>
    <mergeCell ref="J535:M535"/>
    <mergeCell ref="J536:M536"/>
    <mergeCell ref="J505:M505"/>
    <mergeCell ref="J506:M506"/>
    <mergeCell ref="B519:I519"/>
    <mergeCell ref="J519:M519"/>
    <mergeCell ref="J520:M520"/>
    <mergeCell ref="J566:M566"/>
    <mergeCell ref="B579:I579"/>
    <mergeCell ref="J579:M579"/>
    <mergeCell ref="J580:M580"/>
    <mergeCell ref="J581:M581"/>
    <mergeCell ref="J550:M550"/>
    <mergeCell ref="J551:M551"/>
    <mergeCell ref="B564:I564"/>
    <mergeCell ref="J564:M564"/>
    <mergeCell ref="J565:M565"/>
    <mergeCell ref="J610:M610"/>
    <mergeCell ref="J611:M611"/>
    <mergeCell ref="B624:I624"/>
    <mergeCell ref="J624:M624"/>
    <mergeCell ref="J625:M625"/>
    <mergeCell ref="B594:I594"/>
    <mergeCell ref="J594:M594"/>
    <mergeCell ref="J595:M595"/>
    <mergeCell ref="J596:M596"/>
    <mergeCell ref="B609:I609"/>
    <mergeCell ref="J609:M609"/>
    <mergeCell ref="J655:M655"/>
    <mergeCell ref="J656:M656"/>
    <mergeCell ref="B654:I654"/>
    <mergeCell ref="J654:M654"/>
    <mergeCell ref="J626:M626"/>
    <mergeCell ref="B639:I639"/>
    <mergeCell ref="J639:M639"/>
    <mergeCell ref="J640:M640"/>
    <mergeCell ref="J641:M6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Лист4</vt:lpstr>
      <vt:lpstr>Лист5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Кашура Виктор Владимирович</cp:lastModifiedBy>
  <dcterms:created xsi:type="dcterms:W3CDTF">2021-01-27T01:30:58Z</dcterms:created>
  <dcterms:modified xsi:type="dcterms:W3CDTF">2023-06-16T13:41:13Z</dcterms:modified>
</cp:coreProperties>
</file>